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3.xml" ContentType="application/vnd.openxmlformats-officedocument.drawing+xml"/>
  <Override PartName="/xl/charts/chart11.xml" ContentType="application/vnd.openxmlformats-officedocument.drawingml.chart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ЭтаКнига" defaultThemeVersion="124226"/>
  <workbookProtection workbookAlgorithmName="SHA-512" workbookHashValue="LfxitlPuT8dhceR0m8gPdXtePkYSHtZhLWOAqOAMHOUEV/eWABQUCSZS+pB2ui9ebsi+NQZNC6tWwJtKKgtTEg==" workbookSaltValue="W1cQh6l2ANOqVR80OPzHug==" workbookSpinCount="100000" lockStructure="1"/>
  <bookViews>
    <workbookView xWindow="0" yWindow="0" windowWidth="15390" windowHeight="8025"/>
  </bookViews>
  <sheets>
    <sheet name="CCs600" sheetId="16" r:id="rId1"/>
    <sheet name="ввод" sheetId="2" r:id="rId2"/>
    <sheet name="парам" sheetId="1" r:id="rId3"/>
    <sheet name="протокол" sheetId="4" r:id="rId4"/>
    <sheet name="KK" sheetId="6" r:id="rId5"/>
    <sheet name="К_Правила" sheetId="14" r:id="rId6"/>
    <sheet name="статистика" sheetId="11" state="hidden" r:id="rId7"/>
    <sheet name="справка" sheetId="8" r:id="rId8"/>
    <sheet name="w" sheetId="9" state="hidden" r:id="rId9"/>
    <sheet name="p" sheetId="10" state="hidden" r:id="rId10"/>
    <sheet name="q" sheetId="3" state="hidden" r:id="rId11"/>
    <sheet name="S" sheetId="15" state="veryHidden" r:id="rId12"/>
    <sheet name="_" sheetId="17" state="hidden" r:id="rId13"/>
  </sheets>
  <externalReferences>
    <externalReference r:id="rId14"/>
  </externalReferences>
  <definedNames>
    <definedName name="_xlnm._FilterDatabase" localSheetId="3" hidden="1">протокол!$A$28:$I$28</definedName>
    <definedName name="per">[1]логика!$A$1:$A$1</definedName>
    <definedName name="группа">протокол!$A$28:$I$28</definedName>
    <definedName name="_xlnm.Print_Area" localSheetId="3">протокол!$A:$I</definedName>
  </definedNames>
  <calcPr calcId="152511"/>
</workbook>
</file>

<file path=xl/calcChain.xml><?xml version="1.0" encoding="utf-8"?>
<calcChain xmlns="http://schemas.openxmlformats.org/spreadsheetml/2006/main">
  <c r="A4" i="17" l="1"/>
  <c r="A1" i="9"/>
  <c r="C13" i="17" s="1"/>
  <c r="K1" i="2"/>
  <c r="E5" i="2"/>
  <c r="E4" i="2"/>
  <c r="E3" i="2"/>
  <c r="C46" i="1"/>
  <c r="J24" i="15"/>
  <c r="J23" i="15"/>
  <c r="J22" i="15"/>
  <c r="J21" i="15"/>
  <c r="J11" i="15"/>
  <c r="J10" i="15"/>
  <c r="J12" i="15"/>
  <c r="CE80" i="9"/>
  <c r="CF80" i="9" s="1"/>
  <c r="CU80" i="9" s="1"/>
  <c r="B46" i="1"/>
  <c r="F10" i="15"/>
  <c r="B14" i="9"/>
  <c r="D14" i="9" s="1"/>
  <c r="B33" i="9"/>
  <c r="C6" i="17" l="1"/>
  <c r="C47" i="17"/>
  <c r="C43" i="17"/>
  <c r="C39" i="17"/>
  <c r="C35" i="17"/>
  <c r="C31" i="17"/>
  <c r="C27" i="17"/>
  <c r="C23" i="17"/>
  <c r="C19" i="17"/>
  <c r="C15" i="17"/>
  <c r="C11" i="17"/>
  <c r="C7" i="17"/>
  <c r="C48" i="17"/>
  <c r="C44" i="17"/>
  <c r="C40" i="17"/>
  <c r="C36" i="17"/>
  <c r="C32" i="17"/>
  <c r="C28" i="17"/>
  <c r="C24" i="17"/>
  <c r="C20" i="17"/>
  <c r="C16" i="17"/>
  <c r="C12" i="17"/>
  <c r="C8" i="17"/>
  <c r="C49" i="17"/>
  <c r="C45" i="17"/>
  <c r="C41" i="17"/>
  <c r="C37" i="17"/>
  <c r="C33" i="17"/>
  <c r="C29" i="17"/>
  <c r="C25" i="17"/>
  <c r="C21" i="17"/>
  <c r="C17" i="17"/>
  <c r="C9" i="17"/>
  <c r="C50" i="17"/>
  <c r="C46" i="17"/>
  <c r="C42" i="17"/>
  <c r="C38" i="17"/>
  <c r="C34" i="17"/>
  <c r="C30" i="17"/>
  <c r="C26" i="17"/>
  <c r="C22" i="17"/>
  <c r="C18" i="17"/>
  <c r="C14" i="17"/>
  <c r="C10" i="17"/>
  <c r="C4" i="17" l="1"/>
  <c r="B4" i="17" s="1"/>
  <c r="C53" i="17" s="1"/>
  <c r="I12" i="11"/>
  <c r="H12" i="11"/>
  <c r="A2" i="17" l="1"/>
  <c r="A1" i="17" s="1"/>
  <c r="K5" i="16" s="1"/>
  <c r="O5" i="16"/>
  <c r="E13" i="11"/>
  <c r="G11" i="11"/>
  <c r="E14" i="11"/>
  <c r="D87" i="9"/>
  <c r="D80" i="9"/>
  <c r="E80" i="9"/>
  <c r="B55" i="9"/>
  <c r="C80" i="9"/>
  <c r="B80" i="9"/>
  <c r="H80" i="9" s="1"/>
  <c r="A146" i="1"/>
  <c r="J20" i="15"/>
  <c r="J19" i="15"/>
  <c r="J18" i="15"/>
  <c r="J17" i="15"/>
  <c r="K11" i="15" s="1"/>
  <c r="J16" i="15"/>
  <c r="L15" i="15" s="1"/>
  <c r="J15" i="15"/>
  <c r="K20" i="15" s="1"/>
  <c r="J14" i="15"/>
  <c r="K10" i="15" s="1"/>
  <c r="J13" i="15"/>
  <c r="H10" i="15"/>
  <c r="I10" i="15" s="1"/>
  <c r="H11" i="15"/>
  <c r="H24" i="15"/>
  <c r="H23" i="15"/>
  <c r="H22" i="15"/>
  <c r="H21" i="15"/>
  <c r="L22" i="15" s="1"/>
  <c r="G10" i="15"/>
  <c r="L24" i="15" s="1"/>
  <c r="G14" i="15"/>
  <c r="G4" i="15"/>
  <c r="K12" i="15" s="1"/>
  <c r="G3" i="15"/>
  <c r="G24" i="15"/>
  <c r="G23" i="15"/>
  <c r="L21" i="15" s="1"/>
  <c r="G22" i="15"/>
  <c r="G21" i="15"/>
  <c r="G20" i="15"/>
  <c r="G19" i="15"/>
  <c r="G18" i="15"/>
  <c r="K24" i="15" s="1"/>
  <c r="G17" i="15"/>
  <c r="K23" i="15" s="1"/>
  <c r="G16" i="15"/>
  <c r="K22" i="15" s="1"/>
  <c r="G15" i="15"/>
  <c r="G11" i="15"/>
  <c r="F3" i="15"/>
  <c r="F4" i="15"/>
  <c r="H12" i="15" s="1"/>
  <c r="F13" i="15"/>
  <c r="F24" i="15"/>
  <c r="F23" i="15"/>
  <c r="I24" i="15" s="1"/>
  <c r="F22" i="15"/>
  <c r="I23" i="15" s="1"/>
  <c r="F21" i="15"/>
  <c r="I22" i="15" s="1"/>
  <c r="F20" i="15"/>
  <c r="I21" i="15" s="1"/>
  <c r="F19" i="15"/>
  <c r="I20" i="15" s="1"/>
  <c r="F18" i="15"/>
  <c r="I19" i="15" s="1"/>
  <c r="F17" i="15"/>
  <c r="I18" i="15" s="1"/>
  <c r="F16" i="15"/>
  <c r="F15" i="15"/>
  <c r="L20" i="15" s="1"/>
  <c r="F14" i="15"/>
  <c r="F11" i="15"/>
  <c r="I11" i="15" s="1"/>
  <c r="B13" i="9"/>
  <c r="I17" i="11"/>
  <c r="I16" i="11"/>
  <c r="H17" i="11"/>
  <c r="H16" i="11"/>
  <c r="F8" i="9"/>
  <c r="C11" i="1"/>
  <c r="C13" i="1"/>
  <c r="C12" i="1"/>
  <c r="E10" i="11"/>
  <c r="I11" i="11"/>
  <c r="H11" i="11"/>
  <c r="C8" i="1"/>
  <c r="B54" i="9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GG874" i="9"/>
  <c r="GG875" i="9" s="1"/>
  <c r="G13" i="15" l="1"/>
  <c r="B49" i="9"/>
  <c r="A9" i="3"/>
  <c r="A33" i="3"/>
  <c r="A17" i="3"/>
  <c r="A25" i="3"/>
  <c r="G16" i="11"/>
  <c r="A10" i="3"/>
  <c r="A14" i="3"/>
  <c r="A18" i="3"/>
  <c r="A22" i="3"/>
  <c r="A24" i="3"/>
  <c r="A26" i="3"/>
  <c r="A28" i="3"/>
  <c r="A30" i="3"/>
  <c r="A32" i="3"/>
  <c r="A34" i="3"/>
  <c r="A36" i="3"/>
  <c r="A7" i="3"/>
  <c r="A11" i="3"/>
  <c r="A13" i="3"/>
  <c r="A15" i="3"/>
  <c r="A19" i="3"/>
  <c r="A21" i="3"/>
  <c r="A23" i="3"/>
  <c r="A27" i="3"/>
  <c r="A29" i="3"/>
  <c r="A31" i="3"/>
  <c r="A35" i="3"/>
  <c r="A8" i="3"/>
  <c r="A12" i="3"/>
  <c r="A16" i="3"/>
  <c r="A20" i="3"/>
  <c r="G17" i="11"/>
  <c r="E15" i="11"/>
  <c r="F17" i="11"/>
  <c r="G12" i="11"/>
  <c r="F16" i="11"/>
  <c r="F11" i="11"/>
  <c r="E16" i="11"/>
  <c r="E17" i="11"/>
  <c r="F12" i="11"/>
  <c r="E11" i="11"/>
  <c r="G12" i="15"/>
  <c r="L23" i="15"/>
  <c r="L17" i="15"/>
  <c r="L19" i="15"/>
  <c r="L18" i="15"/>
  <c r="L11" i="15"/>
  <c r="L10" i="15"/>
  <c r="L16" i="15"/>
  <c r="L13" i="15"/>
  <c r="L14" i="15"/>
  <c r="L12" i="15"/>
  <c r="K21" i="15"/>
  <c r="K13" i="15"/>
  <c r="K17" i="15"/>
  <c r="K19" i="15"/>
  <c r="K16" i="15"/>
  <c r="K15" i="15"/>
  <c r="K14" i="15"/>
  <c r="K18" i="15"/>
  <c r="I16" i="15"/>
  <c r="I17" i="15"/>
  <c r="I14" i="15"/>
  <c r="I15" i="15"/>
  <c r="I13" i="15"/>
  <c r="I12" i="15"/>
  <c r="H19" i="15"/>
  <c r="H20" i="15"/>
  <c r="H14" i="15"/>
  <c r="H17" i="15"/>
  <c r="H18" i="15"/>
  <c r="H13" i="15"/>
  <c r="H16" i="15"/>
  <c r="H15" i="15"/>
  <c r="F12" i="15"/>
  <c r="C13" i="9"/>
  <c r="C14" i="9"/>
  <c r="A6" i="3"/>
  <c r="E12" i="11"/>
  <c r="GG877" i="9"/>
  <c r="GG879" i="9"/>
  <c r="GG881" i="9"/>
  <c r="GG883" i="9"/>
  <c r="GG885" i="9"/>
  <c r="GG887" i="9"/>
  <c r="GG889" i="9"/>
  <c r="GG891" i="9"/>
  <c r="GG893" i="9"/>
  <c r="GG895" i="9"/>
  <c r="GG897" i="9"/>
  <c r="GG899" i="9"/>
  <c r="GG901" i="9"/>
  <c r="GG903" i="9"/>
  <c r="GG905" i="9"/>
  <c r="GG907" i="9"/>
  <c r="GG909" i="9"/>
  <c r="GG911" i="9"/>
  <c r="GG913" i="9"/>
  <c r="GG915" i="9"/>
  <c r="GG917" i="9"/>
  <c r="GG919" i="9"/>
  <c r="GG876" i="9"/>
  <c r="GG878" i="9"/>
  <c r="GG880" i="9"/>
  <c r="GG882" i="9"/>
  <c r="GG884" i="9"/>
  <c r="GG886" i="9"/>
  <c r="GG888" i="9"/>
  <c r="GG890" i="9"/>
  <c r="GG892" i="9"/>
  <c r="GG894" i="9"/>
  <c r="GG896" i="9"/>
  <c r="GG898" i="9"/>
  <c r="GG900" i="9"/>
  <c r="GG902" i="9"/>
  <c r="GG904" i="9"/>
  <c r="GG906" i="9"/>
  <c r="GG908" i="9"/>
  <c r="GG910" i="9"/>
  <c r="GG912" i="9"/>
  <c r="GG914" i="9"/>
  <c r="GG916" i="9"/>
  <c r="GG918" i="9"/>
  <c r="BQ78" i="9" l="1"/>
  <c r="AS78" i="9"/>
  <c r="AT78" i="9"/>
  <c r="CU78" i="9"/>
  <c r="AR78" i="9"/>
  <c r="BU78" i="9"/>
  <c r="BR78" i="9"/>
  <c r="CW78" i="9"/>
  <c r="CS78" i="9"/>
  <c r="AU78" i="9"/>
  <c r="BT78" i="9"/>
  <c r="AP78" i="9"/>
  <c r="BV78" i="9"/>
  <c r="CV78" i="9"/>
  <c r="CR78" i="9"/>
  <c r="AQ78" i="9"/>
  <c r="AV78" i="9"/>
  <c r="F11" i="4"/>
  <c r="B34" i="9"/>
  <c r="F17" i="9" l="1"/>
  <c r="J51" i="9"/>
  <c r="I52" i="9" s="1"/>
  <c r="B48" i="9"/>
  <c r="B91" i="3" l="1"/>
  <c r="C91" i="3" s="1"/>
  <c r="B183" i="3"/>
  <c r="C183" i="3" s="1"/>
  <c r="B199" i="3"/>
  <c r="C199" i="3" s="1"/>
  <c r="B203" i="3"/>
  <c r="C203" i="3" s="1"/>
  <c r="B209" i="3"/>
  <c r="C209" i="3" s="1"/>
  <c r="B213" i="3"/>
  <c r="C213" i="3" s="1"/>
  <c r="B217" i="3"/>
  <c r="C217" i="3" s="1"/>
  <c r="B221" i="3"/>
  <c r="C221" i="3" s="1"/>
  <c r="B225" i="3"/>
  <c r="C225" i="3" s="1"/>
  <c r="B231" i="3"/>
  <c r="C231" i="3" s="1"/>
  <c r="B235" i="3"/>
  <c r="C235" i="3" s="1"/>
  <c r="B239" i="3"/>
  <c r="C239" i="3" s="1"/>
  <c r="B243" i="3"/>
  <c r="C243" i="3" s="1"/>
  <c r="B247" i="3"/>
  <c r="C247" i="3" s="1"/>
  <c r="B251" i="3"/>
  <c r="C251" i="3" s="1"/>
  <c r="B255" i="3"/>
  <c r="C255" i="3" s="1"/>
  <c r="B259" i="3"/>
  <c r="C259" i="3" s="1"/>
  <c r="B263" i="3"/>
  <c r="C263" i="3" s="1"/>
  <c r="B267" i="3"/>
  <c r="C267" i="3" s="1"/>
  <c r="B271" i="3"/>
  <c r="C271" i="3" s="1"/>
  <c r="B275" i="3"/>
  <c r="C275" i="3" s="1"/>
  <c r="B279" i="3"/>
  <c r="C279" i="3" s="1"/>
  <c r="B283" i="3"/>
  <c r="C283" i="3" s="1"/>
  <c r="B287" i="3"/>
  <c r="C287" i="3" s="1"/>
  <c r="B291" i="3"/>
  <c r="C291" i="3" s="1"/>
  <c r="B295" i="3"/>
  <c r="C295" i="3" s="1"/>
  <c r="B299" i="3"/>
  <c r="C299" i="3" s="1"/>
  <c r="B303" i="3"/>
  <c r="C303" i="3" s="1"/>
  <c r="B307" i="3"/>
  <c r="C307" i="3" s="1"/>
  <c r="B311" i="3"/>
  <c r="C311" i="3" s="1"/>
  <c r="B315" i="3"/>
  <c r="C315" i="3" s="1"/>
  <c r="B319" i="3"/>
  <c r="C319" i="3" s="1"/>
  <c r="B323" i="3"/>
  <c r="C323" i="3" s="1"/>
  <c r="B327" i="3"/>
  <c r="C327" i="3" s="1"/>
  <c r="B331" i="3"/>
  <c r="C331" i="3" s="1"/>
  <c r="B335" i="3"/>
  <c r="C335" i="3" s="1"/>
  <c r="B339" i="3"/>
  <c r="C339" i="3" s="1"/>
  <c r="B343" i="3"/>
  <c r="C343" i="3" s="1"/>
  <c r="B349" i="3"/>
  <c r="C349" i="3" s="1"/>
  <c r="B353" i="3"/>
  <c r="C353" i="3" s="1"/>
  <c r="B357" i="3"/>
  <c r="C357" i="3" s="1"/>
  <c r="B102" i="3"/>
  <c r="C102" i="3" s="1"/>
  <c r="B104" i="3"/>
  <c r="C104" i="3" s="1"/>
  <c r="B106" i="3"/>
  <c r="C106" i="3" s="1"/>
  <c r="B108" i="3"/>
  <c r="C108" i="3" s="1"/>
  <c r="B110" i="3"/>
  <c r="C110" i="3" s="1"/>
  <c r="B112" i="3"/>
  <c r="C112" i="3" s="1"/>
  <c r="B114" i="3"/>
  <c r="C114" i="3" s="1"/>
  <c r="B116" i="3"/>
  <c r="C116" i="3" s="1"/>
  <c r="B118" i="3"/>
  <c r="C118" i="3" s="1"/>
  <c r="B120" i="3"/>
  <c r="C120" i="3" s="1"/>
  <c r="B122" i="3"/>
  <c r="C122" i="3" s="1"/>
  <c r="B124" i="3"/>
  <c r="C124" i="3" s="1"/>
  <c r="B126" i="3"/>
  <c r="C126" i="3" s="1"/>
  <c r="B128" i="3"/>
  <c r="C128" i="3" s="1"/>
  <c r="B130" i="3"/>
  <c r="C130" i="3" s="1"/>
  <c r="B132" i="3"/>
  <c r="C132" i="3" s="1"/>
  <c r="B134" i="3"/>
  <c r="C134" i="3" s="1"/>
  <c r="B136" i="3"/>
  <c r="C136" i="3" s="1"/>
  <c r="B138" i="3"/>
  <c r="C138" i="3" s="1"/>
  <c r="B140" i="3"/>
  <c r="C140" i="3" s="1"/>
  <c r="B142" i="3"/>
  <c r="C142" i="3" s="1"/>
  <c r="B144" i="3"/>
  <c r="C144" i="3" s="1"/>
  <c r="B146" i="3"/>
  <c r="C146" i="3" s="1"/>
  <c r="B148" i="3"/>
  <c r="C148" i="3" s="1"/>
  <c r="B150" i="3"/>
  <c r="C150" i="3" s="1"/>
  <c r="B152" i="3"/>
  <c r="C152" i="3" s="1"/>
  <c r="B154" i="3"/>
  <c r="C154" i="3" s="1"/>
  <c r="B156" i="3"/>
  <c r="C156" i="3" s="1"/>
  <c r="B158" i="3"/>
  <c r="C158" i="3" s="1"/>
  <c r="B160" i="3"/>
  <c r="C160" i="3" s="1"/>
  <c r="B162" i="3"/>
  <c r="C162" i="3" s="1"/>
  <c r="B164" i="3"/>
  <c r="C164" i="3" s="1"/>
  <c r="B166" i="3"/>
  <c r="C166" i="3" s="1"/>
  <c r="B168" i="3"/>
  <c r="C168" i="3" s="1"/>
  <c r="B170" i="3"/>
  <c r="C170" i="3" s="1"/>
  <c r="B172" i="3"/>
  <c r="C172" i="3" s="1"/>
  <c r="B174" i="3"/>
  <c r="C174" i="3" s="1"/>
  <c r="B176" i="3"/>
  <c r="C176" i="3" s="1"/>
  <c r="B178" i="3"/>
  <c r="C178" i="3" s="1"/>
  <c r="B180" i="3"/>
  <c r="C180" i="3" s="1"/>
  <c r="B182" i="3"/>
  <c r="C182" i="3" s="1"/>
  <c r="B184" i="3"/>
  <c r="C184" i="3" s="1"/>
  <c r="B186" i="3"/>
  <c r="C186" i="3" s="1"/>
  <c r="B188" i="3"/>
  <c r="C188" i="3" s="1"/>
  <c r="B190" i="3"/>
  <c r="C190" i="3" s="1"/>
  <c r="B192" i="3"/>
  <c r="C192" i="3" s="1"/>
  <c r="B194" i="3"/>
  <c r="C194" i="3" s="1"/>
  <c r="B196" i="3"/>
  <c r="C196" i="3" s="1"/>
  <c r="B198" i="3"/>
  <c r="C198" i="3" s="1"/>
  <c r="B200" i="3"/>
  <c r="C200" i="3" s="1"/>
  <c r="B202" i="3"/>
  <c r="C202" i="3" s="1"/>
  <c r="B204" i="3"/>
  <c r="C204" i="3" s="1"/>
  <c r="B206" i="3"/>
  <c r="C206" i="3" s="1"/>
  <c r="B208" i="3"/>
  <c r="C208" i="3" s="1"/>
  <c r="B210" i="3"/>
  <c r="C210" i="3" s="1"/>
  <c r="B212" i="3"/>
  <c r="C212" i="3" s="1"/>
  <c r="B214" i="3"/>
  <c r="C214" i="3" s="1"/>
  <c r="B216" i="3"/>
  <c r="C216" i="3" s="1"/>
  <c r="B218" i="3"/>
  <c r="C218" i="3" s="1"/>
  <c r="B220" i="3"/>
  <c r="C220" i="3" s="1"/>
  <c r="B222" i="3"/>
  <c r="C222" i="3" s="1"/>
  <c r="B224" i="3"/>
  <c r="C224" i="3" s="1"/>
  <c r="B226" i="3"/>
  <c r="C226" i="3" s="1"/>
  <c r="B228" i="3"/>
  <c r="C228" i="3" s="1"/>
  <c r="B230" i="3"/>
  <c r="C230" i="3" s="1"/>
  <c r="B232" i="3"/>
  <c r="C232" i="3" s="1"/>
  <c r="B234" i="3"/>
  <c r="C234" i="3" s="1"/>
  <c r="B236" i="3"/>
  <c r="C236" i="3" s="1"/>
  <c r="B238" i="3"/>
  <c r="C238" i="3" s="1"/>
  <c r="B240" i="3"/>
  <c r="C240" i="3" s="1"/>
  <c r="B242" i="3"/>
  <c r="C242" i="3" s="1"/>
  <c r="B244" i="3"/>
  <c r="C244" i="3" s="1"/>
  <c r="B246" i="3"/>
  <c r="C246" i="3" s="1"/>
  <c r="B248" i="3"/>
  <c r="C248" i="3" s="1"/>
  <c r="B250" i="3"/>
  <c r="C250" i="3" s="1"/>
  <c r="B252" i="3"/>
  <c r="C252" i="3" s="1"/>
  <c r="B254" i="3"/>
  <c r="C254" i="3" s="1"/>
  <c r="B256" i="3"/>
  <c r="C256" i="3" s="1"/>
  <c r="B258" i="3"/>
  <c r="C258" i="3" s="1"/>
  <c r="B260" i="3"/>
  <c r="C260" i="3" s="1"/>
  <c r="B262" i="3"/>
  <c r="C262" i="3" s="1"/>
  <c r="B264" i="3"/>
  <c r="C264" i="3" s="1"/>
  <c r="B266" i="3"/>
  <c r="C266" i="3" s="1"/>
  <c r="B268" i="3"/>
  <c r="C268" i="3" s="1"/>
  <c r="B270" i="3"/>
  <c r="C270" i="3" s="1"/>
  <c r="B272" i="3"/>
  <c r="C272" i="3" s="1"/>
  <c r="B274" i="3"/>
  <c r="C274" i="3" s="1"/>
  <c r="B276" i="3"/>
  <c r="C276" i="3" s="1"/>
  <c r="B278" i="3"/>
  <c r="C278" i="3" s="1"/>
  <c r="B280" i="3"/>
  <c r="C280" i="3" s="1"/>
  <c r="B282" i="3"/>
  <c r="C282" i="3" s="1"/>
  <c r="B284" i="3"/>
  <c r="C284" i="3" s="1"/>
  <c r="B286" i="3"/>
  <c r="C286" i="3" s="1"/>
  <c r="B288" i="3"/>
  <c r="C288" i="3" s="1"/>
  <c r="B290" i="3"/>
  <c r="C290" i="3" s="1"/>
  <c r="B292" i="3"/>
  <c r="C292" i="3" s="1"/>
  <c r="B294" i="3"/>
  <c r="C294" i="3" s="1"/>
  <c r="B296" i="3"/>
  <c r="C296" i="3" s="1"/>
  <c r="B298" i="3"/>
  <c r="C298" i="3" s="1"/>
  <c r="B300" i="3"/>
  <c r="C300" i="3" s="1"/>
  <c r="B302" i="3"/>
  <c r="C302" i="3" s="1"/>
  <c r="B304" i="3"/>
  <c r="C304" i="3" s="1"/>
  <c r="B306" i="3"/>
  <c r="C306" i="3" s="1"/>
  <c r="B308" i="3"/>
  <c r="C308" i="3" s="1"/>
  <c r="B310" i="3"/>
  <c r="C310" i="3" s="1"/>
  <c r="B312" i="3"/>
  <c r="C312" i="3" s="1"/>
  <c r="B314" i="3"/>
  <c r="C314" i="3" s="1"/>
  <c r="B316" i="3"/>
  <c r="C316" i="3" s="1"/>
  <c r="B318" i="3"/>
  <c r="C318" i="3" s="1"/>
  <c r="B320" i="3"/>
  <c r="C320" i="3" s="1"/>
  <c r="B322" i="3"/>
  <c r="C322" i="3" s="1"/>
  <c r="B324" i="3"/>
  <c r="C324" i="3" s="1"/>
  <c r="B326" i="3"/>
  <c r="C326" i="3" s="1"/>
  <c r="B328" i="3"/>
  <c r="C328" i="3" s="1"/>
  <c r="B330" i="3"/>
  <c r="C330" i="3" s="1"/>
  <c r="B332" i="3"/>
  <c r="C332" i="3" s="1"/>
  <c r="B334" i="3"/>
  <c r="C334" i="3" s="1"/>
  <c r="B336" i="3"/>
  <c r="C336" i="3" s="1"/>
  <c r="B338" i="3"/>
  <c r="C338" i="3" s="1"/>
  <c r="B340" i="3"/>
  <c r="C340" i="3" s="1"/>
  <c r="B342" i="3"/>
  <c r="C342" i="3" s="1"/>
  <c r="B344" i="3"/>
  <c r="C344" i="3" s="1"/>
  <c r="B346" i="3"/>
  <c r="C346" i="3" s="1"/>
  <c r="B348" i="3"/>
  <c r="C348" i="3" s="1"/>
  <c r="B350" i="3"/>
  <c r="C350" i="3" s="1"/>
  <c r="B352" i="3"/>
  <c r="C352" i="3" s="1"/>
  <c r="B354" i="3"/>
  <c r="C354" i="3" s="1"/>
  <c r="B356" i="3"/>
  <c r="C356" i="3" s="1"/>
  <c r="B358" i="3"/>
  <c r="C358" i="3" s="1"/>
  <c r="B360" i="3"/>
  <c r="C360" i="3" s="1"/>
  <c r="B362" i="3"/>
  <c r="C362" i="3" s="1"/>
  <c r="B364" i="3"/>
  <c r="C364" i="3" s="1"/>
  <c r="B366" i="3"/>
  <c r="C366" i="3" s="1"/>
  <c r="B368" i="3"/>
  <c r="C368" i="3" s="1"/>
  <c r="B370" i="3"/>
  <c r="C370" i="3" s="1"/>
  <c r="B372" i="3"/>
  <c r="C372" i="3" s="1"/>
  <c r="B374" i="3"/>
  <c r="C374" i="3" s="1"/>
  <c r="B376" i="3"/>
  <c r="C376" i="3" s="1"/>
  <c r="B378" i="3"/>
  <c r="C378" i="3" s="1"/>
  <c r="B380" i="3"/>
  <c r="C380" i="3" s="1"/>
  <c r="B382" i="3"/>
  <c r="C382" i="3" s="1"/>
  <c r="B384" i="3"/>
  <c r="C384" i="3" s="1"/>
  <c r="B386" i="3"/>
  <c r="C386" i="3" s="1"/>
  <c r="B388" i="3"/>
  <c r="C388" i="3" s="1"/>
  <c r="B390" i="3"/>
  <c r="C390" i="3" s="1"/>
  <c r="B392" i="3"/>
  <c r="C392" i="3" s="1"/>
  <c r="B394" i="3"/>
  <c r="C394" i="3" s="1"/>
  <c r="B396" i="3"/>
  <c r="C396" i="3" s="1"/>
  <c r="B398" i="3"/>
  <c r="C398" i="3" s="1"/>
  <c r="B400" i="3"/>
  <c r="C400" i="3" s="1"/>
  <c r="B402" i="3"/>
  <c r="C402" i="3" s="1"/>
  <c r="B404" i="3"/>
  <c r="C404" i="3" s="1"/>
  <c r="B69" i="3"/>
  <c r="C69" i="3" s="1"/>
  <c r="B71" i="3"/>
  <c r="C71" i="3" s="1"/>
  <c r="B73" i="3"/>
  <c r="C73" i="3" s="1"/>
  <c r="B75" i="3"/>
  <c r="C75" i="3" s="1"/>
  <c r="B77" i="3"/>
  <c r="C77" i="3" s="1"/>
  <c r="B79" i="3"/>
  <c r="C79" i="3" s="1"/>
  <c r="B81" i="3"/>
  <c r="C81" i="3" s="1"/>
  <c r="B83" i="3"/>
  <c r="C83" i="3" s="1"/>
  <c r="B85" i="3"/>
  <c r="C85" i="3" s="1"/>
  <c r="B87" i="3"/>
  <c r="C87" i="3" s="1"/>
  <c r="B89" i="3"/>
  <c r="C89" i="3" s="1"/>
  <c r="B93" i="3"/>
  <c r="C93" i="3" s="1"/>
  <c r="B95" i="3"/>
  <c r="C95" i="3" s="1"/>
  <c r="B97" i="3"/>
  <c r="C97" i="3" s="1"/>
  <c r="B99" i="3"/>
  <c r="C99" i="3" s="1"/>
  <c r="B101" i="3"/>
  <c r="C101" i="3" s="1"/>
  <c r="B103" i="3"/>
  <c r="C103" i="3" s="1"/>
  <c r="B105" i="3"/>
  <c r="C105" i="3" s="1"/>
  <c r="B107" i="3"/>
  <c r="C107" i="3" s="1"/>
  <c r="B109" i="3"/>
  <c r="C109" i="3" s="1"/>
  <c r="B111" i="3"/>
  <c r="C111" i="3" s="1"/>
  <c r="B113" i="3"/>
  <c r="C113" i="3" s="1"/>
  <c r="B115" i="3"/>
  <c r="C115" i="3" s="1"/>
  <c r="B117" i="3"/>
  <c r="C117" i="3" s="1"/>
  <c r="B119" i="3"/>
  <c r="C119" i="3" s="1"/>
  <c r="B121" i="3"/>
  <c r="C121" i="3" s="1"/>
  <c r="B123" i="3"/>
  <c r="C123" i="3" s="1"/>
  <c r="B125" i="3"/>
  <c r="C125" i="3" s="1"/>
  <c r="B127" i="3"/>
  <c r="C127" i="3" s="1"/>
  <c r="B129" i="3"/>
  <c r="C129" i="3" s="1"/>
  <c r="B131" i="3"/>
  <c r="C131" i="3" s="1"/>
  <c r="B133" i="3"/>
  <c r="C133" i="3" s="1"/>
  <c r="B135" i="3"/>
  <c r="C135" i="3" s="1"/>
  <c r="B137" i="3"/>
  <c r="C137" i="3" s="1"/>
  <c r="B139" i="3"/>
  <c r="C139" i="3" s="1"/>
  <c r="B141" i="3"/>
  <c r="C141" i="3" s="1"/>
  <c r="B143" i="3"/>
  <c r="C143" i="3" s="1"/>
  <c r="B145" i="3"/>
  <c r="C145" i="3" s="1"/>
  <c r="B147" i="3"/>
  <c r="C147" i="3" s="1"/>
  <c r="B149" i="3"/>
  <c r="C149" i="3" s="1"/>
  <c r="B151" i="3"/>
  <c r="C151" i="3" s="1"/>
  <c r="B153" i="3"/>
  <c r="C153" i="3" s="1"/>
  <c r="B155" i="3"/>
  <c r="C155" i="3" s="1"/>
  <c r="B157" i="3"/>
  <c r="C157" i="3" s="1"/>
  <c r="B159" i="3"/>
  <c r="C159" i="3" s="1"/>
  <c r="B161" i="3"/>
  <c r="C161" i="3" s="1"/>
  <c r="B163" i="3"/>
  <c r="C163" i="3" s="1"/>
  <c r="B165" i="3"/>
  <c r="C165" i="3" s="1"/>
  <c r="B167" i="3"/>
  <c r="C167" i="3" s="1"/>
  <c r="B169" i="3"/>
  <c r="C169" i="3" s="1"/>
  <c r="B171" i="3"/>
  <c r="C171" i="3" s="1"/>
  <c r="B173" i="3"/>
  <c r="C173" i="3" s="1"/>
  <c r="B175" i="3"/>
  <c r="C175" i="3" s="1"/>
  <c r="B177" i="3"/>
  <c r="C177" i="3" s="1"/>
  <c r="B179" i="3"/>
  <c r="C179" i="3" s="1"/>
  <c r="B181" i="3"/>
  <c r="C181" i="3" s="1"/>
  <c r="B185" i="3"/>
  <c r="C185" i="3" s="1"/>
  <c r="B187" i="3"/>
  <c r="C187" i="3" s="1"/>
  <c r="B189" i="3"/>
  <c r="C189" i="3" s="1"/>
  <c r="B191" i="3"/>
  <c r="C191" i="3" s="1"/>
  <c r="B193" i="3"/>
  <c r="C193" i="3" s="1"/>
  <c r="B195" i="3"/>
  <c r="C195" i="3" s="1"/>
  <c r="B197" i="3"/>
  <c r="C197" i="3" s="1"/>
  <c r="B201" i="3"/>
  <c r="C201" i="3" s="1"/>
  <c r="B205" i="3"/>
  <c r="C205" i="3" s="1"/>
  <c r="B207" i="3"/>
  <c r="C207" i="3" s="1"/>
  <c r="B211" i="3"/>
  <c r="C211" i="3" s="1"/>
  <c r="B215" i="3"/>
  <c r="C215" i="3" s="1"/>
  <c r="B219" i="3"/>
  <c r="C219" i="3" s="1"/>
  <c r="B223" i="3"/>
  <c r="C223" i="3" s="1"/>
  <c r="B227" i="3"/>
  <c r="C227" i="3" s="1"/>
  <c r="B229" i="3"/>
  <c r="C229" i="3" s="1"/>
  <c r="B233" i="3"/>
  <c r="C233" i="3" s="1"/>
  <c r="B237" i="3"/>
  <c r="C237" i="3" s="1"/>
  <c r="B241" i="3"/>
  <c r="C241" i="3" s="1"/>
  <c r="B245" i="3"/>
  <c r="C245" i="3" s="1"/>
  <c r="B249" i="3"/>
  <c r="C249" i="3" s="1"/>
  <c r="B253" i="3"/>
  <c r="C253" i="3" s="1"/>
  <c r="B257" i="3"/>
  <c r="C257" i="3" s="1"/>
  <c r="B261" i="3"/>
  <c r="C261" i="3" s="1"/>
  <c r="B265" i="3"/>
  <c r="C265" i="3" s="1"/>
  <c r="B269" i="3"/>
  <c r="C269" i="3" s="1"/>
  <c r="B273" i="3"/>
  <c r="C273" i="3" s="1"/>
  <c r="B277" i="3"/>
  <c r="C277" i="3" s="1"/>
  <c r="B281" i="3"/>
  <c r="C281" i="3" s="1"/>
  <c r="B285" i="3"/>
  <c r="C285" i="3" s="1"/>
  <c r="B289" i="3"/>
  <c r="C289" i="3" s="1"/>
  <c r="B293" i="3"/>
  <c r="C293" i="3" s="1"/>
  <c r="B297" i="3"/>
  <c r="C297" i="3" s="1"/>
  <c r="B301" i="3"/>
  <c r="C301" i="3" s="1"/>
  <c r="B305" i="3"/>
  <c r="C305" i="3" s="1"/>
  <c r="B309" i="3"/>
  <c r="C309" i="3" s="1"/>
  <c r="B313" i="3"/>
  <c r="C313" i="3" s="1"/>
  <c r="B317" i="3"/>
  <c r="C317" i="3" s="1"/>
  <c r="B321" i="3"/>
  <c r="C321" i="3" s="1"/>
  <c r="B325" i="3"/>
  <c r="C325" i="3" s="1"/>
  <c r="B329" i="3"/>
  <c r="C329" i="3" s="1"/>
  <c r="B333" i="3"/>
  <c r="C333" i="3" s="1"/>
  <c r="B337" i="3"/>
  <c r="C337" i="3" s="1"/>
  <c r="B341" i="3"/>
  <c r="C341" i="3" s="1"/>
  <c r="B345" i="3"/>
  <c r="C345" i="3" s="1"/>
  <c r="B347" i="3"/>
  <c r="C347" i="3" s="1"/>
  <c r="B351" i="3"/>
  <c r="C351" i="3" s="1"/>
  <c r="B355" i="3"/>
  <c r="C355" i="3" s="1"/>
  <c r="B72" i="3"/>
  <c r="C72" i="3" s="1"/>
  <c r="B80" i="3"/>
  <c r="C80" i="3" s="1"/>
  <c r="B88" i="3"/>
  <c r="C88" i="3" s="1"/>
  <c r="B96" i="3"/>
  <c r="C96" i="3" s="1"/>
  <c r="B361" i="3"/>
  <c r="C361" i="3" s="1"/>
  <c r="B369" i="3"/>
  <c r="C369" i="3" s="1"/>
  <c r="B377" i="3"/>
  <c r="C377" i="3" s="1"/>
  <c r="B385" i="3"/>
  <c r="C385" i="3" s="1"/>
  <c r="B393" i="3"/>
  <c r="C393" i="3" s="1"/>
  <c r="B401" i="3"/>
  <c r="C401" i="3" s="1"/>
  <c r="B359" i="3"/>
  <c r="C359" i="3" s="1"/>
  <c r="B383" i="3"/>
  <c r="C383" i="3" s="1"/>
  <c r="B399" i="3"/>
  <c r="C399" i="3" s="1"/>
  <c r="B74" i="3"/>
  <c r="C74" i="3" s="1"/>
  <c r="B82" i="3"/>
  <c r="C82" i="3" s="1"/>
  <c r="B90" i="3"/>
  <c r="C90" i="3" s="1"/>
  <c r="B98" i="3"/>
  <c r="C98" i="3" s="1"/>
  <c r="B363" i="3"/>
  <c r="C363" i="3" s="1"/>
  <c r="B371" i="3"/>
  <c r="C371" i="3" s="1"/>
  <c r="B379" i="3"/>
  <c r="C379" i="3" s="1"/>
  <c r="B387" i="3"/>
  <c r="C387" i="3" s="1"/>
  <c r="B395" i="3"/>
  <c r="C395" i="3" s="1"/>
  <c r="B403" i="3"/>
  <c r="C403" i="3" s="1"/>
  <c r="B68" i="3"/>
  <c r="C68" i="3" s="1"/>
  <c r="B76" i="3"/>
  <c r="C76" i="3" s="1"/>
  <c r="B84" i="3"/>
  <c r="C84" i="3" s="1"/>
  <c r="B92" i="3"/>
  <c r="C92" i="3" s="1"/>
  <c r="B365" i="3"/>
  <c r="C365" i="3" s="1"/>
  <c r="B373" i="3"/>
  <c r="C373" i="3" s="1"/>
  <c r="B381" i="3"/>
  <c r="C381" i="3" s="1"/>
  <c r="B389" i="3"/>
  <c r="C389" i="3" s="1"/>
  <c r="B397" i="3"/>
  <c r="C397" i="3" s="1"/>
  <c r="B405" i="3"/>
  <c r="C405" i="3" s="1"/>
  <c r="B70" i="3"/>
  <c r="C70" i="3" s="1"/>
  <c r="B78" i="3"/>
  <c r="C78" i="3" s="1"/>
  <c r="B86" i="3"/>
  <c r="C86" i="3" s="1"/>
  <c r="B94" i="3"/>
  <c r="C94" i="3" s="1"/>
  <c r="B367" i="3"/>
  <c r="C367" i="3" s="1"/>
  <c r="B375" i="3"/>
  <c r="C375" i="3" s="1"/>
  <c r="B391" i="3"/>
  <c r="C391" i="3" s="1"/>
  <c r="B40" i="3"/>
  <c r="C40" i="3" s="1"/>
  <c r="B42" i="3"/>
  <c r="C42" i="3" s="1"/>
  <c r="B44" i="3"/>
  <c r="C44" i="3" s="1"/>
  <c r="B46" i="3"/>
  <c r="C46" i="3" s="1"/>
  <c r="B48" i="3"/>
  <c r="C48" i="3" s="1"/>
  <c r="B50" i="3"/>
  <c r="C50" i="3" s="1"/>
  <c r="B52" i="3"/>
  <c r="C52" i="3" s="1"/>
  <c r="B54" i="3"/>
  <c r="C54" i="3" s="1"/>
  <c r="B56" i="3"/>
  <c r="C56" i="3" s="1"/>
  <c r="B58" i="3"/>
  <c r="C58" i="3" s="1"/>
  <c r="B60" i="3"/>
  <c r="C60" i="3" s="1"/>
  <c r="B62" i="3"/>
  <c r="C62" i="3" s="1"/>
  <c r="B64" i="3"/>
  <c r="C64" i="3" s="1"/>
  <c r="B66" i="3"/>
  <c r="C66" i="3" s="1"/>
  <c r="B39" i="3"/>
  <c r="C39" i="3" s="1"/>
  <c r="B41" i="3"/>
  <c r="C41" i="3" s="1"/>
  <c r="B43" i="3"/>
  <c r="C43" i="3" s="1"/>
  <c r="B45" i="3"/>
  <c r="C45" i="3" s="1"/>
  <c r="B47" i="3"/>
  <c r="C47" i="3" s="1"/>
  <c r="B49" i="3"/>
  <c r="C49" i="3" s="1"/>
  <c r="B51" i="3"/>
  <c r="C51" i="3" s="1"/>
  <c r="B53" i="3"/>
  <c r="C53" i="3" s="1"/>
  <c r="B55" i="3"/>
  <c r="C55" i="3" s="1"/>
  <c r="B57" i="3"/>
  <c r="C57" i="3" s="1"/>
  <c r="B59" i="3"/>
  <c r="C59" i="3" s="1"/>
  <c r="B61" i="3"/>
  <c r="C61" i="3" s="1"/>
  <c r="B63" i="3"/>
  <c r="C63" i="3" s="1"/>
  <c r="B65" i="3"/>
  <c r="C65" i="3" s="1"/>
  <c r="B67" i="3"/>
  <c r="C67" i="3" s="1"/>
  <c r="B38" i="3"/>
  <c r="C38" i="3" s="1"/>
  <c r="B100" i="3"/>
  <c r="C100" i="3" s="1"/>
  <c r="B37" i="3"/>
  <c r="C37" i="3" s="1"/>
  <c r="B12" i="3"/>
  <c r="C12" i="3" s="1"/>
  <c r="B27" i="3"/>
  <c r="C27" i="3" s="1"/>
  <c r="B11" i="3"/>
  <c r="C11" i="3" s="1"/>
  <c r="B26" i="3"/>
  <c r="C26" i="3" s="1"/>
  <c r="B10" i="3"/>
  <c r="C10" i="3" s="1"/>
  <c r="B16" i="3"/>
  <c r="C16" i="3" s="1"/>
  <c r="B21" i="3"/>
  <c r="C21" i="3" s="1"/>
  <c r="B35" i="3"/>
  <c r="C35" i="3" s="1"/>
  <c r="B34" i="3"/>
  <c r="C34" i="3" s="1"/>
  <c r="B36" i="3"/>
  <c r="C36" i="3" s="1"/>
  <c r="B13" i="3"/>
  <c r="C13" i="3" s="1"/>
  <c r="B32" i="3"/>
  <c r="C32" i="3" s="1"/>
  <c r="B23" i="3"/>
  <c r="C23" i="3" s="1"/>
  <c r="B7" i="3"/>
  <c r="C7" i="3" s="1"/>
  <c r="B6" i="3"/>
  <c r="C6" i="3" s="1"/>
  <c r="B17" i="3"/>
  <c r="C17" i="3" s="1"/>
  <c r="B20" i="3"/>
  <c r="C20" i="3" s="1"/>
  <c r="B31" i="3"/>
  <c r="C31" i="3" s="1"/>
  <c r="B15" i="3"/>
  <c r="C15" i="3" s="1"/>
  <c r="B30" i="3"/>
  <c r="C30" i="3" s="1"/>
  <c r="B14" i="3"/>
  <c r="C14" i="3" s="1"/>
  <c r="B28" i="3"/>
  <c r="C28" i="3" s="1"/>
  <c r="B25" i="3"/>
  <c r="C25" i="3" s="1"/>
  <c r="B9" i="3"/>
  <c r="C9" i="3" s="1"/>
  <c r="B24" i="3"/>
  <c r="C24" i="3" s="1"/>
  <c r="B19" i="3"/>
  <c r="C19" i="3" s="1"/>
  <c r="B18" i="3"/>
  <c r="C18" i="3" s="1"/>
  <c r="B29" i="3"/>
  <c r="C29" i="3" s="1"/>
  <c r="B8" i="3"/>
  <c r="C8" i="3" s="1"/>
  <c r="B22" i="3"/>
  <c r="C22" i="3" s="1"/>
  <c r="B33" i="3"/>
  <c r="C33" i="3" s="1"/>
  <c r="B39" i="4"/>
  <c r="B55" i="4"/>
  <c r="B64" i="4"/>
  <c r="B72" i="4"/>
  <c r="B80" i="4"/>
  <c r="B88" i="4"/>
  <c r="B96" i="4"/>
  <c r="B104" i="4"/>
  <c r="B112" i="4"/>
  <c r="B121" i="4"/>
  <c r="B30" i="4"/>
  <c r="B38" i="4"/>
  <c r="B46" i="4"/>
  <c r="B54" i="4"/>
  <c r="B37" i="4"/>
  <c r="B53" i="4"/>
  <c r="B63" i="4"/>
  <c r="B71" i="4"/>
  <c r="B79" i="4"/>
  <c r="B87" i="4"/>
  <c r="B95" i="4"/>
  <c r="B103" i="4"/>
  <c r="B111" i="4"/>
  <c r="B118" i="4"/>
  <c r="B126" i="4"/>
  <c r="B35" i="4"/>
  <c r="B51" i="4"/>
  <c r="B62" i="4"/>
  <c r="B70" i="4"/>
  <c r="B78" i="4"/>
  <c r="B86" i="4"/>
  <c r="B94" i="4"/>
  <c r="B102" i="4"/>
  <c r="B110" i="4"/>
  <c r="B119" i="4"/>
  <c r="B127" i="4"/>
  <c r="B36" i="4"/>
  <c r="B44" i="4"/>
  <c r="B52" i="4"/>
  <c r="B33" i="4"/>
  <c r="B49" i="4"/>
  <c r="B61" i="4"/>
  <c r="B69" i="4"/>
  <c r="B77" i="4"/>
  <c r="B85" i="4"/>
  <c r="B93" i="4"/>
  <c r="B101" i="4"/>
  <c r="B109" i="4"/>
  <c r="B116" i="4"/>
  <c r="B124" i="4"/>
  <c r="B29" i="4"/>
  <c r="B47" i="4"/>
  <c r="B60" i="4"/>
  <c r="B68" i="4"/>
  <c r="B76" i="4"/>
  <c r="B84" i="4"/>
  <c r="B92" i="4"/>
  <c r="B100" i="4"/>
  <c r="B108" i="4"/>
  <c r="B117" i="4"/>
  <c r="B125" i="4"/>
  <c r="B34" i="4"/>
  <c r="B42" i="4"/>
  <c r="B50" i="4"/>
  <c r="B31" i="4"/>
  <c r="B45" i="4"/>
  <c r="B59" i="4"/>
  <c r="B67" i="4"/>
  <c r="B75" i="4"/>
  <c r="B83" i="4"/>
  <c r="B91" i="4"/>
  <c r="B99" i="4"/>
  <c r="B107" i="4"/>
  <c r="B115" i="4"/>
  <c r="B122" i="4"/>
  <c r="B43" i="4"/>
  <c r="B58" i="4"/>
  <c r="B66" i="4"/>
  <c r="B74" i="4"/>
  <c r="B82" i="4"/>
  <c r="B90" i="4"/>
  <c r="B98" i="4"/>
  <c r="B106" i="4"/>
  <c r="B114" i="4"/>
  <c r="B123" i="4"/>
  <c r="B32" i="4"/>
  <c r="B40" i="4"/>
  <c r="B48" i="4"/>
  <c r="B56" i="4"/>
  <c r="B41" i="4"/>
  <c r="B57" i="4"/>
  <c r="B65" i="4"/>
  <c r="B73" i="4"/>
  <c r="B81" i="4"/>
  <c r="B89" i="4"/>
  <c r="B97" i="4"/>
  <c r="B105" i="4"/>
  <c r="B113" i="4"/>
  <c r="B120" i="4"/>
  <c r="B128" i="4"/>
  <c r="I53" i="9"/>
  <c r="I54" i="9" s="1"/>
  <c r="C18" i="1"/>
  <c r="C17" i="1"/>
  <c r="C16" i="1"/>
  <c r="F2" i="4"/>
  <c r="F3" i="4"/>
  <c r="G2" i="9"/>
  <c r="A29" i="4" l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B52" i="9"/>
  <c r="B81" i="9"/>
  <c r="C81" i="9"/>
  <c r="D81" i="9"/>
  <c r="E81" i="9"/>
  <c r="B82" i="9"/>
  <c r="C82" i="9"/>
  <c r="D82" i="9"/>
  <c r="E82" i="9"/>
  <c r="B83" i="9"/>
  <c r="C83" i="9"/>
  <c r="D83" i="9"/>
  <c r="E83" i="9"/>
  <c r="B84" i="9"/>
  <c r="C84" i="9"/>
  <c r="D84" i="9"/>
  <c r="E84" i="9"/>
  <c r="B85" i="9"/>
  <c r="C85" i="9"/>
  <c r="D85" i="9"/>
  <c r="E85" i="9"/>
  <c r="B86" i="9"/>
  <c r="C86" i="9"/>
  <c r="D86" i="9"/>
  <c r="E86" i="9"/>
  <c r="B87" i="9"/>
  <c r="C87" i="9"/>
  <c r="E87" i="9"/>
  <c r="B88" i="9"/>
  <c r="C88" i="9"/>
  <c r="D88" i="9"/>
  <c r="E88" i="9"/>
  <c r="B89" i="9"/>
  <c r="C89" i="9"/>
  <c r="D89" i="9"/>
  <c r="E89" i="9"/>
  <c r="B90" i="9"/>
  <c r="C90" i="9"/>
  <c r="D90" i="9"/>
  <c r="E90" i="9"/>
  <c r="B91" i="9"/>
  <c r="C91" i="9"/>
  <c r="D91" i="9"/>
  <c r="E91" i="9"/>
  <c r="B92" i="9"/>
  <c r="C92" i="9"/>
  <c r="D92" i="9"/>
  <c r="E92" i="9"/>
  <c r="B93" i="9"/>
  <c r="C93" i="9"/>
  <c r="D93" i="9"/>
  <c r="E93" i="9"/>
  <c r="B94" i="9"/>
  <c r="C94" i="9"/>
  <c r="D94" i="9"/>
  <c r="E94" i="9"/>
  <c r="B95" i="9"/>
  <c r="C95" i="9"/>
  <c r="D95" i="9"/>
  <c r="E95" i="9"/>
  <c r="B96" i="9"/>
  <c r="C96" i="9"/>
  <c r="D96" i="9"/>
  <c r="E96" i="9"/>
  <c r="B97" i="9"/>
  <c r="C97" i="9"/>
  <c r="D97" i="9"/>
  <c r="E97" i="9"/>
  <c r="B98" i="9"/>
  <c r="C98" i="9"/>
  <c r="D98" i="9"/>
  <c r="E98" i="9"/>
  <c r="B99" i="9"/>
  <c r="C99" i="9"/>
  <c r="D99" i="9"/>
  <c r="E99" i="9"/>
  <c r="B100" i="9"/>
  <c r="C100" i="9"/>
  <c r="D100" i="9"/>
  <c r="E100" i="9"/>
  <c r="B101" i="9"/>
  <c r="C101" i="9"/>
  <c r="D101" i="9"/>
  <c r="E101" i="9"/>
  <c r="B102" i="9"/>
  <c r="C102" i="9"/>
  <c r="D102" i="9"/>
  <c r="E102" i="9"/>
  <c r="B103" i="9"/>
  <c r="C103" i="9"/>
  <c r="D103" i="9"/>
  <c r="E103" i="9"/>
  <c r="B104" i="9"/>
  <c r="C104" i="9"/>
  <c r="D104" i="9"/>
  <c r="E104" i="9"/>
  <c r="B105" i="9"/>
  <c r="C105" i="9"/>
  <c r="D105" i="9"/>
  <c r="E105" i="9"/>
  <c r="B106" i="9"/>
  <c r="C106" i="9"/>
  <c r="D106" i="9"/>
  <c r="E106" i="9"/>
  <c r="B107" i="9"/>
  <c r="C107" i="9"/>
  <c r="D107" i="9"/>
  <c r="E107" i="9"/>
  <c r="B108" i="9"/>
  <c r="C108" i="9"/>
  <c r="D108" i="9"/>
  <c r="E108" i="9"/>
  <c r="B109" i="9"/>
  <c r="C109" i="9"/>
  <c r="D109" i="9"/>
  <c r="E109" i="9"/>
  <c r="B110" i="9"/>
  <c r="C110" i="9"/>
  <c r="D110" i="9"/>
  <c r="E110" i="9"/>
  <c r="B111" i="9"/>
  <c r="C111" i="9"/>
  <c r="D111" i="9"/>
  <c r="E111" i="9"/>
  <c r="B112" i="9"/>
  <c r="C112" i="9"/>
  <c r="D112" i="9"/>
  <c r="E112" i="9"/>
  <c r="B113" i="9"/>
  <c r="C113" i="9"/>
  <c r="D113" i="9"/>
  <c r="E113" i="9"/>
  <c r="B114" i="9"/>
  <c r="C114" i="9"/>
  <c r="D114" i="9"/>
  <c r="E114" i="9"/>
  <c r="B115" i="9"/>
  <c r="C115" i="9"/>
  <c r="D115" i="9"/>
  <c r="E115" i="9"/>
  <c r="B116" i="9"/>
  <c r="C116" i="9"/>
  <c r="D116" i="9"/>
  <c r="E116" i="9"/>
  <c r="B117" i="9"/>
  <c r="C117" i="9"/>
  <c r="D117" i="9"/>
  <c r="E117" i="9"/>
  <c r="B118" i="9"/>
  <c r="C118" i="9"/>
  <c r="D118" i="9"/>
  <c r="E118" i="9"/>
  <c r="B119" i="9"/>
  <c r="C119" i="9"/>
  <c r="D119" i="9"/>
  <c r="E119" i="9"/>
  <c r="B120" i="9"/>
  <c r="C120" i="9"/>
  <c r="D120" i="9"/>
  <c r="E120" i="9"/>
  <c r="B121" i="9"/>
  <c r="C121" i="9"/>
  <c r="D121" i="9"/>
  <c r="E121" i="9"/>
  <c r="B122" i="9"/>
  <c r="C122" i="9"/>
  <c r="D122" i="9"/>
  <c r="E122" i="9"/>
  <c r="B123" i="9"/>
  <c r="C123" i="9"/>
  <c r="D123" i="9"/>
  <c r="E123" i="9"/>
  <c r="B124" i="9"/>
  <c r="C124" i="9"/>
  <c r="D124" i="9"/>
  <c r="E124" i="9"/>
  <c r="B125" i="9"/>
  <c r="C125" i="9"/>
  <c r="D125" i="9"/>
  <c r="E125" i="9"/>
  <c r="B126" i="9"/>
  <c r="C126" i="9"/>
  <c r="D126" i="9"/>
  <c r="E126" i="9"/>
  <c r="B127" i="9"/>
  <c r="C127" i="9"/>
  <c r="D127" i="9"/>
  <c r="E127" i="9"/>
  <c r="B128" i="9"/>
  <c r="C128" i="9"/>
  <c r="D128" i="9"/>
  <c r="E128" i="9"/>
  <c r="B129" i="9"/>
  <c r="C129" i="9"/>
  <c r="D129" i="9"/>
  <c r="E129" i="9"/>
  <c r="B130" i="9"/>
  <c r="C130" i="9"/>
  <c r="D130" i="9"/>
  <c r="E130" i="9"/>
  <c r="B131" i="9"/>
  <c r="C131" i="9"/>
  <c r="D131" i="9"/>
  <c r="E131" i="9"/>
  <c r="B132" i="9"/>
  <c r="C132" i="9"/>
  <c r="D132" i="9"/>
  <c r="E132" i="9"/>
  <c r="B133" i="9"/>
  <c r="C133" i="9"/>
  <c r="D133" i="9"/>
  <c r="E133" i="9"/>
  <c r="B134" i="9"/>
  <c r="C134" i="9"/>
  <c r="D134" i="9"/>
  <c r="E134" i="9"/>
  <c r="B135" i="9"/>
  <c r="C135" i="9"/>
  <c r="D135" i="9"/>
  <c r="E135" i="9"/>
  <c r="B136" i="9"/>
  <c r="C136" i="9"/>
  <c r="D136" i="9"/>
  <c r="E136" i="9"/>
  <c r="B137" i="9"/>
  <c r="C137" i="9"/>
  <c r="D137" i="9"/>
  <c r="E137" i="9"/>
  <c r="B138" i="9"/>
  <c r="C138" i="9"/>
  <c r="D138" i="9"/>
  <c r="E138" i="9"/>
  <c r="B139" i="9"/>
  <c r="C139" i="9"/>
  <c r="D139" i="9"/>
  <c r="E139" i="9"/>
  <c r="B140" i="9"/>
  <c r="C140" i="9"/>
  <c r="D140" i="9"/>
  <c r="E140" i="9"/>
  <c r="B141" i="9"/>
  <c r="C141" i="9"/>
  <c r="D141" i="9"/>
  <c r="E141" i="9"/>
  <c r="B142" i="9"/>
  <c r="C142" i="9"/>
  <c r="D142" i="9"/>
  <c r="E142" i="9"/>
  <c r="B143" i="9"/>
  <c r="C143" i="9"/>
  <c r="D143" i="9"/>
  <c r="E143" i="9"/>
  <c r="B144" i="9"/>
  <c r="C144" i="9"/>
  <c r="D144" i="9"/>
  <c r="E144" i="9"/>
  <c r="B145" i="9"/>
  <c r="C145" i="9"/>
  <c r="D145" i="9"/>
  <c r="E145" i="9"/>
  <c r="B146" i="9"/>
  <c r="C146" i="9"/>
  <c r="D146" i="9"/>
  <c r="E146" i="9"/>
  <c r="B147" i="9"/>
  <c r="C147" i="9"/>
  <c r="D147" i="9"/>
  <c r="E147" i="9"/>
  <c r="B148" i="9"/>
  <c r="C148" i="9"/>
  <c r="D148" i="9"/>
  <c r="E148" i="9"/>
  <c r="B149" i="9"/>
  <c r="C149" i="9"/>
  <c r="D149" i="9"/>
  <c r="E149" i="9"/>
  <c r="B150" i="9"/>
  <c r="C150" i="9"/>
  <c r="D150" i="9"/>
  <c r="E150" i="9"/>
  <c r="B151" i="9"/>
  <c r="C151" i="9"/>
  <c r="D151" i="9"/>
  <c r="E151" i="9"/>
  <c r="B152" i="9"/>
  <c r="C152" i="9"/>
  <c r="D152" i="9"/>
  <c r="E152" i="9"/>
  <c r="B153" i="9"/>
  <c r="C153" i="9"/>
  <c r="D153" i="9"/>
  <c r="E153" i="9"/>
  <c r="B154" i="9"/>
  <c r="C154" i="9"/>
  <c r="D154" i="9"/>
  <c r="E154" i="9"/>
  <c r="B155" i="9"/>
  <c r="C155" i="9"/>
  <c r="D155" i="9"/>
  <c r="E155" i="9"/>
  <c r="B156" i="9"/>
  <c r="C156" i="9"/>
  <c r="D156" i="9"/>
  <c r="E156" i="9"/>
  <c r="B157" i="9"/>
  <c r="C157" i="9"/>
  <c r="D157" i="9"/>
  <c r="E157" i="9"/>
  <c r="B158" i="9"/>
  <c r="C158" i="9"/>
  <c r="D158" i="9"/>
  <c r="E158" i="9"/>
  <c r="B159" i="9"/>
  <c r="C159" i="9"/>
  <c r="D159" i="9"/>
  <c r="E159" i="9"/>
  <c r="B160" i="9"/>
  <c r="C160" i="9"/>
  <c r="D160" i="9"/>
  <c r="E160" i="9"/>
  <c r="B161" i="9"/>
  <c r="C161" i="9"/>
  <c r="D161" i="9"/>
  <c r="E161" i="9"/>
  <c r="B162" i="9"/>
  <c r="C162" i="9"/>
  <c r="D162" i="9"/>
  <c r="E162" i="9"/>
  <c r="B163" i="9"/>
  <c r="C163" i="9"/>
  <c r="D163" i="9"/>
  <c r="E163" i="9"/>
  <c r="B164" i="9"/>
  <c r="C164" i="9"/>
  <c r="D164" i="9"/>
  <c r="E164" i="9"/>
  <c r="B165" i="9"/>
  <c r="C165" i="9"/>
  <c r="D165" i="9"/>
  <c r="E165" i="9"/>
  <c r="B166" i="9"/>
  <c r="C166" i="9"/>
  <c r="D166" i="9"/>
  <c r="E166" i="9"/>
  <c r="B167" i="9"/>
  <c r="C167" i="9"/>
  <c r="D167" i="9"/>
  <c r="E167" i="9"/>
  <c r="B168" i="9"/>
  <c r="C168" i="9"/>
  <c r="D168" i="9"/>
  <c r="E168" i="9"/>
  <c r="B169" i="9"/>
  <c r="C169" i="9"/>
  <c r="D169" i="9"/>
  <c r="E169" i="9"/>
  <c r="B170" i="9"/>
  <c r="C170" i="9"/>
  <c r="D170" i="9"/>
  <c r="E170" i="9"/>
  <c r="B171" i="9"/>
  <c r="C171" i="9"/>
  <c r="D171" i="9"/>
  <c r="E171" i="9"/>
  <c r="B172" i="9"/>
  <c r="C172" i="9"/>
  <c r="D172" i="9"/>
  <c r="E172" i="9"/>
  <c r="B173" i="9"/>
  <c r="C173" i="9"/>
  <c r="D173" i="9"/>
  <c r="E173" i="9"/>
  <c r="B174" i="9"/>
  <c r="C174" i="9"/>
  <c r="D174" i="9"/>
  <c r="E174" i="9"/>
  <c r="B175" i="9"/>
  <c r="C175" i="9"/>
  <c r="D175" i="9"/>
  <c r="E175" i="9"/>
  <c r="B176" i="9"/>
  <c r="C176" i="9"/>
  <c r="D176" i="9"/>
  <c r="E176" i="9"/>
  <c r="B177" i="9"/>
  <c r="C177" i="9"/>
  <c r="D177" i="9"/>
  <c r="E177" i="9"/>
  <c r="B178" i="9"/>
  <c r="C178" i="9"/>
  <c r="D178" i="9"/>
  <c r="E178" i="9"/>
  <c r="B179" i="9"/>
  <c r="C179" i="9"/>
  <c r="D179" i="9"/>
  <c r="E179" i="9"/>
  <c r="B180" i="9"/>
  <c r="C180" i="9"/>
  <c r="D180" i="9"/>
  <c r="E180" i="9"/>
  <c r="B181" i="9"/>
  <c r="C181" i="9"/>
  <c r="D181" i="9"/>
  <c r="E181" i="9"/>
  <c r="B182" i="9"/>
  <c r="C182" i="9"/>
  <c r="D182" i="9"/>
  <c r="E182" i="9"/>
  <c r="B183" i="9"/>
  <c r="C183" i="9"/>
  <c r="D183" i="9"/>
  <c r="E183" i="9"/>
  <c r="B184" i="9"/>
  <c r="C184" i="9"/>
  <c r="D184" i="9"/>
  <c r="E184" i="9"/>
  <c r="B185" i="9"/>
  <c r="C185" i="9"/>
  <c r="D185" i="9"/>
  <c r="E185" i="9"/>
  <c r="B186" i="9"/>
  <c r="C186" i="9"/>
  <c r="D186" i="9"/>
  <c r="E186" i="9"/>
  <c r="B187" i="9"/>
  <c r="C187" i="9"/>
  <c r="D187" i="9"/>
  <c r="E187" i="9"/>
  <c r="B188" i="9"/>
  <c r="C188" i="9"/>
  <c r="D188" i="9"/>
  <c r="E188" i="9"/>
  <c r="B189" i="9"/>
  <c r="C189" i="9"/>
  <c r="D189" i="9"/>
  <c r="E189" i="9"/>
  <c r="B190" i="9"/>
  <c r="C190" i="9"/>
  <c r="D190" i="9"/>
  <c r="E190" i="9"/>
  <c r="B191" i="9"/>
  <c r="C191" i="9"/>
  <c r="D191" i="9"/>
  <c r="E191" i="9"/>
  <c r="B192" i="9"/>
  <c r="C192" i="9"/>
  <c r="D192" i="9"/>
  <c r="E192" i="9"/>
  <c r="B193" i="9"/>
  <c r="C193" i="9"/>
  <c r="D193" i="9"/>
  <c r="E193" i="9"/>
  <c r="B194" i="9"/>
  <c r="C194" i="9"/>
  <c r="D194" i="9"/>
  <c r="E194" i="9"/>
  <c r="B195" i="9"/>
  <c r="C195" i="9"/>
  <c r="D195" i="9"/>
  <c r="E195" i="9"/>
  <c r="B196" i="9"/>
  <c r="C196" i="9"/>
  <c r="D196" i="9"/>
  <c r="E196" i="9"/>
  <c r="B197" i="9"/>
  <c r="C197" i="9"/>
  <c r="D197" i="9"/>
  <c r="E197" i="9"/>
  <c r="B198" i="9"/>
  <c r="C198" i="9"/>
  <c r="D198" i="9"/>
  <c r="E198" i="9"/>
  <c r="B199" i="9"/>
  <c r="C199" i="9"/>
  <c r="D199" i="9"/>
  <c r="E199" i="9"/>
  <c r="B200" i="9"/>
  <c r="C200" i="9"/>
  <c r="D200" i="9"/>
  <c r="E200" i="9"/>
  <c r="B201" i="9"/>
  <c r="C201" i="9"/>
  <c r="D201" i="9"/>
  <c r="E201" i="9"/>
  <c r="B202" i="9"/>
  <c r="C202" i="9"/>
  <c r="D202" i="9"/>
  <c r="E202" i="9"/>
  <c r="B203" i="9"/>
  <c r="C203" i="9"/>
  <c r="D203" i="9"/>
  <c r="E203" i="9"/>
  <c r="B204" i="9"/>
  <c r="C204" i="9"/>
  <c r="D204" i="9"/>
  <c r="E204" i="9"/>
  <c r="B205" i="9"/>
  <c r="C205" i="9"/>
  <c r="D205" i="9"/>
  <c r="E205" i="9"/>
  <c r="B206" i="9"/>
  <c r="C206" i="9"/>
  <c r="D206" i="9"/>
  <c r="E206" i="9"/>
  <c r="B207" i="9"/>
  <c r="C207" i="9"/>
  <c r="D207" i="9"/>
  <c r="E207" i="9"/>
  <c r="B208" i="9"/>
  <c r="C208" i="9"/>
  <c r="D208" i="9"/>
  <c r="E208" i="9"/>
  <c r="B209" i="9"/>
  <c r="C209" i="9"/>
  <c r="D209" i="9"/>
  <c r="E209" i="9"/>
  <c r="B210" i="9"/>
  <c r="C210" i="9"/>
  <c r="D210" i="9"/>
  <c r="E210" i="9"/>
  <c r="B211" i="9"/>
  <c r="C211" i="9"/>
  <c r="D211" i="9"/>
  <c r="E211" i="9"/>
  <c r="B212" i="9"/>
  <c r="C212" i="9"/>
  <c r="D212" i="9"/>
  <c r="E212" i="9"/>
  <c r="B213" i="9"/>
  <c r="C213" i="9"/>
  <c r="D213" i="9"/>
  <c r="E213" i="9"/>
  <c r="B214" i="9"/>
  <c r="C214" i="9"/>
  <c r="D214" i="9"/>
  <c r="E214" i="9"/>
  <c r="B215" i="9"/>
  <c r="C215" i="9"/>
  <c r="D215" i="9"/>
  <c r="E215" i="9"/>
  <c r="B216" i="9"/>
  <c r="C216" i="9"/>
  <c r="D216" i="9"/>
  <c r="E216" i="9"/>
  <c r="B217" i="9"/>
  <c r="C217" i="9"/>
  <c r="D217" i="9"/>
  <c r="E217" i="9"/>
  <c r="B218" i="9"/>
  <c r="C218" i="9"/>
  <c r="D218" i="9"/>
  <c r="E218" i="9"/>
  <c r="B219" i="9"/>
  <c r="C219" i="9"/>
  <c r="D219" i="9"/>
  <c r="E219" i="9"/>
  <c r="B220" i="9"/>
  <c r="C220" i="9"/>
  <c r="D220" i="9"/>
  <c r="E220" i="9"/>
  <c r="B221" i="9"/>
  <c r="C221" i="9"/>
  <c r="D221" i="9"/>
  <c r="E221" i="9"/>
  <c r="B222" i="9"/>
  <c r="C222" i="9"/>
  <c r="D222" i="9"/>
  <c r="E222" i="9"/>
  <c r="B223" i="9"/>
  <c r="C223" i="9"/>
  <c r="D223" i="9"/>
  <c r="E223" i="9"/>
  <c r="B224" i="9"/>
  <c r="C224" i="9"/>
  <c r="D224" i="9"/>
  <c r="E224" i="9"/>
  <c r="B225" i="9"/>
  <c r="C225" i="9"/>
  <c r="D225" i="9"/>
  <c r="E225" i="9"/>
  <c r="B226" i="9"/>
  <c r="C226" i="9"/>
  <c r="D226" i="9"/>
  <c r="E226" i="9"/>
  <c r="B227" i="9"/>
  <c r="C227" i="9"/>
  <c r="D227" i="9"/>
  <c r="E227" i="9"/>
  <c r="B228" i="9"/>
  <c r="C228" i="9"/>
  <c r="D228" i="9"/>
  <c r="E228" i="9"/>
  <c r="B229" i="9"/>
  <c r="C229" i="9"/>
  <c r="D229" i="9"/>
  <c r="E229" i="9"/>
  <c r="B230" i="9"/>
  <c r="C230" i="9"/>
  <c r="D230" i="9"/>
  <c r="E230" i="9"/>
  <c r="B231" i="9"/>
  <c r="C231" i="9"/>
  <c r="D231" i="9"/>
  <c r="E231" i="9"/>
  <c r="B232" i="9"/>
  <c r="C232" i="9"/>
  <c r="D232" i="9"/>
  <c r="E232" i="9"/>
  <c r="B233" i="9"/>
  <c r="C233" i="9"/>
  <c r="D233" i="9"/>
  <c r="E233" i="9"/>
  <c r="B234" i="9"/>
  <c r="C234" i="9"/>
  <c r="D234" i="9"/>
  <c r="E234" i="9"/>
  <c r="B235" i="9"/>
  <c r="C235" i="9"/>
  <c r="D235" i="9"/>
  <c r="E235" i="9"/>
  <c r="B236" i="9"/>
  <c r="C236" i="9"/>
  <c r="D236" i="9"/>
  <c r="E236" i="9"/>
  <c r="B237" i="9"/>
  <c r="C237" i="9"/>
  <c r="D237" i="9"/>
  <c r="E237" i="9"/>
  <c r="B238" i="9"/>
  <c r="C238" i="9"/>
  <c r="D238" i="9"/>
  <c r="E238" i="9"/>
  <c r="B239" i="9"/>
  <c r="C239" i="9"/>
  <c r="D239" i="9"/>
  <c r="E239" i="9"/>
  <c r="B240" i="9"/>
  <c r="C240" i="9"/>
  <c r="D240" i="9"/>
  <c r="E240" i="9"/>
  <c r="B241" i="9"/>
  <c r="C241" i="9"/>
  <c r="D241" i="9"/>
  <c r="E241" i="9"/>
  <c r="B242" i="9"/>
  <c r="C242" i="9"/>
  <c r="D242" i="9"/>
  <c r="E242" i="9"/>
  <c r="B243" i="9"/>
  <c r="C243" i="9"/>
  <c r="D243" i="9"/>
  <c r="E243" i="9"/>
  <c r="B244" i="9"/>
  <c r="C244" i="9"/>
  <c r="D244" i="9"/>
  <c r="E244" i="9"/>
  <c r="B245" i="9"/>
  <c r="C245" i="9"/>
  <c r="D245" i="9"/>
  <c r="E245" i="9"/>
  <c r="B246" i="9"/>
  <c r="C246" i="9"/>
  <c r="D246" i="9"/>
  <c r="E246" i="9"/>
  <c r="B247" i="9"/>
  <c r="C247" i="9"/>
  <c r="D247" i="9"/>
  <c r="E247" i="9"/>
  <c r="B248" i="9"/>
  <c r="C248" i="9"/>
  <c r="D248" i="9"/>
  <c r="E248" i="9"/>
  <c r="B249" i="9"/>
  <c r="C249" i="9"/>
  <c r="D249" i="9"/>
  <c r="E249" i="9"/>
  <c r="B250" i="9"/>
  <c r="C250" i="9"/>
  <c r="D250" i="9"/>
  <c r="E250" i="9"/>
  <c r="B251" i="9"/>
  <c r="C251" i="9"/>
  <c r="D251" i="9"/>
  <c r="E251" i="9"/>
  <c r="B252" i="9"/>
  <c r="C252" i="9"/>
  <c r="D252" i="9"/>
  <c r="E252" i="9"/>
  <c r="B253" i="9"/>
  <c r="C253" i="9"/>
  <c r="D253" i="9"/>
  <c r="E253" i="9"/>
  <c r="B254" i="9"/>
  <c r="C254" i="9"/>
  <c r="D254" i="9"/>
  <c r="E254" i="9"/>
  <c r="B255" i="9"/>
  <c r="C255" i="9"/>
  <c r="D255" i="9"/>
  <c r="E255" i="9"/>
  <c r="B256" i="9"/>
  <c r="C256" i="9"/>
  <c r="D256" i="9"/>
  <c r="E256" i="9"/>
  <c r="B257" i="9"/>
  <c r="C257" i="9"/>
  <c r="D257" i="9"/>
  <c r="E257" i="9"/>
  <c r="B258" i="9"/>
  <c r="C258" i="9"/>
  <c r="D258" i="9"/>
  <c r="E258" i="9"/>
  <c r="B259" i="9"/>
  <c r="C259" i="9"/>
  <c r="D259" i="9"/>
  <c r="E259" i="9"/>
  <c r="B260" i="9"/>
  <c r="C260" i="9"/>
  <c r="D260" i="9"/>
  <c r="E260" i="9"/>
  <c r="B261" i="9"/>
  <c r="C261" i="9"/>
  <c r="D261" i="9"/>
  <c r="E261" i="9"/>
  <c r="B262" i="9"/>
  <c r="C262" i="9"/>
  <c r="D262" i="9"/>
  <c r="E262" i="9"/>
  <c r="B263" i="9"/>
  <c r="C263" i="9"/>
  <c r="D263" i="9"/>
  <c r="E263" i="9"/>
  <c r="B264" i="9"/>
  <c r="C264" i="9"/>
  <c r="D264" i="9"/>
  <c r="E264" i="9"/>
  <c r="B265" i="9"/>
  <c r="C265" i="9"/>
  <c r="D265" i="9"/>
  <c r="E265" i="9"/>
  <c r="B266" i="9"/>
  <c r="C266" i="9"/>
  <c r="D266" i="9"/>
  <c r="E266" i="9"/>
  <c r="B267" i="9"/>
  <c r="C267" i="9"/>
  <c r="D267" i="9"/>
  <c r="E267" i="9"/>
  <c r="B268" i="9"/>
  <c r="C268" i="9"/>
  <c r="D268" i="9"/>
  <c r="E268" i="9"/>
  <c r="B269" i="9"/>
  <c r="C269" i="9"/>
  <c r="D269" i="9"/>
  <c r="E269" i="9"/>
  <c r="B270" i="9"/>
  <c r="C270" i="9"/>
  <c r="D270" i="9"/>
  <c r="E270" i="9"/>
  <c r="B271" i="9"/>
  <c r="C271" i="9"/>
  <c r="D271" i="9"/>
  <c r="E271" i="9"/>
  <c r="B272" i="9"/>
  <c r="C272" i="9"/>
  <c r="D272" i="9"/>
  <c r="E272" i="9"/>
  <c r="B273" i="9"/>
  <c r="C273" i="9"/>
  <c r="D273" i="9"/>
  <c r="E273" i="9"/>
  <c r="B274" i="9"/>
  <c r="C274" i="9"/>
  <c r="D274" i="9"/>
  <c r="E274" i="9"/>
  <c r="B275" i="9"/>
  <c r="C275" i="9"/>
  <c r="D275" i="9"/>
  <c r="E275" i="9"/>
  <c r="B276" i="9"/>
  <c r="C276" i="9"/>
  <c r="D276" i="9"/>
  <c r="E276" i="9"/>
  <c r="B277" i="9"/>
  <c r="C277" i="9"/>
  <c r="D277" i="9"/>
  <c r="E277" i="9"/>
  <c r="B278" i="9"/>
  <c r="C278" i="9"/>
  <c r="D278" i="9"/>
  <c r="E278" i="9"/>
  <c r="B279" i="9"/>
  <c r="C279" i="9"/>
  <c r="D279" i="9"/>
  <c r="E279" i="9"/>
  <c r="B280" i="9"/>
  <c r="C280" i="9"/>
  <c r="D280" i="9"/>
  <c r="E280" i="9"/>
  <c r="B281" i="9"/>
  <c r="C281" i="9"/>
  <c r="D281" i="9"/>
  <c r="E281" i="9"/>
  <c r="B282" i="9"/>
  <c r="C282" i="9"/>
  <c r="D282" i="9"/>
  <c r="E282" i="9"/>
  <c r="B283" i="9"/>
  <c r="C283" i="9"/>
  <c r="D283" i="9"/>
  <c r="E283" i="9"/>
  <c r="B284" i="9"/>
  <c r="C284" i="9"/>
  <c r="D284" i="9"/>
  <c r="E284" i="9"/>
  <c r="B285" i="9"/>
  <c r="C285" i="9"/>
  <c r="D285" i="9"/>
  <c r="E285" i="9"/>
  <c r="B286" i="9"/>
  <c r="C286" i="9"/>
  <c r="D286" i="9"/>
  <c r="E286" i="9"/>
  <c r="B287" i="9"/>
  <c r="C287" i="9"/>
  <c r="D287" i="9"/>
  <c r="E287" i="9"/>
  <c r="B288" i="9"/>
  <c r="C288" i="9"/>
  <c r="D288" i="9"/>
  <c r="E288" i="9"/>
  <c r="B289" i="9"/>
  <c r="C289" i="9"/>
  <c r="D289" i="9"/>
  <c r="E289" i="9"/>
  <c r="B290" i="9"/>
  <c r="C290" i="9"/>
  <c r="D290" i="9"/>
  <c r="E290" i="9"/>
  <c r="B291" i="9"/>
  <c r="C291" i="9"/>
  <c r="D291" i="9"/>
  <c r="E291" i="9"/>
  <c r="B292" i="9"/>
  <c r="C292" i="9"/>
  <c r="D292" i="9"/>
  <c r="E292" i="9"/>
  <c r="B293" i="9"/>
  <c r="C293" i="9"/>
  <c r="D293" i="9"/>
  <c r="E293" i="9"/>
  <c r="B294" i="9"/>
  <c r="C294" i="9"/>
  <c r="D294" i="9"/>
  <c r="E294" i="9"/>
  <c r="B295" i="9"/>
  <c r="C295" i="9"/>
  <c r="D295" i="9"/>
  <c r="E295" i="9"/>
  <c r="B296" i="9"/>
  <c r="C296" i="9"/>
  <c r="D296" i="9"/>
  <c r="E296" i="9"/>
  <c r="B297" i="9"/>
  <c r="C297" i="9"/>
  <c r="D297" i="9"/>
  <c r="E297" i="9"/>
  <c r="B298" i="9"/>
  <c r="C298" i="9"/>
  <c r="D298" i="9"/>
  <c r="E298" i="9"/>
  <c r="B299" i="9"/>
  <c r="C299" i="9"/>
  <c r="D299" i="9"/>
  <c r="E299" i="9"/>
  <c r="B300" i="9"/>
  <c r="C300" i="9"/>
  <c r="D300" i="9"/>
  <c r="E300" i="9"/>
  <c r="B301" i="9"/>
  <c r="C301" i="9"/>
  <c r="D301" i="9"/>
  <c r="E301" i="9"/>
  <c r="B302" i="9"/>
  <c r="C302" i="9"/>
  <c r="D302" i="9"/>
  <c r="E302" i="9"/>
  <c r="B303" i="9"/>
  <c r="C303" i="9"/>
  <c r="D303" i="9"/>
  <c r="E303" i="9"/>
  <c r="B304" i="9"/>
  <c r="C304" i="9"/>
  <c r="D304" i="9"/>
  <c r="E304" i="9"/>
  <c r="B305" i="9"/>
  <c r="C305" i="9"/>
  <c r="D305" i="9"/>
  <c r="E305" i="9"/>
  <c r="B306" i="9"/>
  <c r="C306" i="9"/>
  <c r="D306" i="9"/>
  <c r="E306" i="9"/>
  <c r="B307" i="9"/>
  <c r="C307" i="9"/>
  <c r="D307" i="9"/>
  <c r="E307" i="9"/>
  <c r="B308" i="9"/>
  <c r="C308" i="9"/>
  <c r="D308" i="9"/>
  <c r="E308" i="9"/>
  <c r="B309" i="9"/>
  <c r="C309" i="9"/>
  <c r="D309" i="9"/>
  <c r="E309" i="9"/>
  <c r="B310" i="9"/>
  <c r="C310" i="9"/>
  <c r="D310" i="9"/>
  <c r="E310" i="9"/>
  <c r="B311" i="9"/>
  <c r="C311" i="9"/>
  <c r="D311" i="9"/>
  <c r="E311" i="9"/>
  <c r="B312" i="9"/>
  <c r="C312" i="9"/>
  <c r="D312" i="9"/>
  <c r="E312" i="9"/>
  <c r="B313" i="9"/>
  <c r="C313" i="9"/>
  <c r="D313" i="9"/>
  <c r="E313" i="9"/>
  <c r="B314" i="9"/>
  <c r="C314" i="9"/>
  <c r="D314" i="9"/>
  <c r="E314" i="9"/>
  <c r="B315" i="9"/>
  <c r="C315" i="9"/>
  <c r="D315" i="9"/>
  <c r="E315" i="9"/>
  <c r="B316" i="9"/>
  <c r="C316" i="9"/>
  <c r="D316" i="9"/>
  <c r="E316" i="9"/>
  <c r="B317" i="9"/>
  <c r="C317" i="9"/>
  <c r="D317" i="9"/>
  <c r="E317" i="9"/>
  <c r="B318" i="9"/>
  <c r="C318" i="9"/>
  <c r="D318" i="9"/>
  <c r="E318" i="9"/>
  <c r="B319" i="9"/>
  <c r="C319" i="9"/>
  <c r="D319" i="9"/>
  <c r="E319" i="9"/>
  <c r="B320" i="9"/>
  <c r="C320" i="9"/>
  <c r="D320" i="9"/>
  <c r="E320" i="9"/>
  <c r="B321" i="9"/>
  <c r="C321" i="9"/>
  <c r="D321" i="9"/>
  <c r="E321" i="9"/>
  <c r="B322" i="9"/>
  <c r="C322" i="9"/>
  <c r="D322" i="9"/>
  <c r="E322" i="9"/>
  <c r="B323" i="9"/>
  <c r="C323" i="9"/>
  <c r="D323" i="9"/>
  <c r="E323" i="9"/>
  <c r="B324" i="9"/>
  <c r="C324" i="9"/>
  <c r="D324" i="9"/>
  <c r="E324" i="9"/>
  <c r="B325" i="9"/>
  <c r="C325" i="9"/>
  <c r="D325" i="9"/>
  <c r="E325" i="9"/>
  <c r="B326" i="9"/>
  <c r="C326" i="9"/>
  <c r="D326" i="9"/>
  <c r="E326" i="9"/>
  <c r="B327" i="9"/>
  <c r="C327" i="9"/>
  <c r="D327" i="9"/>
  <c r="E327" i="9"/>
  <c r="B328" i="9"/>
  <c r="C328" i="9"/>
  <c r="D328" i="9"/>
  <c r="E328" i="9"/>
  <c r="B329" i="9"/>
  <c r="C329" i="9"/>
  <c r="D329" i="9"/>
  <c r="E329" i="9"/>
  <c r="B330" i="9"/>
  <c r="C330" i="9"/>
  <c r="D330" i="9"/>
  <c r="E330" i="9"/>
  <c r="B331" i="9"/>
  <c r="C331" i="9"/>
  <c r="D331" i="9"/>
  <c r="E331" i="9"/>
  <c r="B332" i="9"/>
  <c r="C332" i="9"/>
  <c r="D332" i="9"/>
  <c r="E332" i="9"/>
  <c r="B333" i="9"/>
  <c r="C333" i="9"/>
  <c r="D333" i="9"/>
  <c r="E333" i="9"/>
  <c r="B334" i="9"/>
  <c r="C334" i="9"/>
  <c r="D334" i="9"/>
  <c r="E334" i="9"/>
  <c r="B335" i="9"/>
  <c r="C335" i="9"/>
  <c r="D335" i="9"/>
  <c r="E335" i="9"/>
  <c r="B336" i="9"/>
  <c r="C336" i="9"/>
  <c r="D336" i="9"/>
  <c r="E336" i="9"/>
  <c r="B337" i="9"/>
  <c r="C337" i="9"/>
  <c r="D337" i="9"/>
  <c r="E337" i="9"/>
  <c r="B338" i="9"/>
  <c r="C338" i="9"/>
  <c r="D338" i="9"/>
  <c r="E338" i="9"/>
  <c r="B339" i="9"/>
  <c r="C339" i="9"/>
  <c r="D339" i="9"/>
  <c r="E339" i="9"/>
  <c r="B340" i="9"/>
  <c r="C340" i="9"/>
  <c r="D340" i="9"/>
  <c r="E340" i="9"/>
  <c r="B341" i="9"/>
  <c r="C341" i="9"/>
  <c r="D341" i="9"/>
  <c r="E341" i="9"/>
  <c r="B342" i="9"/>
  <c r="C342" i="9"/>
  <c r="D342" i="9"/>
  <c r="E342" i="9"/>
  <c r="B343" i="9"/>
  <c r="C343" i="9"/>
  <c r="D343" i="9"/>
  <c r="E343" i="9"/>
  <c r="B344" i="9"/>
  <c r="C344" i="9"/>
  <c r="D344" i="9"/>
  <c r="E344" i="9"/>
  <c r="B345" i="9"/>
  <c r="C345" i="9"/>
  <c r="D345" i="9"/>
  <c r="E345" i="9"/>
  <c r="B346" i="9"/>
  <c r="C346" i="9"/>
  <c r="D346" i="9"/>
  <c r="E346" i="9"/>
  <c r="B347" i="9"/>
  <c r="C347" i="9"/>
  <c r="D347" i="9"/>
  <c r="E347" i="9"/>
  <c r="B348" i="9"/>
  <c r="C348" i="9"/>
  <c r="D348" i="9"/>
  <c r="E348" i="9"/>
  <c r="B349" i="9"/>
  <c r="C349" i="9"/>
  <c r="D349" i="9"/>
  <c r="E349" i="9"/>
  <c r="B350" i="9"/>
  <c r="C350" i="9"/>
  <c r="D350" i="9"/>
  <c r="E350" i="9"/>
  <c r="B351" i="9"/>
  <c r="C351" i="9"/>
  <c r="D351" i="9"/>
  <c r="E351" i="9"/>
  <c r="B352" i="9"/>
  <c r="C352" i="9"/>
  <c r="D352" i="9"/>
  <c r="E352" i="9"/>
  <c r="B353" i="9"/>
  <c r="C353" i="9"/>
  <c r="D353" i="9"/>
  <c r="E353" i="9"/>
  <c r="B354" i="9"/>
  <c r="C354" i="9"/>
  <c r="D354" i="9"/>
  <c r="E354" i="9"/>
  <c r="B355" i="9"/>
  <c r="C355" i="9"/>
  <c r="D355" i="9"/>
  <c r="E355" i="9"/>
  <c r="B356" i="9"/>
  <c r="C356" i="9"/>
  <c r="D356" i="9"/>
  <c r="E356" i="9"/>
  <c r="B357" i="9"/>
  <c r="C357" i="9"/>
  <c r="D357" i="9"/>
  <c r="E357" i="9"/>
  <c r="B358" i="9"/>
  <c r="C358" i="9"/>
  <c r="D358" i="9"/>
  <c r="E358" i="9"/>
  <c r="B359" i="9"/>
  <c r="C359" i="9"/>
  <c r="D359" i="9"/>
  <c r="E359" i="9"/>
  <c r="B360" i="9"/>
  <c r="C360" i="9"/>
  <c r="D360" i="9"/>
  <c r="E360" i="9"/>
  <c r="B361" i="9"/>
  <c r="C361" i="9"/>
  <c r="D361" i="9"/>
  <c r="E361" i="9"/>
  <c r="B362" i="9"/>
  <c r="C362" i="9"/>
  <c r="D362" i="9"/>
  <c r="E362" i="9"/>
  <c r="B363" i="9"/>
  <c r="C363" i="9"/>
  <c r="D363" i="9"/>
  <c r="E363" i="9"/>
  <c r="B364" i="9"/>
  <c r="C364" i="9"/>
  <c r="D364" i="9"/>
  <c r="E364" i="9"/>
  <c r="B365" i="9"/>
  <c r="C365" i="9"/>
  <c r="D365" i="9"/>
  <c r="E365" i="9"/>
  <c r="B366" i="9"/>
  <c r="C366" i="9"/>
  <c r="D366" i="9"/>
  <c r="E366" i="9"/>
  <c r="B367" i="9"/>
  <c r="C367" i="9"/>
  <c r="D367" i="9"/>
  <c r="E367" i="9"/>
  <c r="B368" i="9"/>
  <c r="C368" i="9"/>
  <c r="D368" i="9"/>
  <c r="E368" i="9"/>
  <c r="B369" i="9"/>
  <c r="C369" i="9"/>
  <c r="D369" i="9"/>
  <c r="E369" i="9"/>
  <c r="B370" i="9"/>
  <c r="C370" i="9"/>
  <c r="D370" i="9"/>
  <c r="E370" i="9"/>
  <c r="B371" i="9"/>
  <c r="C371" i="9"/>
  <c r="D371" i="9"/>
  <c r="E371" i="9"/>
  <c r="B372" i="9"/>
  <c r="C372" i="9"/>
  <c r="D372" i="9"/>
  <c r="E372" i="9"/>
  <c r="B373" i="9"/>
  <c r="C373" i="9"/>
  <c r="D373" i="9"/>
  <c r="E373" i="9"/>
  <c r="B374" i="9"/>
  <c r="C374" i="9"/>
  <c r="D374" i="9"/>
  <c r="E374" i="9"/>
  <c r="B375" i="9"/>
  <c r="C375" i="9"/>
  <c r="D375" i="9"/>
  <c r="E375" i="9"/>
  <c r="B376" i="9"/>
  <c r="C376" i="9"/>
  <c r="D376" i="9"/>
  <c r="E376" i="9"/>
  <c r="B377" i="9"/>
  <c r="C377" i="9"/>
  <c r="D377" i="9"/>
  <c r="E377" i="9"/>
  <c r="B378" i="9"/>
  <c r="C378" i="9"/>
  <c r="D378" i="9"/>
  <c r="E378" i="9"/>
  <c r="B379" i="9"/>
  <c r="C379" i="9"/>
  <c r="D379" i="9"/>
  <c r="E379" i="9"/>
  <c r="B380" i="9"/>
  <c r="C380" i="9"/>
  <c r="D380" i="9"/>
  <c r="E380" i="9"/>
  <c r="B381" i="9"/>
  <c r="C381" i="9"/>
  <c r="D381" i="9"/>
  <c r="E381" i="9"/>
  <c r="B382" i="9"/>
  <c r="C382" i="9"/>
  <c r="D382" i="9"/>
  <c r="E382" i="9"/>
  <c r="B383" i="9"/>
  <c r="C383" i="9"/>
  <c r="D383" i="9"/>
  <c r="E383" i="9"/>
  <c r="B384" i="9"/>
  <c r="C384" i="9"/>
  <c r="D384" i="9"/>
  <c r="E384" i="9"/>
  <c r="B385" i="9"/>
  <c r="C385" i="9"/>
  <c r="D385" i="9"/>
  <c r="E385" i="9"/>
  <c r="B386" i="9"/>
  <c r="C386" i="9"/>
  <c r="D386" i="9"/>
  <c r="E386" i="9"/>
  <c r="B387" i="9"/>
  <c r="C387" i="9"/>
  <c r="D387" i="9"/>
  <c r="E387" i="9"/>
  <c r="B388" i="9"/>
  <c r="C388" i="9"/>
  <c r="D388" i="9"/>
  <c r="E388" i="9"/>
  <c r="B389" i="9"/>
  <c r="C389" i="9"/>
  <c r="D389" i="9"/>
  <c r="E389" i="9"/>
  <c r="B390" i="9"/>
  <c r="C390" i="9"/>
  <c r="D390" i="9"/>
  <c r="E390" i="9"/>
  <c r="B391" i="9"/>
  <c r="C391" i="9"/>
  <c r="D391" i="9"/>
  <c r="E391" i="9"/>
  <c r="B392" i="9"/>
  <c r="C392" i="9"/>
  <c r="D392" i="9"/>
  <c r="E392" i="9"/>
  <c r="B393" i="9"/>
  <c r="C393" i="9"/>
  <c r="D393" i="9"/>
  <c r="E393" i="9"/>
  <c r="B394" i="9"/>
  <c r="C394" i="9"/>
  <c r="D394" i="9"/>
  <c r="E394" i="9"/>
  <c r="B395" i="9"/>
  <c r="C395" i="9"/>
  <c r="D395" i="9"/>
  <c r="E395" i="9"/>
  <c r="B396" i="9"/>
  <c r="C396" i="9"/>
  <c r="D396" i="9"/>
  <c r="E396" i="9"/>
  <c r="B397" i="9"/>
  <c r="C397" i="9"/>
  <c r="D397" i="9"/>
  <c r="E397" i="9"/>
  <c r="B398" i="9"/>
  <c r="C398" i="9"/>
  <c r="D398" i="9"/>
  <c r="E398" i="9"/>
  <c r="B399" i="9"/>
  <c r="C399" i="9"/>
  <c r="D399" i="9"/>
  <c r="E399" i="9"/>
  <c r="B400" i="9"/>
  <c r="C400" i="9"/>
  <c r="D400" i="9"/>
  <c r="E400" i="9"/>
  <c r="B401" i="9"/>
  <c r="C401" i="9"/>
  <c r="D401" i="9"/>
  <c r="E401" i="9"/>
  <c r="B402" i="9"/>
  <c r="C402" i="9"/>
  <c r="D402" i="9"/>
  <c r="E402" i="9"/>
  <c r="B403" i="9"/>
  <c r="C403" i="9"/>
  <c r="D403" i="9"/>
  <c r="E403" i="9"/>
  <c r="B404" i="9"/>
  <c r="C404" i="9"/>
  <c r="D404" i="9"/>
  <c r="E404" i="9"/>
  <c r="B405" i="9"/>
  <c r="C405" i="9"/>
  <c r="D405" i="9"/>
  <c r="E405" i="9"/>
  <c r="B406" i="9"/>
  <c r="C406" i="9"/>
  <c r="D406" i="9"/>
  <c r="E406" i="9"/>
  <c r="B407" i="9"/>
  <c r="C407" i="9"/>
  <c r="D407" i="9"/>
  <c r="E407" i="9"/>
  <c r="B408" i="9"/>
  <c r="C408" i="9"/>
  <c r="D408" i="9"/>
  <c r="E408" i="9"/>
  <c r="B409" i="9"/>
  <c r="C409" i="9"/>
  <c r="D409" i="9"/>
  <c r="E409" i="9"/>
  <c r="B410" i="9"/>
  <c r="C410" i="9"/>
  <c r="D410" i="9"/>
  <c r="E410" i="9"/>
  <c r="B411" i="9"/>
  <c r="C411" i="9"/>
  <c r="D411" i="9"/>
  <c r="E411" i="9"/>
  <c r="B412" i="9"/>
  <c r="C412" i="9"/>
  <c r="D412" i="9"/>
  <c r="E412" i="9"/>
  <c r="B413" i="9"/>
  <c r="C413" i="9"/>
  <c r="D413" i="9"/>
  <c r="E413" i="9"/>
  <c r="B414" i="9"/>
  <c r="C414" i="9"/>
  <c r="D414" i="9"/>
  <c r="E414" i="9"/>
  <c r="B415" i="9"/>
  <c r="C415" i="9"/>
  <c r="D415" i="9"/>
  <c r="E415" i="9"/>
  <c r="B416" i="9"/>
  <c r="C416" i="9"/>
  <c r="D416" i="9"/>
  <c r="E416" i="9"/>
  <c r="B417" i="9"/>
  <c r="C417" i="9"/>
  <c r="D417" i="9"/>
  <c r="E417" i="9"/>
  <c r="B418" i="9"/>
  <c r="C418" i="9"/>
  <c r="D418" i="9"/>
  <c r="E418" i="9"/>
  <c r="B419" i="9"/>
  <c r="C419" i="9"/>
  <c r="D419" i="9"/>
  <c r="E419" i="9"/>
  <c r="B420" i="9"/>
  <c r="C420" i="9"/>
  <c r="D420" i="9"/>
  <c r="E420" i="9"/>
  <c r="B421" i="9"/>
  <c r="C421" i="9"/>
  <c r="D421" i="9"/>
  <c r="E421" i="9"/>
  <c r="B422" i="9"/>
  <c r="C422" i="9"/>
  <c r="D422" i="9"/>
  <c r="E422" i="9"/>
  <c r="B423" i="9"/>
  <c r="C423" i="9"/>
  <c r="D423" i="9"/>
  <c r="E423" i="9"/>
  <c r="B424" i="9"/>
  <c r="C424" i="9"/>
  <c r="D424" i="9"/>
  <c r="E424" i="9"/>
  <c r="B425" i="9"/>
  <c r="C425" i="9"/>
  <c r="D425" i="9"/>
  <c r="E425" i="9"/>
  <c r="B426" i="9"/>
  <c r="C426" i="9"/>
  <c r="D426" i="9"/>
  <c r="E426" i="9"/>
  <c r="B427" i="9"/>
  <c r="C427" i="9"/>
  <c r="D427" i="9"/>
  <c r="E427" i="9"/>
  <c r="B428" i="9"/>
  <c r="C428" i="9"/>
  <c r="D428" i="9"/>
  <c r="E428" i="9"/>
  <c r="B429" i="9"/>
  <c r="C429" i="9"/>
  <c r="D429" i="9"/>
  <c r="E429" i="9"/>
  <c r="B430" i="9"/>
  <c r="C430" i="9"/>
  <c r="D430" i="9"/>
  <c r="E430" i="9"/>
  <c r="B431" i="9"/>
  <c r="C431" i="9"/>
  <c r="D431" i="9"/>
  <c r="E431" i="9"/>
  <c r="B432" i="9"/>
  <c r="C432" i="9"/>
  <c r="D432" i="9"/>
  <c r="E432" i="9"/>
  <c r="B433" i="9"/>
  <c r="C433" i="9"/>
  <c r="D433" i="9"/>
  <c r="E433" i="9"/>
  <c r="B434" i="9"/>
  <c r="C434" i="9"/>
  <c r="D434" i="9"/>
  <c r="E434" i="9"/>
  <c r="B435" i="9"/>
  <c r="C435" i="9"/>
  <c r="D435" i="9"/>
  <c r="E435" i="9"/>
  <c r="B436" i="9"/>
  <c r="C436" i="9"/>
  <c r="D436" i="9"/>
  <c r="E436" i="9"/>
  <c r="B437" i="9"/>
  <c r="C437" i="9"/>
  <c r="D437" i="9"/>
  <c r="E437" i="9"/>
  <c r="B438" i="9"/>
  <c r="C438" i="9"/>
  <c r="D438" i="9"/>
  <c r="E438" i="9"/>
  <c r="B439" i="9"/>
  <c r="C439" i="9"/>
  <c r="D439" i="9"/>
  <c r="E439" i="9"/>
  <c r="B440" i="9"/>
  <c r="C440" i="9"/>
  <c r="D440" i="9"/>
  <c r="E440" i="9"/>
  <c r="B441" i="9"/>
  <c r="C441" i="9"/>
  <c r="D441" i="9"/>
  <c r="E441" i="9"/>
  <c r="B442" i="9"/>
  <c r="C442" i="9"/>
  <c r="D442" i="9"/>
  <c r="E442" i="9"/>
  <c r="B443" i="9"/>
  <c r="C443" i="9"/>
  <c r="D443" i="9"/>
  <c r="E443" i="9"/>
  <c r="B444" i="9"/>
  <c r="C444" i="9"/>
  <c r="D444" i="9"/>
  <c r="E444" i="9"/>
  <c r="B445" i="9"/>
  <c r="C445" i="9"/>
  <c r="D445" i="9"/>
  <c r="E445" i="9"/>
  <c r="B446" i="9"/>
  <c r="C446" i="9"/>
  <c r="D446" i="9"/>
  <c r="E446" i="9"/>
  <c r="B447" i="9"/>
  <c r="C447" i="9"/>
  <c r="D447" i="9"/>
  <c r="E447" i="9"/>
  <c r="B448" i="9"/>
  <c r="C448" i="9"/>
  <c r="D448" i="9"/>
  <c r="E448" i="9"/>
  <c r="B449" i="9"/>
  <c r="C449" i="9"/>
  <c r="D449" i="9"/>
  <c r="E449" i="9"/>
  <c r="B450" i="9"/>
  <c r="C450" i="9"/>
  <c r="D450" i="9"/>
  <c r="E450" i="9"/>
  <c r="B451" i="9"/>
  <c r="C451" i="9"/>
  <c r="D451" i="9"/>
  <c r="E451" i="9"/>
  <c r="B452" i="9"/>
  <c r="C452" i="9"/>
  <c r="D452" i="9"/>
  <c r="E452" i="9"/>
  <c r="B453" i="9"/>
  <c r="C453" i="9"/>
  <c r="D453" i="9"/>
  <c r="E453" i="9"/>
  <c r="B454" i="9"/>
  <c r="C454" i="9"/>
  <c r="D454" i="9"/>
  <c r="E454" i="9"/>
  <c r="B455" i="9"/>
  <c r="C455" i="9"/>
  <c r="D455" i="9"/>
  <c r="E455" i="9"/>
  <c r="B456" i="9"/>
  <c r="C456" i="9"/>
  <c r="D456" i="9"/>
  <c r="E456" i="9"/>
  <c r="B457" i="9"/>
  <c r="C457" i="9"/>
  <c r="D457" i="9"/>
  <c r="E457" i="9"/>
  <c r="B458" i="9"/>
  <c r="C458" i="9"/>
  <c r="D458" i="9"/>
  <c r="E458" i="9"/>
  <c r="B459" i="9"/>
  <c r="C459" i="9"/>
  <c r="D459" i="9"/>
  <c r="E459" i="9"/>
  <c r="B460" i="9"/>
  <c r="C460" i="9"/>
  <c r="D460" i="9"/>
  <c r="E460" i="9"/>
  <c r="B461" i="9"/>
  <c r="C461" i="9"/>
  <c r="D461" i="9"/>
  <c r="E461" i="9"/>
  <c r="B462" i="9"/>
  <c r="C462" i="9"/>
  <c r="D462" i="9"/>
  <c r="E462" i="9"/>
  <c r="B463" i="9"/>
  <c r="C463" i="9"/>
  <c r="D463" i="9"/>
  <c r="E463" i="9"/>
  <c r="B464" i="9"/>
  <c r="C464" i="9"/>
  <c r="D464" i="9"/>
  <c r="E464" i="9"/>
  <c r="B465" i="9"/>
  <c r="C465" i="9"/>
  <c r="D465" i="9"/>
  <c r="E465" i="9"/>
  <c r="B466" i="9"/>
  <c r="C466" i="9"/>
  <c r="D466" i="9"/>
  <c r="E466" i="9"/>
  <c r="B467" i="9"/>
  <c r="C467" i="9"/>
  <c r="D467" i="9"/>
  <c r="E467" i="9"/>
  <c r="B468" i="9"/>
  <c r="C468" i="9"/>
  <c r="D468" i="9"/>
  <c r="E468" i="9"/>
  <c r="B469" i="9"/>
  <c r="C469" i="9"/>
  <c r="D469" i="9"/>
  <c r="E469" i="9"/>
  <c r="B470" i="9"/>
  <c r="C470" i="9"/>
  <c r="D470" i="9"/>
  <c r="E470" i="9"/>
  <c r="B471" i="9"/>
  <c r="C471" i="9"/>
  <c r="D471" i="9"/>
  <c r="E471" i="9"/>
  <c r="B472" i="9"/>
  <c r="C472" i="9"/>
  <c r="D472" i="9"/>
  <c r="E472" i="9"/>
  <c r="B473" i="9"/>
  <c r="C473" i="9"/>
  <c r="D473" i="9"/>
  <c r="E473" i="9"/>
  <c r="B474" i="9"/>
  <c r="C474" i="9"/>
  <c r="D474" i="9"/>
  <c r="E474" i="9"/>
  <c r="B475" i="9"/>
  <c r="C475" i="9"/>
  <c r="D475" i="9"/>
  <c r="E475" i="9"/>
  <c r="B476" i="9"/>
  <c r="C476" i="9"/>
  <c r="D476" i="9"/>
  <c r="E476" i="9"/>
  <c r="B477" i="9"/>
  <c r="C477" i="9"/>
  <c r="D477" i="9"/>
  <c r="E477" i="9"/>
  <c r="B478" i="9"/>
  <c r="C478" i="9"/>
  <c r="D478" i="9"/>
  <c r="E478" i="9"/>
  <c r="B479" i="9"/>
  <c r="C479" i="9"/>
  <c r="D479" i="9"/>
  <c r="E479" i="9"/>
  <c r="F478" i="9" l="1"/>
  <c r="G478" i="9" s="1"/>
  <c r="F475" i="9"/>
  <c r="G475" i="9" s="1"/>
  <c r="F473" i="9"/>
  <c r="G473" i="9" s="1"/>
  <c r="F471" i="9"/>
  <c r="G471" i="9" s="1"/>
  <c r="F469" i="9"/>
  <c r="G469" i="9" s="1"/>
  <c r="F467" i="9"/>
  <c r="G467" i="9" s="1"/>
  <c r="F465" i="9"/>
  <c r="G465" i="9" s="1"/>
  <c r="F463" i="9"/>
  <c r="G463" i="9" s="1"/>
  <c r="F461" i="9"/>
  <c r="G461" i="9" s="1"/>
  <c r="F459" i="9"/>
  <c r="G459" i="9" s="1"/>
  <c r="F457" i="9"/>
  <c r="G457" i="9" s="1"/>
  <c r="F455" i="9"/>
  <c r="G455" i="9" s="1"/>
  <c r="F453" i="9"/>
  <c r="G453" i="9" s="1"/>
  <c r="F451" i="9"/>
  <c r="G451" i="9" s="1"/>
  <c r="F449" i="9"/>
  <c r="G449" i="9" s="1"/>
  <c r="F447" i="9"/>
  <c r="G447" i="9" s="1"/>
  <c r="F445" i="9"/>
  <c r="G445" i="9" s="1"/>
  <c r="F443" i="9"/>
  <c r="G443" i="9" s="1"/>
  <c r="F441" i="9"/>
  <c r="G441" i="9" s="1"/>
  <c r="F439" i="9"/>
  <c r="G439" i="9" s="1"/>
  <c r="F437" i="9"/>
  <c r="G437" i="9" s="1"/>
  <c r="F435" i="9"/>
  <c r="G435" i="9" s="1"/>
  <c r="F433" i="9"/>
  <c r="G433" i="9" s="1"/>
  <c r="F431" i="9"/>
  <c r="G431" i="9" s="1"/>
  <c r="F429" i="9"/>
  <c r="G429" i="9" s="1"/>
  <c r="F427" i="9"/>
  <c r="G427" i="9" s="1"/>
  <c r="F425" i="9"/>
  <c r="G425" i="9" s="1"/>
  <c r="F423" i="9"/>
  <c r="G423" i="9" s="1"/>
  <c r="F421" i="9"/>
  <c r="G421" i="9" s="1"/>
  <c r="F419" i="9"/>
  <c r="G419" i="9" s="1"/>
  <c r="F417" i="9"/>
  <c r="G417" i="9" s="1"/>
  <c r="F415" i="9"/>
  <c r="G415" i="9" s="1"/>
  <c r="F413" i="9"/>
  <c r="G413" i="9" s="1"/>
  <c r="F411" i="9"/>
  <c r="G411" i="9" s="1"/>
  <c r="F409" i="9"/>
  <c r="G409" i="9" s="1"/>
  <c r="F407" i="9"/>
  <c r="G407" i="9" s="1"/>
  <c r="F405" i="9"/>
  <c r="G405" i="9" s="1"/>
  <c r="F403" i="9"/>
  <c r="G403" i="9" s="1"/>
  <c r="F401" i="9"/>
  <c r="G401" i="9" s="1"/>
  <c r="F399" i="9"/>
  <c r="G399" i="9" s="1"/>
  <c r="F396" i="9"/>
  <c r="G396" i="9" s="1"/>
  <c r="F394" i="9"/>
  <c r="G394" i="9" s="1"/>
  <c r="F392" i="9"/>
  <c r="G392" i="9" s="1"/>
  <c r="F390" i="9"/>
  <c r="G390" i="9" s="1"/>
  <c r="F388" i="9"/>
  <c r="G388" i="9" s="1"/>
  <c r="F386" i="9"/>
  <c r="G386" i="9" s="1"/>
  <c r="F384" i="9"/>
  <c r="G384" i="9" s="1"/>
  <c r="F382" i="9"/>
  <c r="G382" i="9" s="1"/>
  <c r="F380" i="9"/>
  <c r="G380" i="9" s="1"/>
  <c r="F378" i="9"/>
  <c r="G378" i="9" s="1"/>
  <c r="F376" i="9"/>
  <c r="G376" i="9" s="1"/>
  <c r="F374" i="9"/>
  <c r="G374" i="9" s="1"/>
  <c r="F372" i="9"/>
  <c r="G372" i="9" s="1"/>
  <c r="F370" i="9"/>
  <c r="G370" i="9" s="1"/>
  <c r="F368" i="9"/>
  <c r="G368" i="9" s="1"/>
  <c r="F366" i="9"/>
  <c r="G366" i="9" s="1"/>
  <c r="F364" i="9"/>
  <c r="G364" i="9" s="1"/>
  <c r="F362" i="9"/>
  <c r="G362" i="9" s="1"/>
  <c r="F360" i="9"/>
  <c r="G360" i="9" s="1"/>
  <c r="F358" i="9"/>
  <c r="G358" i="9" s="1"/>
  <c r="F356" i="9"/>
  <c r="G356" i="9" s="1"/>
  <c r="F354" i="9"/>
  <c r="G354" i="9" s="1"/>
  <c r="F352" i="9"/>
  <c r="G352" i="9" s="1"/>
  <c r="F350" i="9"/>
  <c r="G350" i="9" s="1"/>
  <c r="F348" i="9"/>
  <c r="G348" i="9" s="1"/>
  <c r="F346" i="9"/>
  <c r="G346" i="9" s="1"/>
  <c r="F344" i="9"/>
  <c r="G344" i="9" s="1"/>
  <c r="F342" i="9"/>
  <c r="G342" i="9" s="1"/>
  <c r="F340" i="9"/>
  <c r="G340" i="9" s="1"/>
  <c r="F338" i="9"/>
  <c r="G338" i="9" s="1"/>
  <c r="F336" i="9"/>
  <c r="G336" i="9" s="1"/>
  <c r="F334" i="9"/>
  <c r="G334" i="9" s="1"/>
  <c r="F332" i="9"/>
  <c r="G332" i="9" s="1"/>
  <c r="F330" i="9"/>
  <c r="G330" i="9" s="1"/>
  <c r="F328" i="9"/>
  <c r="G328" i="9" s="1"/>
  <c r="F326" i="9"/>
  <c r="G326" i="9" s="1"/>
  <c r="F324" i="9"/>
  <c r="G324" i="9" s="1"/>
  <c r="F322" i="9"/>
  <c r="G322" i="9" s="1"/>
  <c r="F320" i="9"/>
  <c r="G320" i="9" s="1"/>
  <c r="F318" i="9"/>
  <c r="G318" i="9" s="1"/>
  <c r="F316" i="9"/>
  <c r="G316" i="9" s="1"/>
  <c r="F314" i="9"/>
  <c r="G314" i="9" s="1"/>
  <c r="F312" i="9"/>
  <c r="G312" i="9" s="1"/>
  <c r="F310" i="9"/>
  <c r="G310" i="9" s="1"/>
  <c r="F308" i="9"/>
  <c r="G308" i="9" s="1"/>
  <c r="F306" i="9"/>
  <c r="G306" i="9" s="1"/>
  <c r="F304" i="9"/>
  <c r="G304" i="9" s="1"/>
  <c r="F302" i="9"/>
  <c r="G302" i="9" s="1"/>
  <c r="F300" i="9"/>
  <c r="G300" i="9" s="1"/>
  <c r="F298" i="9"/>
  <c r="G298" i="9" s="1"/>
  <c r="F296" i="9"/>
  <c r="G296" i="9" s="1"/>
  <c r="F294" i="9"/>
  <c r="G294" i="9" s="1"/>
  <c r="F292" i="9"/>
  <c r="G292" i="9" s="1"/>
  <c r="F290" i="9"/>
  <c r="G290" i="9" s="1"/>
  <c r="F288" i="9"/>
  <c r="G288" i="9" s="1"/>
  <c r="F286" i="9"/>
  <c r="G286" i="9" s="1"/>
  <c r="F284" i="9"/>
  <c r="G284" i="9" s="1"/>
  <c r="F282" i="9"/>
  <c r="G282" i="9" s="1"/>
  <c r="F280" i="9"/>
  <c r="G280" i="9" s="1"/>
  <c r="F278" i="9"/>
  <c r="G278" i="9" s="1"/>
  <c r="F276" i="9"/>
  <c r="G276" i="9" s="1"/>
  <c r="F274" i="9"/>
  <c r="G274" i="9" s="1"/>
  <c r="F272" i="9"/>
  <c r="G272" i="9" s="1"/>
  <c r="F270" i="9"/>
  <c r="G270" i="9" s="1"/>
  <c r="F268" i="9"/>
  <c r="G268" i="9" s="1"/>
  <c r="F266" i="9"/>
  <c r="G266" i="9" s="1"/>
  <c r="F264" i="9"/>
  <c r="G264" i="9" s="1"/>
  <c r="F262" i="9"/>
  <c r="G262" i="9" s="1"/>
  <c r="F260" i="9"/>
  <c r="G260" i="9" s="1"/>
  <c r="F258" i="9"/>
  <c r="G258" i="9" s="1"/>
  <c r="F256" i="9"/>
  <c r="G256" i="9" s="1"/>
  <c r="F254" i="9"/>
  <c r="G254" i="9" s="1"/>
  <c r="F252" i="9"/>
  <c r="G252" i="9" s="1"/>
  <c r="F250" i="9"/>
  <c r="G250" i="9" s="1"/>
  <c r="F248" i="9"/>
  <c r="G248" i="9" s="1"/>
  <c r="F246" i="9"/>
  <c r="G246" i="9" s="1"/>
  <c r="F244" i="9"/>
  <c r="G244" i="9" s="1"/>
  <c r="F242" i="9"/>
  <c r="G242" i="9" s="1"/>
  <c r="F240" i="9"/>
  <c r="G240" i="9" s="1"/>
  <c r="F238" i="9"/>
  <c r="G238" i="9" s="1"/>
  <c r="F236" i="9"/>
  <c r="G236" i="9" s="1"/>
  <c r="F234" i="9"/>
  <c r="G234" i="9" s="1"/>
  <c r="F232" i="9"/>
  <c r="G232" i="9" s="1"/>
  <c r="F230" i="9"/>
  <c r="G230" i="9" s="1"/>
  <c r="F228" i="9"/>
  <c r="G228" i="9" s="1"/>
  <c r="F226" i="9"/>
  <c r="G226" i="9" s="1"/>
  <c r="F224" i="9"/>
  <c r="G224" i="9" s="1"/>
  <c r="F222" i="9"/>
  <c r="G222" i="9" s="1"/>
  <c r="F220" i="9"/>
  <c r="G220" i="9" s="1"/>
  <c r="F218" i="9"/>
  <c r="G218" i="9" s="1"/>
  <c r="F216" i="9"/>
  <c r="G216" i="9" s="1"/>
  <c r="F214" i="9"/>
  <c r="G214" i="9" s="1"/>
  <c r="F212" i="9"/>
  <c r="G212" i="9" s="1"/>
  <c r="F210" i="9"/>
  <c r="G210" i="9" s="1"/>
  <c r="F208" i="9"/>
  <c r="G208" i="9" s="1"/>
  <c r="F205" i="9"/>
  <c r="G205" i="9" s="1"/>
  <c r="F203" i="9"/>
  <c r="G203" i="9" s="1"/>
  <c r="F201" i="9"/>
  <c r="G201" i="9" s="1"/>
  <c r="F199" i="9"/>
  <c r="G199" i="9" s="1"/>
  <c r="F197" i="9"/>
  <c r="G197" i="9" s="1"/>
  <c r="F195" i="9"/>
  <c r="G195" i="9" s="1"/>
  <c r="F193" i="9"/>
  <c r="G193" i="9" s="1"/>
  <c r="F191" i="9"/>
  <c r="G191" i="9" s="1"/>
  <c r="F189" i="9"/>
  <c r="G189" i="9" s="1"/>
  <c r="F187" i="9"/>
  <c r="G187" i="9" s="1"/>
  <c r="F185" i="9"/>
  <c r="G185" i="9" s="1"/>
  <c r="F183" i="9"/>
  <c r="G183" i="9" s="1"/>
  <c r="F181" i="9"/>
  <c r="G181" i="9" s="1"/>
  <c r="F179" i="9"/>
  <c r="G179" i="9" s="1"/>
  <c r="F177" i="9"/>
  <c r="G177" i="9" s="1"/>
  <c r="F175" i="9"/>
  <c r="G175" i="9" s="1"/>
  <c r="F173" i="9"/>
  <c r="G173" i="9" s="1"/>
  <c r="F171" i="9"/>
  <c r="G171" i="9" s="1"/>
  <c r="F169" i="9"/>
  <c r="G169" i="9" s="1"/>
  <c r="F167" i="9"/>
  <c r="G167" i="9" s="1"/>
  <c r="F165" i="9"/>
  <c r="G165" i="9" s="1"/>
  <c r="F163" i="9"/>
  <c r="G163" i="9" s="1"/>
  <c r="F161" i="9"/>
  <c r="G161" i="9" s="1"/>
  <c r="F159" i="9"/>
  <c r="G159" i="9" s="1"/>
  <c r="F158" i="9"/>
  <c r="G158" i="9" s="1"/>
  <c r="F155" i="9"/>
  <c r="G155" i="9" s="1"/>
  <c r="F153" i="9"/>
  <c r="G153" i="9" s="1"/>
  <c r="F151" i="9"/>
  <c r="G151" i="9" s="1"/>
  <c r="F149" i="9"/>
  <c r="G149" i="9" s="1"/>
  <c r="F147" i="9"/>
  <c r="G147" i="9" s="1"/>
  <c r="F145" i="9"/>
  <c r="G145" i="9" s="1"/>
  <c r="F143" i="9"/>
  <c r="G143" i="9" s="1"/>
  <c r="F141" i="9"/>
  <c r="G141" i="9" s="1"/>
  <c r="F139" i="9"/>
  <c r="G139" i="9" s="1"/>
  <c r="F138" i="9"/>
  <c r="G138" i="9" s="1"/>
  <c r="F479" i="9"/>
  <c r="G479" i="9" s="1"/>
  <c r="F477" i="9"/>
  <c r="G477" i="9" s="1"/>
  <c r="F476" i="9"/>
  <c r="G476" i="9" s="1"/>
  <c r="F474" i="9"/>
  <c r="G474" i="9" s="1"/>
  <c r="F472" i="9"/>
  <c r="G472" i="9" s="1"/>
  <c r="F470" i="9"/>
  <c r="G470" i="9" s="1"/>
  <c r="F468" i="9"/>
  <c r="G468" i="9" s="1"/>
  <c r="F466" i="9"/>
  <c r="G466" i="9" s="1"/>
  <c r="F464" i="9"/>
  <c r="G464" i="9" s="1"/>
  <c r="F462" i="9"/>
  <c r="G462" i="9" s="1"/>
  <c r="F460" i="9"/>
  <c r="G460" i="9" s="1"/>
  <c r="F458" i="9"/>
  <c r="G458" i="9" s="1"/>
  <c r="F456" i="9"/>
  <c r="G456" i="9" s="1"/>
  <c r="F454" i="9"/>
  <c r="G454" i="9" s="1"/>
  <c r="F452" i="9"/>
  <c r="G452" i="9" s="1"/>
  <c r="F450" i="9"/>
  <c r="G450" i="9" s="1"/>
  <c r="F448" i="9"/>
  <c r="G448" i="9" s="1"/>
  <c r="F446" i="9"/>
  <c r="G446" i="9" s="1"/>
  <c r="F444" i="9"/>
  <c r="G444" i="9" s="1"/>
  <c r="F442" i="9"/>
  <c r="G442" i="9" s="1"/>
  <c r="F440" i="9"/>
  <c r="G440" i="9" s="1"/>
  <c r="F438" i="9"/>
  <c r="G438" i="9" s="1"/>
  <c r="F436" i="9"/>
  <c r="G436" i="9" s="1"/>
  <c r="F434" i="9"/>
  <c r="G434" i="9" s="1"/>
  <c r="F432" i="9"/>
  <c r="G432" i="9" s="1"/>
  <c r="F430" i="9"/>
  <c r="G430" i="9" s="1"/>
  <c r="F428" i="9"/>
  <c r="G428" i="9" s="1"/>
  <c r="F426" i="9"/>
  <c r="G426" i="9" s="1"/>
  <c r="F424" i="9"/>
  <c r="G424" i="9" s="1"/>
  <c r="F422" i="9"/>
  <c r="G422" i="9" s="1"/>
  <c r="F420" i="9"/>
  <c r="G420" i="9" s="1"/>
  <c r="F418" i="9"/>
  <c r="G418" i="9" s="1"/>
  <c r="F416" i="9"/>
  <c r="G416" i="9" s="1"/>
  <c r="F414" i="9"/>
  <c r="G414" i="9" s="1"/>
  <c r="F412" i="9"/>
  <c r="G412" i="9" s="1"/>
  <c r="F410" i="9"/>
  <c r="G410" i="9" s="1"/>
  <c r="F408" i="9"/>
  <c r="G408" i="9" s="1"/>
  <c r="F406" i="9"/>
  <c r="G406" i="9" s="1"/>
  <c r="F404" i="9"/>
  <c r="G404" i="9" s="1"/>
  <c r="F402" i="9"/>
  <c r="G402" i="9" s="1"/>
  <c r="F400" i="9"/>
  <c r="G400" i="9" s="1"/>
  <c r="F398" i="9"/>
  <c r="G398" i="9" s="1"/>
  <c r="F397" i="9"/>
  <c r="G397" i="9" s="1"/>
  <c r="F395" i="9"/>
  <c r="G395" i="9" s="1"/>
  <c r="F393" i="9"/>
  <c r="G393" i="9" s="1"/>
  <c r="F391" i="9"/>
  <c r="G391" i="9" s="1"/>
  <c r="F389" i="9"/>
  <c r="G389" i="9" s="1"/>
  <c r="F387" i="9"/>
  <c r="G387" i="9" s="1"/>
  <c r="F385" i="9"/>
  <c r="G385" i="9" s="1"/>
  <c r="F383" i="9"/>
  <c r="G383" i="9" s="1"/>
  <c r="F381" i="9"/>
  <c r="G381" i="9" s="1"/>
  <c r="F379" i="9"/>
  <c r="G379" i="9" s="1"/>
  <c r="F377" i="9"/>
  <c r="G377" i="9" s="1"/>
  <c r="F375" i="9"/>
  <c r="G375" i="9" s="1"/>
  <c r="F373" i="9"/>
  <c r="G373" i="9" s="1"/>
  <c r="F371" i="9"/>
  <c r="G371" i="9" s="1"/>
  <c r="F369" i="9"/>
  <c r="G369" i="9" s="1"/>
  <c r="F367" i="9"/>
  <c r="G367" i="9" s="1"/>
  <c r="F365" i="9"/>
  <c r="G365" i="9" s="1"/>
  <c r="F363" i="9"/>
  <c r="G363" i="9" s="1"/>
  <c r="F361" i="9"/>
  <c r="G361" i="9" s="1"/>
  <c r="F359" i="9"/>
  <c r="G359" i="9" s="1"/>
  <c r="F357" i="9"/>
  <c r="G357" i="9" s="1"/>
  <c r="F355" i="9"/>
  <c r="G355" i="9" s="1"/>
  <c r="F353" i="9"/>
  <c r="G353" i="9" s="1"/>
  <c r="F351" i="9"/>
  <c r="G351" i="9" s="1"/>
  <c r="F349" i="9"/>
  <c r="G349" i="9" s="1"/>
  <c r="F347" i="9"/>
  <c r="G347" i="9" s="1"/>
  <c r="F345" i="9"/>
  <c r="G345" i="9" s="1"/>
  <c r="F343" i="9"/>
  <c r="G343" i="9" s="1"/>
  <c r="F341" i="9"/>
  <c r="G341" i="9" s="1"/>
  <c r="F339" i="9"/>
  <c r="G339" i="9" s="1"/>
  <c r="F337" i="9"/>
  <c r="G337" i="9" s="1"/>
  <c r="F335" i="9"/>
  <c r="G335" i="9" s="1"/>
  <c r="F333" i="9"/>
  <c r="G333" i="9" s="1"/>
  <c r="F331" i="9"/>
  <c r="G331" i="9" s="1"/>
  <c r="F329" i="9"/>
  <c r="G329" i="9" s="1"/>
  <c r="F327" i="9"/>
  <c r="G327" i="9" s="1"/>
  <c r="F325" i="9"/>
  <c r="G325" i="9" s="1"/>
  <c r="F323" i="9"/>
  <c r="G323" i="9" s="1"/>
  <c r="F321" i="9"/>
  <c r="G321" i="9" s="1"/>
  <c r="F319" i="9"/>
  <c r="G319" i="9" s="1"/>
  <c r="F317" i="9"/>
  <c r="G317" i="9" s="1"/>
  <c r="F315" i="9"/>
  <c r="G315" i="9" s="1"/>
  <c r="F313" i="9"/>
  <c r="G313" i="9" s="1"/>
  <c r="F311" i="9"/>
  <c r="G311" i="9" s="1"/>
  <c r="F309" i="9"/>
  <c r="G309" i="9" s="1"/>
  <c r="F307" i="9"/>
  <c r="G307" i="9" s="1"/>
  <c r="F305" i="9"/>
  <c r="G305" i="9" s="1"/>
  <c r="F303" i="9"/>
  <c r="G303" i="9" s="1"/>
  <c r="F301" i="9"/>
  <c r="G301" i="9" s="1"/>
  <c r="F299" i="9"/>
  <c r="G299" i="9" s="1"/>
  <c r="F297" i="9"/>
  <c r="G297" i="9" s="1"/>
  <c r="F295" i="9"/>
  <c r="G295" i="9" s="1"/>
  <c r="F293" i="9"/>
  <c r="G293" i="9" s="1"/>
  <c r="F291" i="9"/>
  <c r="G291" i="9" s="1"/>
  <c r="F289" i="9"/>
  <c r="G289" i="9" s="1"/>
  <c r="F287" i="9"/>
  <c r="G287" i="9" s="1"/>
  <c r="F285" i="9"/>
  <c r="G285" i="9" s="1"/>
  <c r="F283" i="9"/>
  <c r="G283" i="9" s="1"/>
  <c r="F281" i="9"/>
  <c r="G281" i="9" s="1"/>
  <c r="F279" i="9"/>
  <c r="G279" i="9" s="1"/>
  <c r="F277" i="9"/>
  <c r="G277" i="9" s="1"/>
  <c r="F275" i="9"/>
  <c r="G275" i="9" s="1"/>
  <c r="F273" i="9"/>
  <c r="G273" i="9" s="1"/>
  <c r="F271" i="9"/>
  <c r="G271" i="9" s="1"/>
  <c r="F269" i="9"/>
  <c r="G269" i="9" s="1"/>
  <c r="F267" i="9"/>
  <c r="G267" i="9" s="1"/>
  <c r="F265" i="9"/>
  <c r="G265" i="9" s="1"/>
  <c r="F263" i="9"/>
  <c r="G263" i="9" s="1"/>
  <c r="F261" i="9"/>
  <c r="G261" i="9" s="1"/>
  <c r="F259" i="9"/>
  <c r="G259" i="9" s="1"/>
  <c r="F257" i="9"/>
  <c r="G257" i="9" s="1"/>
  <c r="F255" i="9"/>
  <c r="G255" i="9" s="1"/>
  <c r="F253" i="9"/>
  <c r="G253" i="9" s="1"/>
  <c r="F251" i="9"/>
  <c r="G251" i="9" s="1"/>
  <c r="F249" i="9"/>
  <c r="G249" i="9" s="1"/>
  <c r="F247" i="9"/>
  <c r="G247" i="9" s="1"/>
  <c r="F245" i="9"/>
  <c r="G245" i="9" s="1"/>
  <c r="F243" i="9"/>
  <c r="G243" i="9" s="1"/>
  <c r="F241" i="9"/>
  <c r="G241" i="9" s="1"/>
  <c r="F239" i="9"/>
  <c r="G239" i="9" s="1"/>
  <c r="F237" i="9"/>
  <c r="G237" i="9" s="1"/>
  <c r="F235" i="9"/>
  <c r="G235" i="9" s="1"/>
  <c r="F233" i="9"/>
  <c r="G233" i="9" s="1"/>
  <c r="F231" i="9"/>
  <c r="G231" i="9" s="1"/>
  <c r="F229" i="9"/>
  <c r="G229" i="9" s="1"/>
  <c r="F227" i="9"/>
  <c r="G227" i="9" s="1"/>
  <c r="F225" i="9"/>
  <c r="G225" i="9" s="1"/>
  <c r="F223" i="9"/>
  <c r="G223" i="9" s="1"/>
  <c r="F221" i="9"/>
  <c r="G221" i="9" s="1"/>
  <c r="F219" i="9"/>
  <c r="G219" i="9" s="1"/>
  <c r="F217" i="9"/>
  <c r="G217" i="9" s="1"/>
  <c r="F215" i="9"/>
  <c r="G215" i="9" s="1"/>
  <c r="F213" i="9"/>
  <c r="G213" i="9" s="1"/>
  <c r="F211" i="9"/>
  <c r="G211" i="9" s="1"/>
  <c r="F209" i="9"/>
  <c r="G209" i="9" s="1"/>
  <c r="F207" i="9"/>
  <c r="G207" i="9" s="1"/>
  <c r="F206" i="9"/>
  <c r="G206" i="9" s="1"/>
  <c r="F204" i="9"/>
  <c r="G204" i="9" s="1"/>
  <c r="F202" i="9"/>
  <c r="G202" i="9" s="1"/>
  <c r="F200" i="9"/>
  <c r="G200" i="9" s="1"/>
  <c r="F198" i="9"/>
  <c r="G198" i="9" s="1"/>
  <c r="F196" i="9"/>
  <c r="G196" i="9" s="1"/>
  <c r="F194" i="9"/>
  <c r="G194" i="9" s="1"/>
  <c r="F192" i="9"/>
  <c r="G192" i="9" s="1"/>
  <c r="F190" i="9"/>
  <c r="G190" i="9" s="1"/>
  <c r="F188" i="9"/>
  <c r="G188" i="9" s="1"/>
  <c r="F186" i="9"/>
  <c r="G186" i="9" s="1"/>
  <c r="F184" i="9"/>
  <c r="G184" i="9" s="1"/>
  <c r="F182" i="9"/>
  <c r="G182" i="9" s="1"/>
  <c r="F180" i="9"/>
  <c r="G180" i="9" s="1"/>
  <c r="F178" i="9"/>
  <c r="G178" i="9" s="1"/>
  <c r="F176" i="9"/>
  <c r="G176" i="9" s="1"/>
  <c r="F174" i="9"/>
  <c r="G174" i="9" s="1"/>
  <c r="F172" i="9"/>
  <c r="G172" i="9" s="1"/>
  <c r="F170" i="9"/>
  <c r="G170" i="9" s="1"/>
  <c r="F168" i="9"/>
  <c r="G168" i="9" s="1"/>
  <c r="F166" i="9"/>
  <c r="G166" i="9" s="1"/>
  <c r="F164" i="9"/>
  <c r="G164" i="9" s="1"/>
  <c r="F162" i="9"/>
  <c r="G162" i="9" s="1"/>
  <c r="F160" i="9"/>
  <c r="G160" i="9" s="1"/>
  <c r="F157" i="9"/>
  <c r="G157" i="9" s="1"/>
  <c r="F156" i="9"/>
  <c r="G156" i="9" s="1"/>
  <c r="F154" i="9"/>
  <c r="G154" i="9" s="1"/>
  <c r="F152" i="9"/>
  <c r="G152" i="9" s="1"/>
  <c r="F150" i="9"/>
  <c r="G150" i="9" s="1"/>
  <c r="F148" i="9"/>
  <c r="G148" i="9" s="1"/>
  <c r="F146" i="9"/>
  <c r="G146" i="9" s="1"/>
  <c r="F144" i="9"/>
  <c r="G144" i="9" s="1"/>
  <c r="F142" i="9"/>
  <c r="G142" i="9" s="1"/>
  <c r="F140" i="9"/>
  <c r="G140" i="9" s="1"/>
  <c r="F137" i="9"/>
  <c r="G137" i="9" s="1"/>
  <c r="H82" i="9"/>
  <c r="H81" i="9"/>
  <c r="F136" i="9"/>
  <c r="G136" i="9" s="1"/>
  <c r="F135" i="9"/>
  <c r="G135" i="9" s="1"/>
  <c r="F134" i="9"/>
  <c r="G134" i="9" s="1"/>
  <c r="F133" i="9"/>
  <c r="G133" i="9" s="1"/>
  <c r="F132" i="9"/>
  <c r="G132" i="9" s="1"/>
  <c r="F131" i="9"/>
  <c r="G131" i="9" s="1"/>
  <c r="F130" i="9"/>
  <c r="G130" i="9" s="1"/>
  <c r="F129" i="9"/>
  <c r="G129" i="9" s="1"/>
  <c r="F128" i="9"/>
  <c r="G128" i="9" s="1"/>
  <c r="F127" i="9"/>
  <c r="G127" i="9" s="1"/>
  <c r="F126" i="9"/>
  <c r="G126" i="9" s="1"/>
  <c r="F125" i="9"/>
  <c r="G125" i="9" s="1"/>
  <c r="F124" i="9"/>
  <c r="G124" i="9" s="1"/>
  <c r="F123" i="9"/>
  <c r="G123" i="9" s="1"/>
  <c r="F122" i="9"/>
  <c r="G122" i="9" s="1"/>
  <c r="F121" i="9"/>
  <c r="G121" i="9" s="1"/>
  <c r="F120" i="9"/>
  <c r="G120" i="9" s="1"/>
  <c r="F119" i="9"/>
  <c r="G119" i="9" s="1"/>
  <c r="F118" i="9"/>
  <c r="G118" i="9" s="1"/>
  <c r="F117" i="9"/>
  <c r="G117" i="9" s="1"/>
  <c r="F116" i="9"/>
  <c r="G116" i="9" s="1"/>
  <c r="F115" i="9"/>
  <c r="G115" i="9" s="1"/>
  <c r="F114" i="9"/>
  <c r="G114" i="9" s="1"/>
  <c r="F113" i="9"/>
  <c r="G113" i="9" s="1"/>
  <c r="F112" i="9"/>
  <c r="G112" i="9" s="1"/>
  <c r="F111" i="9"/>
  <c r="G111" i="9" s="1"/>
  <c r="K110" i="9"/>
  <c r="F110" i="9"/>
  <c r="G110" i="9" s="1"/>
  <c r="F109" i="9"/>
  <c r="G109" i="9" s="1"/>
  <c r="F108" i="9"/>
  <c r="G108" i="9" s="1"/>
  <c r="F107" i="9"/>
  <c r="G107" i="9" s="1"/>
  <c r="F106" i="9"/>
  <c r="G106" i="9" s="1"/>
  <c r="F105" i="9"/>
  <c r="G105" i="9" s="1"/>
  <c r="F104" i="9"/>
  <c r="G104" i="9" s="1"/>
  <c r="F103" i="9"/>
  <c r="G103" i="9" s="1"/>
  <c r="F102" i="9"/>
  <c r="G102" i="9" s="1"/>
  <c r="F101" i="9"/>
  <c r="G101" i="9" s="1"/>
  <c r="F100" i="9"/>
  <c r="G100" i="9" s="1"/>
  <c r="F99" i="9"/>
  <c r="G99" i="9" s="1"/>
  <c r="F98" i="9"/>
  <c r="G98" i="9" s="1"/>
  <c r="F97" i="9"/>
  <c r="G97" i="9" s="1"/>
  <c r="F96" i="9"/>
  <c r="G96" i="9" s="1"/>
  <c r="F95" i="9"/>
  <c r="G95" i="9" s="1"/>
  <c r="F94" i="9"/>
  <c r="G94" i="9" s="1"/>
  <c r="F93" i="9"/>
  <c r="G93" i="9" s="1"/>
  <c r="F92" i="9"/>
  <c r="G92" i="9" s="1"/>
  <c r="F91" i="9"/>
  <c r="G91" i="9" s="1"/>
  <c r="F90" i="9"/>
  <c r="G90" i="9" s="1"/>
  <c r="F89" i="9"/>
  <c r="G89" i="9" s="1"/>
  <c r="F88" i="9"/>
  <c r="G88" i="9" s="1"/>
  <c r="F87" i="9"/>
  <c r="G87" i="9" s="1"/>
  <c r="F86" i="9"/>
  <c r="G86" i="9" s="1"/>
  <c r="F85" i="9"/>
  <c r="G85" i="9" s="1"/>
  <c r="F84" i="9"/>
  <c r="G84" i="9" s="1"/>
  <c r="F83" i="9"/>
  <c r="G83" i="9" s="1"/>
  <c r="F82" i="9"/>
  <c r="G82" i="9" s="1"/>
  <c r="F81" i="9"/>
  <c r="G81" i="9" s="1"/>
  <c r="F80" i="9"/>
  <c r="G80" i="9" s="1"/>
  <c r="H479" i="9"/>
  <c r="H477" i="9"/>
  <c r="H475" i="9"/>
  <c r="H473" i="9"/>
  <c r="H471" i="9"/>
  <c r="H469" i="9"/>
  <c r="H467" i="9"/>
  <c r="H465" i="9"/>
  <c r="H463" i="9"/>
  <c r="H461" i="9"/>
  <c r="H460" i="9"/>
  <c r="H458" i="9"/>
  <c r="H456" i="9"/>
  <c r="H454" i="9"/>
  <c r="H452" i="9"/>
  <c r="H450" i="9"/>
  <c r="H448" i="9"/>
  <c r="H445" i="9"/>
  <c r="H443" i="9"/>
  <c r="H441" i="9"/>
  <c r="H439" i="9"/>
  <c r="H438" i="9"/>
  <c r="H436" i="9"/>
  <c r="H433" i="9"/>
  <c r="H431" i="9"/>
  <c r="H429" i="9"/>
  <c r="H427" i="9"/>
  <c r="H425" i="9"/>
  <c r="H423" i="9"/>
  <c r="H421" i="9"/>
  <c r="H419" i="9"/>
  <c r="H417" i="9"/>
  <c r="H415" i="9"/>
  <c r="H413" i="9"/>
  <c r="H411" i="9"/>
  <c r="H409" i="9"/>
  <c r="H407" i="9"/>
  <c r="H405" i="9"/>
  <c r="H403" i="9"/>
  <c r="H401" i="9"/>
  <c r="H399" i="9"/>
  <c r="H397" i="9"/>
  <c r="H395" i="9"/>
  <c r="H393" i="9"/>
  <c r="H391" i="9"/>
  <c r="H390" i="9"/>
  <c r="H388" i="9"/>
  <c r="H386" i="9"/>
  <c r="H384" i="9"/>
  <c r="H382" i="9"/>
  <c r="H380" i="9"/>
  <c r="H378" i="9"/>
  <c r="H376" i="9"/>
  <c r="H374" i="9"/>
  <c r="H372" i="9"/>
  <c r="H370" i="9"/>
  <c r="H368" i="9"/>
  <c r="H367" i="9"/>
  <c r="H365" i="9"/>
  <c r="H363" i="9"/>
  <c r="H361" i="9"/>
  <c r="H359" i="9"/>
  <c r="H357" i="9"/>
  <c r="H355" i="9"/>
  <c r="H353" i="9"/>
  <c r="H350" i="9"/>
  <c r="H348" i="9"/>
  <c r="H346" i="9"/>
  <c r="H345" i="9"/>
  <c r="H343" i="9"/>
  <c r="H340" i="9"/>
  <c r="H339" i="9"/>
  <c r="H337" i="9"/>
  <c r="H335" i="9"/>
  <c r="H333" i="9"/>
  <c r="H331" i="9"/>
  <c r="H329" i="9"/>
  <c r="H327" i="9"/>
  <c r="H325" i="9"/>
  <c r="H323" i="9"/>
  <c r="H321" i="9"/>
  <c r="H319" i="9"/>
  <c r="H317" i="9"/>
  <c r="H315" i="9"/>
  <c r="H313" i="9"/>
  <c r="H311" i="9"/>
  <c r="H309" i="9"/>
  <c r="H307" i="9"/>
  <c r="H305" i="9"/>
  <c r="H304" i="9"/>
  <c r="H302" i="9"/>
  <c r="H300" i="9"/>
  <c r="H298" i="9"/>
  <c r="H296" i="9"/>
  <c r="H294" i="9"/>
  <c r="H292" i="9"/>
  <c r="H289" i="9"/>
  <c r="H288" i="9"/>
  <c r="H286" i="9"/>
  <c r="H284" i="9"/>
  <c r="H282" i="9"/>
  <c r="H280" i="9"/>
  <c r="H278" i="9"/>
  <c r="H275" i="9"/>
  <c r="H273" i="9"/>
  <c r="H271" i="9"/>
  <c r="H269" i="9"/>
  <c r="H267" i="9"/>
  <c r="H266" i="9"/>
  <c r="H264" i="9"/>
  <c r="H262" i="9"/>
  <c r="H260" i="9"/>
  <c r="H258" i="9"/>
  <c r="H256" i="9"/>
  <c r="H254" i="9"/>
  <c r="H251" i="9"/>
  <c r="H249" i="9"/>
  <c r="H247" i="9"/>
  <c r="H245" i="9"/>
  <c r="H244" i="9"/>
  <c r="H242" i="9"/>
  <c r="H240" i="9"/>
  <c r="H238" i="9"/>
  <c r="H236" i="9"/>
  <c r="H234" i="9"/>
  <c r="H232" i="9"/>
  <c r="H230" i="9"/>
  <c r="H228" i="9"/>
  <c r="H226" i="9"/>
  <c r="H224" i="9"/>
  <c r="H222" i="9"/>
  <c r="H220" i="9"/>
  <c r="H218" i="9"/>
  <c r="H216" i="9"/>
  <c r="H214" i="9"/>
  <c r="H212" i="9"/>
  <c r="H210" i="9"/>
  <c r="H208" i="9"/>
  <c r="H206" i="9"/>
  <c r="H204" i="9"/>
  <c r="H201" i="9"/>
  <c r="H199" i="9"/>
  <c r="H197" i="9"/>
  <c r="H196" i="9"/>
  <c r="H194" i="9"/>
  <c r="H192" i="9"/>
  <c r="H190" i="9"/>
  <c r="H188" i="9"/>
  <c r="H186" i="9"/>
  <c r="H184" i="9"/>
  <c r="H182" i="9"/>
  <c r="H180" i="9"/>
  <c r="H178" i="9"/>
  <c r="H176" i="9"/>
  <c r="H174" i="9"/>
  <c r="H172" i="9"/>
  <c r="H171" i="9"/>
  <c r="H169" i="9"/>
  <c r="H167" i="9"/>
  <c r="H165" i="9"/>
  <c r="H163" i="9"/>
  <c r="H161" i="9"/>
  <c r="H158" i="9"/>
  <c r="H156" i="9"/>
  <c r="H155" i="9"/>
  <c r="H153" i="9"/>
  <c r="H151" i="9"/>
  <c r="H149" i="9"/>
  <c r="H147" i="9"/>
  <c r="H145" i="9"/>
  <c r="H143" i="9"/>
  <c r="H141" i="9"/>
  <c r="H138" i="9"/>
  <c r="H136" i="9"/>
  <c r="H134" i="9"/>
  <c r="H132" i="9"/>
  <c r="H130" i="9"/>
  <c r="H128" i="9"/>
  <c r="H126" i="9"/>
  <c r="H124" i="9"/>
  <c r="H122" i="9"/>
  <c r="H120" i="9"/>
  <c r="H119" i="9"/>
  <c r="H117" i="9"/>
  <c r="H115" i="9"/>
  <c r="H113" i="9"/>
  <c r="H111" i="9"/>
  <c r="H478" i="9"/>
  <c r="H476" i="9"/>
  <c r="H474" i="9"/>
  <c r="H472" i="9"/>
  <c r="H470" i="9"/>
  <c r="H468" i="9"/>
  <c r="H466" i="9"/>
  <c r="H464" i="9"/>
  <c r="H462" i="9"/>
  <c r="H459" i="9"/>
  <c r="H457" i="9"/>
  <c r="H455" i="9"/>
  <c r="H453" i="9"/>
  <c r="H451" i="9"/>
  <c r="H449" i="9"/>
  <c r="H447" i="9"/>
  <c r="H446" i="9"/>
  <c r="H444" i="9"/>
  <c r="H442" i="9"/>
  <c r="H440" i="9"/>
  <c r="H437" i="9"/>
  <c r="H435" i="9"/>
  <c r="H434" i="9"/>
  <c r="H432" i="9"/>
  <c r="H430" i="9"/>
  <c r="H428" i="9"/>
  <c r="H426" i="9"/>
  <c r="H424" i="9"/>
  <c r="H422" i="9"/>
  <c r="H420" i="9"/>
  <c r="H418" i="9"/>
  <c r="H416" i="9"/>
  <c r="H414" i="9"/>
  <c r="H412" i="9"/>
  <c r="H410" i="9"/>
  <c r="H408" i="9"/>
  <c r="H406" i="9"/>
  <c r="H404" i="9"/>
  <c r="H402" i="9"/>
  <c r="H400" i="9"/>
  <c r="H398" i="9"/>
  <c r="H396" i="9"/>
  <c r="H394" i="9"/>
  <c r="H392" i="9"/>
  <c r="H389" i="9"/>
  <c r="H387" i="9"/>
  <c r="H385" i="9"/>
  <c r="H383" i="9"/>
  <c r="H381" i="9"/>
  <c r="H379" i="9"/>
  <c r="H377" i="9"/>
  <c r="H375" i="9"/>
  <c r="H373" i="9"/>
  <c r="H371" i="9"/>
  <c r="H369" i="9"/>
  <c r="H366" i="9"/>
  <c r="H364" i="9"/>
  <c r="H362" i="9"/>
  <c r="H360" i="9"/>
  <c r="H358" i="9"/>
  <c r="H356" i="9"/>
  <c r="H354" i="9"/>
  <c r="H352" i="9"/>
  <c r="H351" i="9"/>
  <c r="H349" i="9"/>
  <c r="H347" i="9"/>
  <c r="H344" i="9"/>
  <c r="H342" i="9"/>
  <c r="H341" i="9"/>
  <c r="H338" i="9"/>
  <c r="H336" i="9"/>
  <c r="H334" i="9"/>
  <c r="H332" i="9"/>
  <c r="H330" i="9"/>
  <c r="H328" i="9"/>
  <c r="H326" i="9"/>
  <c r="H324" i="9"/>
  <c r="H322" i="9"/>
  <c r="H320" i="9"/>
  <c r="H318" i="9"/>
  <c r="H316" i="9"/>
  <c r="H314" i="9"/>
  <c r="H312" i="9"/>
  <c r="H310" i="9"/>
  <c r="H308" i="9"/>
  <c r="H306" i="9"/>
  <c r="H303" i="9"/>
  <c r="H301" i="9"/>
  <c r="H299" i="9"/>
  <c r="H297" i="9"/>
  <c r="H295" i="9"/>
  <c r="H293" i="9"/>
  <c r="H291" i="9"/>
  <c r="H290" i="9"/>
  <c r="H287" i="9"/>
  <c r="H285" i="9"/>
  <c r="H283" i="9"/>
  <c r="H281" i="9"/>
  <c r="H279" i="9"/>
  <c r="H277" i="9"/>
  <c r="H276" i="9"/>
  <c r="H274" i="9"/>
  <c r="H272" i="9"/>
  <c r="H270" i="9"/>
  <c r="H268" i="9"/>
  <c r="H265" i="9"/>
  <c r="H263" i="9"/>
  <c r="H261" i="9"/>
  <c r="H259" i="9"/>
  <c r="H257" i="9"/>
  <c r="H255" i="9"/>
  <c r="H253" i="9"/>
  <c r="H252" i="9"/>
  <c r="H250" i="9"/>
  <c r="H248" i="9"/>
  <c r="H246" i="9"/>
  <c r="H243" i="9"/>
  <c r="H241" i="9"/>
  <c r="H239" i="9"/>
  <c r="H237" i="9"/>
  <c r="H235" i="9"/>
  <c r="H233" i="9"/>
  <c r="H231" i="9"/>
  <c r="H229" i="9"/>
  <c r="H227" i="9"/>
  <c r="H225" i="9"/>
  <c r="H223" i="9"/>
  <c r="H221" i="9"/>
  <c r="H219" i="9"/>
  <c r="H217" i="9"/>
  <c r="H215" i="9"/>
  <c r="H213" i="9"/>
  <c r="H211" i="9"/>
  <c r="H209" i="9"/>
  <c r="H207" i="9"/>
  <c r="H205" i="9"/>
  <c r="H203" i="9"/>
  <c r="H202" i="9"/>
  <c r="H200" i="9"/>
  <c r="H198" i="9"/>
  <c r="H195" i="9"/>
  <c r="H193" i="9"/>
  <c r="H191" i="9"/>
  <c r="H189" i="9"/>
  <c r="H187" i="9"/>
  <c r="H185" i="9"/>
  <c r="H183" i="9"/>
  <c r="H181" i="9"/>
  <c r="H179" i="9"/>
  <c r="H177" i="9"/>
  <c r="H175" i="9"/>
  <c r="H173" i="9"/>
  <c r="H170" i="9"/>
  <c r="H168" i="9"/>
  <c r="H166" i="9"/>
  <c r="H164" i="9"/>
  <c r="H162" i="9"/>
  <c r="H160" i="9"/>
  <c r="H159" i="9"/>
  <c r="H157" i="9"/>
  <c r="H154" i="9"/>
  <c r="H152" i="9"/>
  <c r="H150" i="9"/>
  <c r="H148" i="9"/>
  <c r="H146" i="9"/>
  <c r="H144" i="9"/>
  <c r="H142" i="9"/>
  <c r="H140" i="9"/>
  <c r="H139" i="9"/>
  <c r="H137" i="9"/>
  <c r="H135" i="9"/>
  <c r="H133" i="9"/>
  <c r="H131" i="9"/>
  <c r="H129" i="9"/>
  <c r="H127" i="9"/>
  <c r="H125" i="9"/>
  <c r="H123" i="9"/>
  <c r="H121" i="9"/>
  <c r="H118" i="9"/>
  <c r="H116" i="9"/>
  <c r="H114" i="9"/>
  <c r="H112" i="9"/>
  <c r="H110" i="9"/>
  <c r="H109" i="9"/>
  <c r="H108" i="9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88" i="9"/>
  <c r="H87" i="9"/>
  <c r="H86" i="9"/>
  <c r="H85" i="9"/>
  <c r="H84" i="9"/>
  <c r="H83" i="9"/>
  <c r="K80" i="9"/>
  <c r="G405" i="3"/>
  <c r="H405" i="3" s="1"/>
  <c r="E405" i="3"/>
  <c r="F405" i="3" s="1"/>
  <c r="G404" i="3"/>
  <c r="H404" i="3" s="1"/>
  <c r="E404" i="3"/>
  <c r="F404" i="3" s="1"/>
  <c r="G403" i="3"/>
  <c r="H403" i="3" s="1"/>
  <c r="E403" i="3"/>
  <c r="F403" i="3" s="1"/>
  <c r="E402" i="3"/>
  <c r="F402" i="3" s="1"/>
  <c r="G402" i="3"/>
  <c r="H402" i="3" s="1"/>
  <c r="G401" i="3"/>
  <c r="H401" i="3" s="1"/>
  <c r="E401" i="3"/>
  <c r="F401" i="3" s="1"/>
  <c r="E400" i="3"/>
  <c r="F400" i="3" s="1"/>
  <c r="G400" i="3"/>
  <c r="H400" i="3" s="1"/>
  <c r="G399" i="3"/>
  <c r="H399" i="3" s="1"/>
  <c r="E399" i="3"/>
  <c r="F399" i="3" s="1"/>
  <c r="E398" i="3"/>
  <c r="F398" i="3" s="1"/>
  <c r="G398" i="3"/>
  <c r="H398" i="3" s="1"/>
  <c r="G397" i="3"/>
  <c r="H397" i="3" s="1"/>
  <c r="E397" i="3"/>
  <c r="F397" i="3" s="1"/>
  <c r="E396" i="3"/>
  <c r="F396" i="3" s="1"/>
  <c r="G396" i="3"/>
  <c r="H396" i="3" s="1"/>
  <c r="G395" i="3"/>
  <c r="H395" i="3" s="1"/>
  <c r="E395" i="3"/>
  <c r="F395" i="3" s="1"/>
  <c r="E394" i="3"/>
  <c r="F394" i="3" s="1"/>
  <c r="G394" i="3"/>
  <c r="H394" i="3" s="1"/>
  <c r="E393" i="3"/>
  <c r="F393" i="3" s="1"/>
  <c r="G393" i="3"/>
  <c r="H393" i="3" s="1"/>
  <c r="G392" i="3"/>
  <c r="H392" i="3" s="1"/>
  <c r="E392" i="3"/>
  <c r="F392" i="3" s="1"/>
  <c r="E391" i="3"/>
  <c r="F391" i="3" s="1"/>
  <c r="G391" i="3"/>
  <c r="H391" i="3" s="1"/>
  <c r="E390" i="3"/>
  <c r="F390" i="3" s="1"/>
  <c r="G390" i="3"/>
  <c r="H390" i="3" s="1"/>
  <c r="E389" i="3"/>
  <c r="F389" i="3" s="1"/>
  <c r="G389" i="3"/>
  <c r="H389" i="3" s="1"/>
  <c r="E388" i="3"/>
  <c r="F388" i="3" s="1"/>
  <c r="G388" i="3"/>
  <c r="H388" i="3" s="1"/>
  <c r="E387" i="3"/>
  <c r="F387" i="3" s="1"/>
  <c r="G387" i="3"/>
  <c r="H387" i="3" s="1"/>
  <c r="E386" i="3"/>
  <c r="F386" i="3" s="1"/>
  <c r="G386" i="3"/>
  <c r="H386" i="3" s="1"/>
  <c r="E385" i="3"/>
  <c r="F385" i="3" s="1"/>
  <c r="G385" i="3"/>
  <c r="H385" i="3" s="1"/>
  <c r="E384" i="3"/>
  <c r="F384" i="3" s="1"/>
  <c r="G384" i="3"/>
  <c r="H384" i="3" s="1"/>
  <c r="E383" i="3"/>
  <c r="F383" i="3" s="1"/>
  <c r="G383" i="3"/>
  <c r="H383" i="3" s="1"/>
  <c r="E382" i="3"/>
  <c r="F382" i="3" s="1"/>
  <c r="G382" i="3"/>
  <c r="H382" i="3" s="1"/>
  <c r="E381" i="3"/>
  <c r="F381" i="3" s="1"/>
  <c r="G381" i="3"/>
  <c r="H381" i="3" s="1"/>
  <c r="E380" i="3"/>
  <c r="F380" i="3" s="1"/>
  <c r="G380" i="3"/>
  <c r="H380" i="3" s="1"/>
  <c r="E379" i="3"/>
  <c r="F379" i="3" s="1"/>
  <c r="G379" i="3"/>
  <c r="H379" i="3" s="1"/>
  <c r="E378" i="3"/>
  <c r="F378" i="3" s="1"/>
  <c r="G378" i="3"/>
  <c r="H378" i="3" s="1"/>
  <c r="E377" i="3"/>
  <c r="F377" i="3" s="1"/>
  <c r="G377" i="3"/>
  <c r="H377" i="3" s="1"/>
  <c r="E376" i="3"/>
  <c r="F376" i="3" s="1"/>
  <c r="G376" i="3"/>
  <c r="H376" i="3" s="1"/>
  <c r="E375" i="3"/>
  <c r="F375" i="3" s="1"/>
  <c r="G375" i="3"/>
  <c r="H375" i="3" s="1"/>
  <c r="G374" i="3"/>
  <c r="H374" i="3" s="1"/>
  <c r="E374" i="3"/>
  <c r="F374" i="3" s="1"/>
  <c r="G373" i="3"/>
  <c r="H373" i="3" s="1"/>
  <c r="E373" i="3"/>
  <c r="F373" i="3" s="1"/>
  <c r="G372" i="3"/>
  <c r="H372" i="3" s="1"/>
  <c r="E372" i="3"/>
  <c r="F372" i="3" s="1"/>
  <c r="E371" i="3"/>
  <c r="F371" i="3" s="1"/>
  <c r="G371" i="3"/>
  <c r="H371" i="3" s="1"/>
  <c r="E370" i="3"/>
  <c r="F370" i="3" s="1"/>
  <c r="G370" i="3"/>
  <c r="H370" i="3" s="1"/>
  <c r="E369" i="3"/>
  <c r="F369" i="3" s="1"/>
  <c r="G369" i="3"/>
  <c r="H369" i="3" s="1"/>
  <c r="E368" i="3"/>
  <c r="F368" i="3" s="1"/>
  <c r="G368" i="3"/>
  <c r="H368" i="3" s="1"/>
  <c r="E367" i="3"/>
  <c r="F367" i="3" s="1"/>
  <c r="G367" i="3"/>
  <c r="H367" i="3" s="1"/>
  <c r="E366" i="3"/>
  <c r="F366" i="3" s="1"/>
  <c r="G366" i="3"/>
  <c r="H366" i="3" s="1"/>
  <c r="E365" i="3"/>
  <c r="F365" i="3" s="1"/>
  <c r="G365" i="3"/>
  <c r="H365" i="3" s="1"/>
  <c r="E364" i="3"/>
  <c r="F364" i="3" s="1"/>
  <c r="G364" i="3"/>
  <c r="H364" i="3" s="1"/>
  <c r="E363" i="3"/>
  <c r="F363" i="3" s="1"/>
  <c r="G363" i="3"/>
  <c r="H363" i="3" s="1"/>
  <c r="E362" i="3"/>
  <c r="F362" i="3" s="1"/>
  <c r="G362" i="3"/>
  <c r="H362" i="3" s="1"/>
  <c r="E361" i="3"/>
  <c r="F361" i="3" s="1"/>
  <c r="G361" i="3"/>
  <c r="H361" i="3" s="1"/>
  <c r="E360" i="3"/>
  <c r="F360" i="3" s="1"/>
  <c r="G360" i="3"/>
  <c r="H360" i="3" s="1"/>
  <c r="E359" i="3"/>
  <c r="F359" i="3" s="1"/>
  <c r="G359" i="3"/>
  <c r="H359" i="3" s="1"/>
  <c r="E358" i="3"/>
  <c r="F358" i="3" s="1"/>
  <c r="G358" i="3"/>
  <c r="H358" i="3" s="1"/>
  <c r="E357" i="3"/>
  <c r="F357" i="3" s="1"/>
  <c r="G357" i="3"/>
  <c r="H357" i="3" s="1"/>
  <c r="E356" i="3"/>
  <c r="F356" i="3" s="1"/>
  <c r="G356" i="3"/>
  <c r="H356" i="3" s="1"/>
  <c r="E355" i="3"/>
  <c r="F355" i="3" s="1"/>
  <c r="G355" i="3"/>
  <c r="H355" i="3" s="1"/>
  <c r="E354" i="3"/>
  <c r="F354" i="3" s="1"/>
  <c r="G354" i="3"/>
  <c r="H354" i="3" s="1"/>
  <c r="E353" i="3"/>
  <c r="F353" i="3" s="1"/>
  <c r="G353" i="3"/>
  <c r="H353" i="3" s="1"/>
  <c r="E352" i="3"/>
  <c r="F352" i="3" s="1"/>
  <c r="G352" i="3"/>
  <c r="H352" i="3" s="1"/>
  <c r="E351" i="3"/>
  <c r="F351" i="3" s="1"/>
  <c r="G351" i="3"/>
  <c r="H351" i="3" s="1"/>
  <c r="E350" i="3"/>
  <c r="F350" i="3" s="1"/>
  <c r="G350" i="3"/>
  <c r="H350" i="3" s="1"/>
  <c r="E349" i="3"/>
  <c r="F349" i="3" s="1"/>
  <c r="G349" i="3"/>
  <c r="H349" i="3" s="1"/>
  <c r="E348" i="3"/>
  <c r="F348" i="3" s="1"/>
  <c r="G348" i="3"/>
  <c r="H348" i="3" s="1"/>
  <c r="E347" i="3"/>
  <c r="F347" i="3" s="1"/>
  <c r="G347" i="3"/>
  <c r="H347" i="3" s="1"/>
  <c r="E346" i="3"/>
  <c r="F346" i="3" s="1"/>
  <c r="G346" i="3"/>
  <c r="H346" i="3" s="1"/>
  <c r="E345" i="3"/>
  <c r="F345" i="3" s="1"/>
  <c r="G345" i="3"/>
  <c r="H345" i="3" s="1"/>
  <c r="E344" i="3"/>
  <c r="F344" i="3" s="1"/>
  <c r="G344" i="3"/>
  <c r="H344" i="3" s="1"/>
  <c r="E343" i="3"/>
  <c r="F343" i="3" s="1"/>
  <c r="G343" i="3"/>
  <c r="H343" i="3" s="1"/>
  <c r="G342" i="3"/>
  <c r="H342" i="3" s="1"/>
  <c r="E342" i="3"/>
  <c r="F342" i="3" s="1"/>
  <c r="G341" i="3"/>
  <c r="H341" i="3" s="1"/>
  <c r="E341" i="3"/>
  <c r="F341" i="3" s="1"/>
  <c r="G340" i="3"/>
  <c r="H340" i="3" s="1"/>
  <c r="E340" i="3"/>
  <c r="F340" i="3" s="1"/>
  <c r="G339" i="3"/>
  <c r="H339" i="3" s="1"/>
  <c r="E339" i="3"/>
  <c r="F339" i="3" s="1"/>
  <c r="E338" i="3"/>
  <c r="F338" i="3" s="1"/>
  <c r="G338" i="3"/>
  <c r="H338" i="3" s="1"/>
  <c r="G337" i="3"/>
  <c r="H337" i="3" s="1"/>
  <c r="E337" i="3"/>
  <c r="F337" i="3" s="1"/>
  <c r="E336" i="3"/>
  <c r="F336" i="3" s="1"/>
  <c r="G336" i="3"/>
  <c r="H336" i="3" s="1"/>
  <c r="E335" i="3"/>
  <c r="F335" i="3" s="1"/>
  <c r="G335" i="3"/>
  <c r="H335" i="3" s="1"/>
  <c r="G334" i="3"/>
  <c r="H334" i="3" s="1"/>
  <c r="E334" i="3"/>
  <c r="F334" i="3" s="1"/>
  <c r="E333" i="3"/>
  <c r="F333" i="3" s="1"/>
  <c r="G333" i="3"/>
  <c r="H333" i="3" s="1"/>
  <c r="E332" i="3"/>
  <c r="F332" i="3" s="1"/>
  <c r="G332" i="3"/>
  <c r="H332" i="3" s="1"/>
  <c r="E331" i="3"/>
  <c r="F331" i="3" s="1"/>
  <c r="G331" i="3"/>
  <c r="H331" i="3" s="1"/>
  <c r="E330" i="3"/>
  <c r="F330" i="3" s="1"/>
  <c r="G330" i="3"/>
  <c r="H330" i="3" s="1"/>
  <c r="E329" i="3"/>
  <c r="F329" i="3" s="1"/>
  <c r="G329" i="3"/>
  <c r="H329" i="3" s="1"/>
  <c r="E328" i="3"/>
  <c r="F328" i="3" s="1"/>
  <c r="G328" i="3"/>
  <c r="H328" i="3" s="1"/>
  <c r="E327" i="3"/>
  <c r="F327" i="3" s="1"/>
  <c r="G327" i="3"/>
  <c r="H327" i="3" s="1"/>
  <c r="E326" i="3"/>
  <c r="F326" i="3" s="1"/>
  <c r="G326" i="3"/>
  <c r="H326" i="3" s="1"/>
  <c r="E325" i="3"/>
  <c r="F325" i="3" s="1"/>
  <c r="G325" i="3"/>
  <c r="H325" i="3" s="1"/>
  <c r="E324" i="3"/>
  <c r="F324" i="3" s="1"/>
  <c r="G324" i="3"/>
  <c r="H324" i="3" s="1"/>
  <c r="E323" i="3"/>
  <c r="F323" i="3" s="1"/>
  <c r="G323" i="3"/>
  <c r="H323" i="3" s="1"/>
  <c r="E322" i="3"/>
  <c r="F322" i="3" s="1"/>
  <c r="G322" i="3"/>
  <c r="H322" i="3" s="1"/>
  <c r="E321" i="3"/>
  <c r="F321" i="3" s="1"/>
  <c r="G321" i="3"/>
  <c r="H321" i="3" s="1"/>
  <c r="E320" i="3"/>
  <c r="F320" i="3" s="1"/>
  <c r="G320" i="3"/>
  <c r="H320" i="3" s="1"/>
  <c r="E319" i="3"/>
  <c r="F319" i="3" s="1"/>
  <c r="G319" i="3"/>
  <c r="H319" i="3" s="1"/>
  <c r="G318" i="3"/>
  <c r="H318" i="3" s="1"/>
  <c r="E318" i="3"/>
  <c r="F318" i="3" s="1"/>
  <c r="G317" i="3"/>
  <c r="H317" i="3" s="1"/>
  <c r="E317" i="3"/>
  <c r="F317" i="3" s="1"/>
  <c r="G316" i="3"/>
  <c r="H316" i="3" s="1"/>
  <c r="E316" i="3"/>
  <c r="F316" i="3" s="1"/>
  <c r="G315" i="3"/>
  <c r="H315" i="3" s="1"/>
  <c r="E315" i="3"/>
  <c r="F315" i="3" s="1"/>
  <c r="E314" i="3"/>
  <c r="F314" i="3" s="1"/>
  <c r="G314" i="3"/>
  <c r="H314" i="3" s="1"/>
  <c r="G313" i="3"/>
  <c r="H313" i="3" s="1"/>
  <c r="E313" i="3"/>
  <c r="F313" i="3" s="1"/>
  <c r="E312" i="3"/>
  <c r="F312" i="3" s="1"/>
  <c r="G312" i="3"/>
  <c r="H312" i="3" s="1"/>
  <c r="E311" i="3"/>
  <c r="F311" i="3" s="1"/>
  <c r="G311" i="3"/>
  <c r="H311" i="3" s="1"/>
  <c r="G310" i="3"/>
  <c r="H310" i="3" s="1"/>
  <c r="E310" i="3"/>
  <c r="F310" i="3" s="1"/>
  <c r="E309" i="3"/>
  <c r="F309" i="3" s="1"/>
  <c r="G309" i="3"/>
  <c r="H309" i="3" s="1"/>
  <c r="E308" i="3"/>
  <c r="F308" i="3" s="1"/>
  <c r="G308" i="3"/>
  <c r="H308" i="3" s="1"/>
  <c r="E307" i="3"/>
  <c r="F307" i="3" s="1"/>
  <c r="G307" i="3"/>
  <c r="H307" i="3" s="1"/>
  <c r="E306" i="3"/>
  <c r="F306" i="3" s="1"/>
  <c r="G306" i="3"/>
  <c r="H306" i="3" s="1"/>
  <c r="E305" i="3"/>
  <c r="F305" i="3" s="1"/>
  <c r="G305" i="3"/>
  <c r="H305" i="3" s="1"/>
  <c r="E304" i="3"/>
  <c r="F304" i="3" s="1"/>
  <c r="G304" i="3"/>
  <c r="H304" i="3" s="1"/>
  <c r="E303" i="3"/>
  <c r="F303" i="3" s="1"/>
  <c r="G303" i="3"/>
  <c r="H303" i="3" s="1"/>
  <c r="E302" i="3"/>
  <c r="F302" i="3" s="1"/>
  <c r="G302" i="3"/>
  <c r="H302" i="3" s="1"/>
  <c r="E301" i="3"/>
  <c r="F301" i="3" s="1"/>
  <c r="G301" i="3"/>
  <c r="H301" i="3" s="1"/>
  <c r="E300" i="3"/>
  <c r="F300" i="3" s="1"/>
  <c r="G300" i="3"/>
  <c r="H300" i="3" s="1"/>
  <c r="E299" i="3"/>
  <c r="F299" i="3" s="1"/>
  <c r="G299" i="3"/>
  <c r="H299" i="3" s="1"/>
  <c r="E298" i="3"/>
  <c r="F298" i="3" s="1"/>
  <c r="G298" i="3"/>
  <c r="H298" i="3" s="1"/>
  <c r="E297" i="3"/>
  <c r="F297" i="3" s="1"/>
  <c r="G297" i="3"/>
  <c r="H297" i="3" s="1"/>
  <c r="G296" i="3"/>
  <c r="H296" i="3" s="1"/>
  <c r="E296" i="3"/>
  <c r="F296" i="3" s="1"/>
  <c r="G295" i="3"/>
  <c r="H295" i="3" s="1"/>
  <c r="E295" i="3"/>
  <c r="F295" i="3" s="1"/>
  <c r="G294" i="3"/>
  <c r="H294" i="3" s="1"/>
  <c r="E294" i="3"/>
  <c r="F294" i="3" s="1"/>
  <c r="G293" i="3"/>
  <c r="H293" i="3" s="1"/>
  <c r="E293" i="3"/>
  <c r="F293" i="3" s="1"/>
  <c r="G292" i="3"/>
  <c r="H292" i="3" s="1"/>
  <c r="E292" i="3"/>
  <c r="F292" i="3" s="1"/>
  <c r="G291" i="3"/>
  <c r="H291" i="3" s="1"/>
  <c r="E291" i="3"/>
  <c r="F291" i="3" s="1"/>
  <c r="G290" i="3"/>
  <c r="H290" i="3" s="1"/>
  <c r="E290" i="3"/>
  <c r="F290" i="3" s="1"/>
  <c r="G289" i="3"/>
  <c r="H289" i="3" s="1"/>
  <c r="E289" i="3"/>
  <c r="F289" i="3" s="1"/>
  <c r="G288" i="3"/>
  <c r="H288" i="3" s="1"/>
  <c r="E288" i="3"/>
  <c r="F288" i="3" s="1"/>
  <c r="G287" i="3"/>
  <c r="H287" i="3" s="1"/>
  <c r="E287" i="3"/>
  <c r="F287" i="3" s="1"/>
  <c r="E286" i="3"/>
  <c r="F286" i="3" s="1"/>
  <c r="G286" i="3"/>
  <c r="H286" i="3" s="1"/>
  <c r="E285" i="3"/>
  <c r="F285" i="3" s="1"/>
  <c r="G285" i="3"/>
  <c r="H285" i="3" s="1"/>
  <c r="E284" i="3"/>
  <c r="F284" i="3" s="1"/>
  <c r="G284" i="3"/>
  <c r="H284" i="3" s="1"/>
  <c r="E283" i="3"/>
  <c r="F283" i="3" s="1"/>
  <c r="G283" i="3"/>
  <c r="H283" i="3" s="1"/>
  <c r="E282" i="3"/>
  <c r="F282" i="3" s="1"/>
  <c r="G282" i="3"/>
  <c r="H282" i="3" s="1"/>
  <c r="E281" i="3"/>
  <c r="F281" i="3" s="1"/>
  <c r="G281" i="3"/>
  <c r="H281" i="3" s="1"/>
  <c r="E280" i="3"/>
  <c r="F280" i="3" s="1"/>
  <c r="G280" i="3"/>
  <c r="H280" i="3" s="1"/>
  <c r="E279" i="3"/>
  <c r="F279" i="3" s="1"/>
  <c r="G279" i="3"/>
  <c r="H279" i="3" s="1"/>
  <c r="E278" i="3"/>
  <c r="F278" i="3" s="1"/>
  <c r="G278" i="3"/>
  <c r="H278" i="3" s="1"/>
  <c r="E277" i="3"/>
  <c r="F277" i="3" s="1"/>
  <c r="G277" i="3"/>
  <c r="H277" i="3" s="1"/>
  <c r="G276" i="3"/>
  <c r="H276" i="3" s="1"/>
  <c r="E276" i="3"/>
  <c r="F276" i="3" s="1"/>
  <c r="G275" i="3"/>
  <c r="H275" i="3" s="1"/>
  <c r="E275" i="3"/>
  <c r="F275" i="3" s="1"/>
  <c r="E274" i="3"/>
  <c r="F274" i="3" s="1"/>
  <c r="G274" i="3"/>
  <c r="H274" i="3" s="1"/>
  <c r="E273" i="3"/>
  <c r="F273" i="3" s="1"/>
  <c r="G273" i="3"/>
  <c r="H273" i="3" s="1"/>
  <c r="E272" i="3"/>
  <c r="F272" i="3" s="1"/>
  <c r="G272" i="3"/>
  <c r="H272" i="3" s="1"/>
  <c r="E271" i="3"/>
  <c r="F271" i="3" s="1"/>
  <c r="G271" i="3"/>
  <c r="H271" i="3" s="1"/>
  <c r="E270" i="3"/>
  <c r="F270" i="3" s="1"/>
  <c r="G270" i="3"/>
  <c r="H270" i="3" s="1"/>
  <c r="E269" i="3"/>
  <c r="F269" i="3" s="1"/>
  <c r="G269" i="3"/>
  <c r="H269" i="3" s="1"/>
  <c r="E268" i="3"/>
  <c r="F268" i="3" s="1"/>
  <c r="G268" i="3"/>
  <c r="H268" i="3" s="1"/>
  <c r="E267" i="3"/>
  <c r="F267" i="3" s="1"/>
  <c r="G267" i="3"/>
  <c r="H267" i="3" s="1"/>
  <c r="E266" i="3"/>
  <c r="F266" i="3" s="1"/>
  <c r="G266" i="3"/>
  <c r="H266" i="3" s="1"/>
  <c r="E265" i="3"/>
  <c r="F265" i="3" s="1"/>
  <c r="G265" i="3"/>
  <c r="H265" i="3" s="1"/>
  <c r="E264" i="3"/>
  <c r="F264" i="3" s="1"/>
  <c r="G264" i="3"/>
  <c r="H264" i="3" s="1"/>
  <c r="E263" i="3"/>
  <c r="F263" i="3" s="1"/>
  <c r="G263" i="3"/>
  <c r="H263" i="3" s="1"/>
  <c r="E262" i="3"/>
  <c r="F262" i="3" s="1"/>
  <c r="G262" i="3"/>
  <c r="H262" i="3" s="1"/>
  <c r="E261" i="3"/>
  <c r="F261" i="3" s="1"/>
  <c r="G261" i="3"/>
  <c r="H261" i="3" s="1"/>
  <c r="E260" i="3"/>
  <c r="F260" i="3" s="1"/>
  <c r="G260" i="3"/>
  <c r="H260" i="3" s="1"/>
  <c r="E259" i="3"/>
  <c r="F259" i="3" s="1"/>
  <c r="G259" i="3"/>
  <c r="H259" i="3" s="1"/>
  <c r="E258" i="3"/>
  <c r="F258" i="3" s="1"/>
  <c r="G258" i="3"/>
  <c r="H258" i="3" s="1"/>
  <c r="E257" i="3"/>
  <c r="F257" i="3" s="1"/>
  <c r="G257" i="3"/>
  <c r="H257" i="3" s="1"/>
  <c r="E256" i="3"/>
  <c r="F256" i="3" s="1"/>
  <c r="G256" i="3"/>
  <c r="H256" i="3" s="1"/>
  <c r="E255" i="3"/>
  <c r="F255" i="3" s="1"/>
  <c r="G255" i="3"/>
  <c r="H255" i="3" s="1"/>
  <c r="G254" i="3"/>
  <c r="H254" i="3" s="1"/>
  <c r="E254" i="3"/>
  <c r="F254" i="3" s="1"/>
  <c r="G253" i="3"/>
  <c r="H253" i="3" s="1"/>
  <c r="E253" i="3"/>
  <c r="F253" i="3" s="1"/>
  <c r="G252" i="3"/>
  <c r="H252" i="3" s="1"/>
  <c r="E252" i="3"/>
  <c r="F252" i="3" s="1"/>
  <c r="E251" i="3"/>
  <c r="F251" i="3" s="1"/>
  <c r="G251" i="3"/>
  <c r="H251" i="3" s="1"/>
  <c r="E250" i="3"/>
  <c r="F250" i="3" s="1"/>
  <c r="G250" i="3"/>
  <c r="H250" i="3" s="1"/>
  <c r="E249" i="3"/>
  <c r="F249" i="3" s="1"/>
  <c r="G249" i="3"/>
  <c r="H249" i="3" s="1"/>
  <c r="E248" i="3"/>
  <c r="F248" i="3" s="1"/>
  <c r="G248" i="3"/>
  <c r="H248" i="3" s="1"/>
  <c r="E247" i="3"/>
  <c r="F247" i="3" s="1"/>
  <c r="G247" i="3"/>
  <c r="H247" i="3" s="1"/>
  <c r="E246" i="3"/>
  <c r="F246" i="3" s="1"/>
  <c r="G246" i="3"/>
  <c r="H246" i="3" s="1"/>
  <c r="E245" i="3"/>
  <c r="F245" i="3" s="1"/>
  <c r="G245" i="3"/>
  <c r="H245" i="3" s="1"/>
  <c r="E244" i="3"/>
  <c r="F244" i="3" s="1"/>
  <c r="G244" i="3"/>
  <c r="H244" i="3" s="1"/>
  <c r="E243" i="3"/>
  <c r="F243" i="3" s="1"/>
  <c r="G243" i="3"/>
  <c r="H243" i="3" s="1"/>
  <c r="E242" i="3"/>
  <c r="F242" i="3" s="1"/>
  <c r="G242" i="3"/>
  <c r="H242" i="3" s="1"/>
  <c r="E241" i="3"/>
  <c r="F241" i="3" s="1"/>
  <c r="G241" i="3"/>
  <c r="H241" i="3" s="1"/>
  <c r="E240" i="3"/>
  <c r="F240" i="3" s="1"/>
  <c r="G240" i="3"/>
  <c r="H240" i="3" s="1"/>
  <c r="E239" i="3"/>
  <c r="F239" i="3" s="1"/>
  <c r="G239" i="3"/>
  <c r="H239" i="3" s="1"/>
  <c r="E238" i="3"/>
  <c r="F238" i="3" s="1"/>
  <c r="G238" i="3"/>
  <c r="H238" i="3" s="1"/>
  <c r="E237" i="3"/>
  <c r="F237" i="3" s="1"/>
  <c r="G237" i="3"/>
  <c r="H237" i="3" s="1"/>
  <c r="E236" i="3"/>
  <c r="F236" i="3" s="1"/>
  <c r="G236" i="3"/>
  <c r="H236" i="3" s="1"/>
  <c r="E235" i="3"/>
  <c r="F235" i="3" s="1"/>
  <c r="G235" i="3"/>
  <c r="H235" i="3" s="1"/>
  <c r="E234" i="3"/>
  <c r="F234" i="3" s="1"/>
  <c r="G234" i="3"/>
  <c r="H234" i="3" s="1"/>
  <c r="E233" i="3"/>
  <c r="F233" i="3" s="1"/>
  <c r="G233" i="3"/>
  <c r="H233" i="3" s="1"/>
  <c r="G232" i="3"/>
  <c r="H232" i="3" s="1"/>
  <c r="E232" i="3"/>
  <c r="F232" i="3" s="1"/>
  <c r="G231" i="3"/>
  <c r="H231" i="3" s="1"/>
  <c r="E231" i="3"/>
  <c r="F231" i="3" s="1"/>
  <c r="G230" i="3"/>
  <c r="H230" i="3" s="1"/>
  <c r="E230" i="3"/>
  <c r="F230" i="3" s="1"/>
  <c r="G229" i="3"/>
  <c r="H229" i="3" s="1"/>
  <c r="E229" i="3"/>
  <c r="F229" i="3" s="1"/>
  <c r="G228" i="3"/>
  <c r="H228" i="3" s="1"/>
  <c r="E228" i="3"/>
  <c r="F228" i="3" s="1"/>
  <c r="E227" i="3"/>
  <c r="F227" i="3" s="1"/>
  <c r="G227" i="3"/>
  <c r="H227" i="3" s="1"/>
  <c r="G226" i="3"/>
  <c r="H226" i="3" s="1"/>
  <c r="E226" i="3"/>
  <c r="F226" i="3" s="1"/>
  <c r="E225" i="3"/>
  <c r="F225" i="3" s="1"/>
  <c r="G225" i="3"/>
  <c r="H225" i="3" s="1"/>
  <c r="G224" i="3"/>
  <c r="H224" i="3" s="1"/>
  <c r="E224" i="3"/>
  <c r="F224" i="3" s="1"/>
  <c r="E223" i="3"/>
  <c r="F223" i="3" s="1"/>
  <c r="G223" i="3"/>
  <c r="H223" i="3" s="1"/>
  <c r="G222" i="3"/>
  <c r="H222" i="3" s="1"/>
  <c r="E222" i="3"/>
  <c r="F222" i="3" s="1"/>
  <c r="G221" i="3"/>
  <c r="H221" i="3" s="1"/>
  <c r="E221" i="3"/>
  <c r="F221" i="3" s="1"/>
  <c r="G220" i="3"/>
  <c r="H220" i="3" s="1"/>
  <c r="E220" i="3"/>
  <c r="F220" i="3" s="1"/>
  <c r="G219" i="3"/>
  <c r="H219" i="3" s="1"/>
  <c r="E219" i="3"/>
  <c r="F219" i="3" s="1"/>
  <c r="G218" i="3"/>
  <c r="H218" i="3" s="1"/>
  <c r="E218" i="3"/>
  <c r="F218" i="3" s="1"/>
  <c r="E217" i="3"/>
  <c r="F217" i="3" s="1"/>
  <c r="G217" i="3"/>
  <c r="H217" i="3" s="1"/>
  <c r="E216" i="3"/>
  <c r="F216" i="3" s="1"/>
  <c r="G216" i="3"/>
  <c r="H216" i="3" s="1"/>
  <c r="E215" i="3"/>
  <c r="F215" i="3" s="1"/>
  <c r="G215" i="3"/>
  <c r="H215" i="3" s="1"/>
  <c r="E214" i="3"/>
  <c r="F214" i="3" s="1"/>
  <c r="G214" i="3"/>
  <c r="H214" i="3" s="1"/>
  <c r="E213" i="3"/>
  <c r="F213" i="3" s="1"/>
  <c r="G213" i="3"/>
  <c r="H213" i="3" s="1"/>
  <c r="E212" i="3"/>
  <c r="F212" i="3" s="1"/>
  <c r="G212" i="3"/>
  <c r="H212" i="3" s="1"/>
  <c r="E211" i="3"/>
  <c r="F211" i="3" s="1"/>
  <c r="G211" i="3"/>
  <c r="H211" i="3" s="1"/>
  <c r="E210" i="3"/>
  <c r="F210" i="3" s="1"/>
  <c r="G210" i="3"/>
  <c r="H210" i="3" s="1"/>
  <c r="E209" i="3"/>
  <c r="F209" i="3" s="1"/>
  <c r="G209" i="3"/>
  <c r="H209" i="3" s="1"/>
  <c r="E208" i="3"/>
  <c r="F208" i="3" s="1"/>
  <c r="G208" i="3"/>
  <c r="H208" i="3" s="1"/>
  <c r="E207" i="3"/>
  <c r="F207" i="3" s="1"/>
  <c r="G207" i="3"/>
  <c r="H207" i="3" s="1"/>
  <c r="E206" i="3"/>
  <c r="F206" i="3" s="1"/>
  <c r="G206" i="3"/>
  <c r="H206" i="3" s="1"/>
  <c r="G205" i="3"/>
  <c r="H205" i="3" s="1"/>
  <c r="E205" i="3"/>
  <c r="F205" i="3" s="1"/>
  <c r="G204" i="3"/>
  <c r="H204" i="3" s="1"/>
  <c r="E204" i="3"/>
  <c r="F204" i="3" s="1"/>
  <c r="G203" i="3"/>
  <c r="H203" i="3" s="1"/>
  <c r="E203" i="3"/>
  <c r="F203" i="3" s="1"/>
  <c r="G202" i="3"/>
  <c r="H202" i="3" s="1"/>
  <c r="E202" i="3"/>
  <c r="F202" i="3" s="1"/>
  <c r="G201" i="3"/>
  <c r="H201" i="3" s="1"/>
  <c r="E201" i="3"/>
  <c r="F201" i="3" s="1"/>
  <c r="G200" i="3"/>
  <c r="H200" i="3" s="1"/>
  <c r="E200" i="3"/>
  <c r="F200" i="3" s="1"/>
  <c r="G199" i="3"/>
  <c r="H199" i="3" s="1"/>
  <c r="E199" i="3"/>
  <c r="F199" i="3" s="1"/>
  <c r="G198" i="3"/>
  <c r="H198" i="3" s="1"/>
  <c r="E198" i="3"/>
  <c r="F198" i="3" s="1"/>
  <c r="G197" i="3"/>
  <c r="H197" i="3" s="1"/>
  <c r="E197" i="3"/>
  <c r="F197" i="3" s="1"/>
  <c r="G196" i="3"/>
  <c r="H196" i="3" s="1"/>
  <c r="E196" i="3"/>
  <c r="F196" i="3" s="1"/>
  <c r="G195" i="3"/>
  <c r="H195" i="3" s="1"/>
  <c r="E195" i="3"/>
  <c r="F195" i="3" s="1"/>
  <c r="E194" i="3"/>
  <c r="F194" i="3" s="1"/>
  <c r="G194" i="3"/>
  <c r="H194" i="3" s="1"/>
  <c r="E193" i="3"/>
  <c r="F193" i="3" s="1"/>
  <c r="G193" i="3"/>
  <c r="H193" i="3" s="1"/>
  <c r="E192" i="3"/>
  <c r="F192" i="3" s="1"/>
  <c r="G192" i="3"/>
  <c r="H192" i="3" s="1"/>
  <c r="E191" i="3"/>
  <c r="F191" i="3" s="1"/>
  <c r="G191" i="3"/>
  <c r="H191" i="3" s="1"/>
  <c r="E190" i="3"/>
  <c r="F190" i="3" s="1"/>
  <c r="G190" i="3"/>
  <c r="H190" i="3" s="1"/>
  <c r="E189" i="3"/>
  <c r="F189" i="3" s="1"/>
  <c r="G189" i="3"/>
  <c r="H189" i="3" s="1"/>
  <c r="E188" i="3"/>
  <c r="F188" i="3" s="1"/>
  <c r="G188" i="3"/>
  <c r="H188" i="3" s="1"/>
  <c r="E187" i="3"/>
  <c r="F187" i="3" s="1"/>
  <c r="G187" i="3"/>
  <c r="H187" i="3" s="1"/>
  <c r="E186" i="3"/>
  <c r="F186" i="3" s="1"/>
  <c r="G186" i="3"/>
  <c r="H186" i="3" s="1"/>
  <c r="E185" i="3"/>
  <c r="F185" i="3" s="1"/>
  <c r="G185" i="3"/>
  <c r="H185" i="3" s="1"/>
  <c r="E184" i="3"/>
  <c r="F184" i="3" s="1"/>
  <c r="G184" i="3"/>
  <c r="H184" i="3" s="1"/>
  <c r="E183" i="3"/>
  <c r="F183" i="3" s="1"/>
  <c r="G183" i="3"/>
  <c r="H183" i="3" s="1"/>
  <c r="G182" i="3"/>
  <c r="H182" i="3" s="1"/>
  <c r="E182" i="3"/>
  <c r="F182" i="3" s="1"/>
  <c r="G181" i="3"/>
  <c r="H181" i="3" s="1"/>
  <c r="E181" i="3"/>
  <c r="F181" i="3" s="1"/>
  <c r="G180" i="3"/>
  <c r="H180" i="3" s="1"/>
  <c r="E180" i="3"/>
  <c r="F180" i="3" s="1"/>
  <c r="G179" i="3"/>
  <c r="H179" i="3" s="1"/>
  <c r="E179" i="3"/>
  <c r="F179" i="3" s="1"/>
  <c r="E178" i="3"/>
  <c r="F178" i="3" s="1"/>
  <c r="G178" i="3"/>
  <c r="H178" i="3" s="1"/>
  <c r="G177" i="3"/>
  <c r="H177" i="3" s="1"/>
  <c r="E177" i="3"/>
  <c r="F177" i="3" s="1"/>
  <c r="E176" i="3"/>
  <c r="F176" i="3" s="1"/>
  <c r="G176" i="3"/>
  <c r="H176" i="3" s="1"/>
  <c r="G175" i="3"/>
  <c r="H175" i="3" s="1"/>
  <c r="E175" i="3"/>
  <c r="F175" i="3" s="1"/>
  <c r="E174" i="3"/>
  <c r="F174" i="3" s="1"/>
  <c r="G174" i="3"/>
  <c r="H174" i="3" s="1"/>
  <c r="G173" i="3"/>
  <c r="H173" i="3" s="1"/>
  <c r="E173" i="3"/>
  <c r="F173" i="3" s="1"/>
  <c r="E172" i="3"/>
  <c r="F172" i="3" s="1"/>
  <c r="G172" i="3"/>
  <c r="H172" i="3" s="1"/>
  <c r="E171" i="3"/>
  <c r="F171" i="3" s="1"/>
  <c r="G171" i="3"/>
  <c r="H171" i="3" s="1"/>
  <c r="E170" i="3"/>
  <c r="F170" i="3" s="1"/>
  <c r="G170" i="3"/>
  <c r="H170" i="3" s="1"/>
  <c r="E169" i="3"/>
  <c r="F169" i="3" s="1"/>
  <c r="G169" i="3"/>
  <c r="H169" i="3" s="1"/>
  <c r="E168" i="3"/>
  <c r="F168" i="3" s="1"/>
  <c r="G168" i="3"/>
  <c r="H168" i="3" s="1"/>
  <c r="E167" i="3"/>
  <c r="F167" i="3" s="1"/>
  <c r="G167" i="3"/>
  <c r="H167" i="3" s="1"/>
  <c r="E166" i="3"/>
  <c r="F166" i="3" s="1"/>
  <c r="G166" i="3"/>
  <c r="H166" i="3" s="1"/>
  <c r="E165" i="3"/>
  <c r="F165" i="3" s="1"/>
  <c r="G165" i="3"/>
  <c r="H165" i="3" s="1"/>
  <c r="E164" i="3"/>
  <c r="F164" i="3" s="1"/>
  <c r="G164" i="3"/>
  <c r="H164" i="3" s="1"/>
  <c r="E163" i="3"/>
  <c r="F163" i="3" s="1"/>
  <c r="G163" i="3"/>
  <c r="H163" i="3" s="1"/>
  <c r="E162" i="3"/>
  <c r="F162" i="3" s="1"/>
  <c r="G162" i="3"/>
  <c r="H162" i="3" s="1"/>
  <c r="E161" i="3"/>
  <c r="F161" i="3" s="1"/>
  <c r="G161" i="3"/>
  <c r="H161" i="3" s="1"/>
  <c r="E160" i="3"/>
  <c r="F160" i="3" s="1"/>
  <c r="G160" i="3"/>
  <c r="H160" i="3" s="1"/>
  <c r="E159" i="3"/>
  <c r="F159" i="3" s="1"/>
  <c r="G159" i="3"/>
  <c r="H159" i="3" s="1"/>
  <c r="E158" i="3"/>
  <c r="F158" i="3" s="1"/>
  <c r="G158" i="3"/>
  <c r="H158" i="3" s="1"/>
  <c r="E157" i="3"/>
  <c r="F157" i="3" s="1"/>
  <c r="G157" i="3"/>
  <c r="H157" i="3" s="1"/>
  <c r="E156" i="3"/>
  <c r="F156" i="3" s="1"/>
  <c r="G156" i="3"/>
  <c r="H156" i="3" s="1"/>
  <c r="E155" i="3"/>
  <c r="F155" i="3" s="1"/>
  <c r="G155" i="3"/>
  <c r="H155" i="3" s="1"/>
  <c r="G154" i="3"/>
  <c r="H154" i="3" s="1"/>
  <c r="E154" i="3"/>
  <c r="F154" i="3" s="1"/>
  <c r="G153" i="3"/>
  <c r="H153" i="3" s="1"/>
  <c r="E153" i="3"/>
  <c r="F153" i="3" s="1"/>
  <c r="G152" i="3"/>
  <c r="H152" i="3" s="1"/>
  <c r="E152" i="3"/>
  <c r="F152" i="3" s="1"/>
  <c r="G151" i="3"/>
  <c r="H151" i="3" s="1"/>
  <c r="E151" i="3"/>
  <c r="F151" i="3" s="1"/>
  <c r="G150" i="3"/>
  <c r="H150" i="3" s="1"/>
  <c r="E150" i="3"/>
  <c r="F150" i="3" s="1"/>
  <c r="G149" i="3"/>
  <c r="H149" i="3" s="1"/>
  <c r="E149" i="3"/>
  <c r="F149" i="3" s="1"/>
  <c r="G148" i="3"/>
  <c r="H148" i="3" s="1"/>
  <c r="E148" i="3"/>
  <c r="F148" i="3" s="1"/>
  <c r="G147" i="3"/>
  <c r="H147" i="3" s="1"/>
  <c r="E147" i="3"/>
  <c r="F147" i="3" s="1"/>
  <c r="G146" i="3"/>
  <c r="H146" i="3" s="1"/>
  <c r="E146" i="3"/>
  <c r="F146" i="3" s="1"/>
  <c r="G145" i="3"/>
  <c r="H145" i="3" s="1"/>
  <c r="E145" i="3"/>
  <c r="F145" i="3" s="1"/>
  <c r="E144" i="3"/>
  <c r="F144" i="3" s="1"/>
  <c r="G144" i="3"/>
  <c r="H144" i="3" s="1"/>
  <c r="E143" i="3"/>
  <c r="F143" i="3" s="1"/>
  <c r="G143" i="3"/>
  <c r="H143" i="3" s="1"/>
  <c r="E142" i="3"/>
  <c r="F142" i="3" s="1"/>
  <c r="G142" i="3"/>
  <c r="H142" i="3" s="1"/>
  <c r="E141" i="3"/>
  <c r="F141" i="3" s="1"/>
  <c r="G141" i="3"/>
  <c r="H141" i="3" s="1"/>
  <c r="E140" i="3"/>
  <c r="F140" i="3" s="1"/>
  <c r="G140" i="3"/>
  <c r="H140" i="3" s="1"/>
  <c r="E139" i="3"/>
  <c r="F139" i="3" s="1"/>
  <c r="G139" i="3"/>
  <c r="H139" i="3" s="1"/>
  <c r="E138" i="3"/>
  <c r="F138" i="3" s="1"/>
  <c r="G138" i="3"/>
  <c r="H138" i="3" s="1"/>
  <c r="E137" i="3"/>
  <c r="F137" i="3" s="1"/>
  <c r="G137" i="3"/>
  <c r="H137" i="3" s="1"/>
  <c r="E136" i="3"/>
  <c r="F136" i="3" s="1"/>
  <c r="G136" i="3"/>
  <c r="H136" i="3" s="1"/>
  <c r="E135" i="3"/>
  <c r="F135" i="3" s="1"/>
  <c r="G135" i="3"/>
  <c r="H135" i="3" s="1"/>
  <c r="E134" i="3"/>
  <c r="F134" i="3" s="1"/>
  <c r="G134" i="3"/>
  <c r="H134" i="3" s="1"/>
  <c r="E133" i="3"/>
  <c r="F133" i="3" s="1"/>
  <c r="G133" i="3"/>
  <c r="H133" i="3" s="1"/>
  <c r="E132" i="3"/>
  <c r="F132" i="3" s="1"/>
  <c r="G132" i="3"/>
  <c r="H132" i="3" s="1"/>
  <c r="E131" i="3"/>
  <c r="F131" i="3" s="1"/>
  <c r="G131" i="3"/>
  <c r="H131" i="3" s="1"/>
  <c r="E130" i="3"/>
  <c r="F130" i="3" s="1"/>
  <c r="G130" i="3"/>
  <c r="H130" i="3" s="1"/>
  <c r="E129" i="3"/>
  <c r="F129" i="3" s="1"/>
  <c r="G129" i="3"/>
  <c r="H129" i="3" s="1"/>
  <c r="E128" i="3"/>
  <c r="F128" i="3" s="1"/>
  <c r="G128" i="3"/>
  <c r="H128" i="3" s="1"/>
  <c r="E127" i="3"/>
  <c r="F127" i="3" s="1"/>
  <c r="G127" i="3"/>
  <c r="H127" i="3" s="1"/>
  <c r="E126" i="3"/>
  <c r="F126" i="3" s="1"/>
  <c r="G126" i="3"/>
  <c r="H126" i="3" s="1"/>
  <c r="E125" i="3"/>
  <c r="F125" i="3" s="1"/>
  <c r="G125" i="3"/>
  <c r="H125" i="3" s="1"/>
  <c r="E124" i="3"/>
  <c r="F124" i="3" s="1"/>
  <c r="G124" i="3"/>
  <c r="H124" i="3" s="1"/>
  <c r="E123" i="3"/>
  <c r="F123" i="3" s="1"/>
  <c r="G123" i="3"/>
  <c r="H123" i="3" s="1"/>
  <c r="E122" i="3"/>
  <c r="F122" i="3" s="1"/>
  <c r="G122" i="3"/>
  <c r="H122" i="3" s="1"/>
  <c r="E121" i="3"/>
  <c r="F121" i="3" s="1"/>
  <c r="G121" i="3"/>
  <c r="H121" i="3" s="1"/>
  <c r="E120" i="3"/>
  <c r="F120" i="3" s="1"/>
  <c r="G120" i="3"/>
  <c r="H120" i="3" s="1"/>
  <c r="E119" i="3"/>
  <c r="F119" i="3" s="1"/>
  <c r="G119" i="3"/>
  <c r="H119" i="3" s="1"/>
  <c r="E118" i="3"/>
  <c r="F118" i="3" s="1"/>
  <c r="G118" i="3"/>
  <c r="H118" i="3" s="1"/>
  <c r="E117" i="3"/>
  <c r="F117" i="3" s="1"/>
  <c r="G117" i="3"/>
  <c r="H117" i="3" s="1"/>
  <c r="E116" i="3"/>
  <c r="F116" i="3" s="1"/>
  <c r="G116" i="3"/>
  <c r="H116" i="3" s="1"/>
  <c r="E115" i="3"/>
  <c r="F115" i="3" s="1"/>
  <c r="G115" i="3"/>
  <c r="H115" i="3" s="1"/>
  <c r="E114" i="3"/>
  <c r="F114" i="3" s="1"/>
  <c r="G114" i="3"/>
  <c r="H114" i="3" s="1"/>
  <c r="E113" i="3"/>
  <c r="F113" i="3" s="1"/>
  <c r="G113" i="3"/>
  <c r="H113" i="3" s="1"/>
  <c r="E112" i="3"/>
  <c r="F112" i="3" s="1"/>
  <c r="G112" i="3"/>
  <c r="H112" i="3" s="1"/>
  <c r="E111" i="3"/>
  <c r="F111" i="3" s="1"/>
  <c r="G111" i="3"/>
  <c r="H111" i="3" s="1"/>
  <c r="E110" i="3"/>
  <c r="F110" i="3" s="1"/>
  <c r="G110" i="3"/>
  <c r="H110" i="3" s="1"/>
  <c r="E109" i="3"/>
  <c r="F109" i="3" s="1"/>
  <c r="G109" i="3"/>
  <c r="H109" i="3" s="1"/>
  <c r="E108" i="3"/>
  <c r="F108" i="3" s="1"/>
  <c r="G108" i="3"/>
  <c r="H108" i="3" s="1"/>
  <c r="E107" i="3"/>
  <c r="F107" i="3" s="1"/>
  <c r="G107" i="3"/>
  <c r="H107" i="3" s="1"/>
  <c r="E106" i="3"/>
  <c r="F106" i="3" s="1"/>
  <c r="G106" i="3"/>
  <c r="H106" i="3" s="1"/>
  <c r="E105" i="3"/>
  <c r="F105" i="3" s="1"/>
  <c r="C128" i="4" s="1"/>
  <c r="D128" i="4" s="1"/>
  <c r="G105" i="3"/>
  <c r="H105" i="3" s="1"/>
  <c r="E104" i="3"/>
  <c r="F104" i="3" s="1"/>
  <c r="C127" i="4" s="1"/>
  <c r="G104" i="3"/>
  <c r="H104" i="3" s="1"/>
  <c r="E103" i="3"/>
  <c r="F103" i="3" s="1"/>
  <c r="C126" i="4" s="1"/>
  <c r="D126" i="4" s="1"/>
  <c r="G103" i="3"/>
  <c r="H103" i="3" s="1"/>
  <c r="E102" i="3"/>
  <c r="F102" i="3" s="1"/>
  <c r="C125" i="4" s="1"/>
  <c r="G102" i="3"/>
  <c r="H102" i="3" s="1"/>
  <c r="E101" i="3"/>
  <c r="F101" i="3" s="1"/>
  <c r="C124" i="4" s="1"/>
  <c r="D124" i="4" s="1"/>
  <c r="G101" i="3"/>
  <c r="H101" i="3" s="1"/>
  <c r="E100" i="3"/>
  <c r="F100" i="3" s="1"/>
  <c r="C123" i="4" s="1"/>
  <c r="G100" i="3"/>
  <c r="H100" i="3" s="1"/>
  <c r="E99" i="3"/>
  <c r="F99" i="3" s="1"/>
  <c r="C122" i="4" s="1"/>
  <c r="D122" i="4" s="1"/>
  <c r="G99" i="3"/>
  <c r="H99" i="3" s="1"/>
  <c r="E98" i="3"/>
  <c r="F98" i="3" s="1"/>
  <c r="C121" i="4" s="1"/>
  <c r="G98" i="3"/>
  <c r="H98" i="3" s="1"/>
  <c r="E97" i="3"/>
  <c r="F97" i="3" s="1"/>
  <c r="C120" i="4" s="1"/>
  <c r="D120" i="4" s="1"/>
  <c r="G97" i="3"/>
  <c r="H97" i="3" s="1"/>
  <c r="E96" i="3"/>
  <c r="F96" i="3" s="1"/>
  <c r="C119" i="4" s="1"/>
  <c r="G96" i="3"/>
  <c r="H96" i="3" s="1"/>
  <c r="E95" i="3"/>
  <c r="F95" i="3" s="1"/>
  <c r="C118" i="4" s="1"/>
  <c r="D118" i="4" s="1"/>
  <c r="G95" i="3"/>
  <c r="H95" i="3" s="1"/>
  <c r="E94" i="3"/>
  <c r="F94" i="3" s="1"/>
  <c r="C117" i="4" s="1"/>
  <c r="G94" i="3"/>
  <c r="H94" i="3" s="1"/>
  <c r="E93" i="3"/>
  <c r="F93" i="3" s="1"/>
  <c r="C116" i="4" s="1"/>
  <c r="D116" i="4" s="1"/>
  <c r="G93" i="3"/>
  <c r="H93" i="3" s="1"/>
  <c r="E92" i="3"/>
  <c r="F92" i="3" s="1"/>
  <c r="C115" i="4" s="1"/>
  <c r="G92" i="3"/>
  <c r="H92" i="3" s="1"/>
  <c r="E91" i="3"/>
  <c r="F91" i="3" s="1"/>
  <c r="C114" i="4" s="1"/>
  <c r="D114" i="4" s="1"/>
  <c r="G91" i="3"/>
  <c r="H91" i="3" s="1"/>
  <c r="E90" i="3"/>
  <c r="F90" i="3" s="1"/>
  <c r="C113" i="4" s="1"/>
  <c r="G90" i="3"/>
  <c r="H90" i="3" s="1"/>
  <c r="E89" i="3"/>
  <c r="F89" i="3" s="1"/>
  <c r="C112" i="4" s="1"/>
  <c r="D112" i="4" s="1"/>
  <c r="G89" i="3"/>
  <c r="H89" i="3" s="1"/>
  <c r="E88" i="3"/>
  <c r="F88" i="3" s="1"/>
  <c r="C111" i="4" s="1"/>
  <c r="G88" i="3"/>
  <c r="H88" i="3" s="1"/>
  <c r="E87" i="3"/>
  <c r="F87" i="3" s="1"/>
  <c r="C110" i="4" s="1"/>
  <c r="D110" i="4" s="1"/>
  <c r="G87" i="3"/>
  <c r="H87" i="3" s="1"/>
  <c r="E86" i="3"/>
  <c r="F86" i="3" s="1"/>
  <c r="C109" i="4" s="1"/>
  <c r="G86" i="3"/>
  <c r="H86" i="3" s="1"/>
  <c r="E85" i="3"/>
  <c r="F85" i="3" s="1"/>
  <c r="C108" i="4" s="1"/>
  <c r="D108" i="4" s="1"/>
  <c r="G85" i="3"/>
  <c r="H85" i="3" s="1"/>
  <c r="E84" i="3"/>
  <c r="F84" i="3" s="1"/>
  <c r="C107" i="4" s="1"/>
  <c r="G84" i="3"/>
  <c r="H84" i="3" s="1"/>
  <c r="E83" i="3"/>
  <c r="F83" i="3" s="1"/>
  <c r="C106" i="4" s="1"/>
  <c r="D106" i="4" s="1"/>
  <c r="G83" i="3"/>
  <c r="H83" i="3" s="1"/>
  <c r="E82" i="3"/>
  <c r="F82" i="3" s="1"/>
  <c r="C105" i="4" s="1"/>
  <c r="G82" i="3"/>
  <c r="H82" i="3" s="1"/>
  <c r="E81" i="3"/>
  <c r="F81" i="3" s="1"/>
  <c r="C104" i="4" s="1"/>
  <c r="D104" i="4" s="1"/>
  <c r="G81" i="3"/>
  <c r="H81" i="3" s="1"/>
  <c r="E80" i="3"/>
  <c r="F80" i="3" s="1"/>
  <c r="C103" i="4" s="1"/>
  <c r="G80" i="3"/>
  <c r="H80" i="3" s="1"/>
  <c r="E79" i="3"/>
  <c r="F79" i="3" s="1"/>
  <c r="C102" i="4" s="1"/>
  <c r="D102" i="4" s="1"/>
  <c r="G79" i="3"/>
  <c r="H79" i="3" s="1"/>
  <c r="E78" i="3"/>
  <c r="F78" i="3" s="1"/>
  <c r="C101" i="4" s="1"/>
  <c r="G78" i="3"/>
  <c r="H78" i="3" s="1"/>
  <c r="E77" i="3"/>
  <c r="F77" i="3" s="1"/>
  <c r="C100" i="4" s="1"/>
  <c r="D100" i="4" s="1"/>
  <c r="G77" i="3"/>
  <c r="H77" i="3" s="1"/>
  <c r="E76" i="3"/>
  <c r="F76" i="3" s="1"/>
  <c r="C99" i="4" s="1"/>
  <c r="G76" i="3"/>
  <c r="H76" i="3" s="1"/>
  <c r="E75" i="3"/>
  <c r="F75" i="3" s="1"/>
  <c r="C98" i="4" s="1"/>
  <c r="D98" i="4" s="1"/>
  <c r="G75" i="3"/>
  <c r="H75" i="3" s="1"/>
  <c r="E74" i="3"/>
  <c r="F74" i="3" s="1"/>
  <c r="C97" i="4" s="1"/>
  <c r="G74" i="3"/>
  <c r="H74" i="3" s="1"/>
  <c r="E73" i="3"/>
  <c r="F73" i="3" s="1"/>
  <c r="C96" i="4" s="1"/>
  <c r="G73" i="3"/>
  <c r="H73" i="3" s="1"/>
  <c r="E72" i="3"/>
  <c r="F72" i="3" s="1"/>
  <c r="G72" i="3"/>
  <c r="H72" i="3" s="1"/>
  <c r="E71" i="3"/>
  <c r="F71" i="3" s="1"/>
  <c r="G71" i="3"/>
  <c r="H71" i="3" s="1"/>
  <c r="E70" i="3"/>
  <c r="F70" i="3" s="1"/>
  <c r="G70" i="3"/>
  <c r="H70" i="3" s="1"/>
  <c r="E69" i="3"/>
  <c r="F69" i="3" s="1"/>
  <c r="C92" i="4" s="1"/>
  <c r="G69" i="3"/>
  <c r="H69" i="3" s="1"/>
  <c r="E68" i="3"/>
  <c r="F68" i="3" s="1"/>
  <c r="C91" i="4" s="1"/>
  <c r="G68" i="3"/>
  <c r="H68" i="3" s="1"/>
  <c r="E67" i="3"/>
  <c r="F67" i="3" s="1"/>
  <c r="C90" i="4" s="1"/>
  <c r="G67" i="3"/>
  <c r="H67" i="3" s="1"/>
  <c r="E66" i="3"/>
  <c r="F66" i="3" s="1"/>
  <c r="C89" i="4" s="1"/>
  <c r="G66" i="3"/>
  <c r="H66" i="3" s="1"/>
  <c r="E65" i="3"/>
  <c r="F65" i="3" s="1"/>
  <c r="C88" i="4" s="1"/>
  <c r="G65" i="3"/>
  <c r="H65" i="3" s="1"/>
  <c r="E64" i="3"/>
  <c r="F64" i="3" s="1"/>
  <c r="C87" i="4" s="1"/>
  <c r="G64" i="3"/>
  <c r="H64" i="3" s="1"/>
  <c r="E63" i="3"/>
  <c r="F63" i="3" s="1"/>
  <c r="C86" i="4" s="1"/>
  <c r="G63" i="3"/>
  <c r="H63" i="3" s="1"/>
  <c r="E62" i="3"/>
  <c r="F62" i="3" s="1"/>
  <c r="C85" i="4" s="1"/>
  <c r="G62" i="3"/>
  <c r="H62" i="3" s="1"/>
  <c r="E61" i="3"/>
  <c r="F61" i="3" s="1"/>
  <c r="C84" i="4" s="1"/>
  <c r="G61" i="3"/>
  <c r="H61" i="3" s="1"/>
  <c r="E60" i="3"/>
  <c r="F60" i="3" s="1"/>
  <c r="C83" i="4" s="1"/>
  <c r="G60" i="3"/>
  <c r="H60" i="3" s="1"/>
  <c r="E59" i="3"/>
  <c r="F59" i="3" s="1"/>
  <c r="C82" i="4" s="1"/>
  <c r="G59" i="3"/>
  <c r="H59" i="3" s="1"/>
  <c r="E58" i="3"/>
  <c r="F58" i="3" s="1"/>
  <c r="C81" i="4" s="1"/>
  <c r="G58" i="3"/>
  <c r="H58" i="3" s="1"/>
  <c r="E57" i="3"/>
  <c r="F57" i="3" s="1"/>
  <c r="C80" i="4" s="1"/>
  <c r="G57" i="3"/>
  <c r="H57" i="3" s="1"/>
  <c r="E56" i="3"/>
  <c r="F56" i="3" s="1"/>
  <c r="C79" i="4" s="1"/>
  <c r="G56" i="3"/>
  <c r="H56" i="3" s="1"/>
  <c r="G55" i="3"/>
  <c r="H55" i="3" s="1"/>
  <c r="E55" i="3"/>
  <c r="F55" i="3" s="1"/>
  <c r="G54" i="3"/>
  <c r="H54" i="3" s="1"/>
  <c r="E54" i="3"/>
  <c r="F54" i="3" s="1"/>
  <c r="G53" i="3"/>
  <c r="H53" i="3" s="1"/>
  <c r="E53" i="3"/>
  <c r="F53" i="3" s="1"/>
  <c r="G52" i="3"/>
  <c r="H52" i="3" s="1"/>
  <c r="E52" i="3"/>
  <c r="F52" i="3" s="1"/>
  <c r="G51" i="3"/>
  <c r="H51" i="3" s="1"/>
  <c r="E51" i="3"/>
  <c r="F51" i="3" s="1"/>
  <c r="G50" i="3"/>
  <c r="H50" i="3" s="1"/>
  <c r="E50" i="3"/>
  <c r="F50" i="3" s="1"/>
  <c r="C73" i="4" s="1"/>
  <c r="G49" i="3"/>
  <c r="H49" i="3" s="1"/>
  <c r="E49" i="3"/>
  <c r="F49" i="3" s="1"/>
  <c r="G48" i="3"/>
  <c r="H48" i="3" s="1"/>
  <c r="E48" i="3"/>
  <c r="F48" i="3" s="1"/>
  <c r="C71" i="4" s="1"/>
  <c r="G47" i="3"/>
  <c r="H47" i="3" s="1"/>
  <c r="E47" i="3"/>
  <c r="F47" i="3" s="1"/>
  <c r="C70" i="4" s="1"/>
  <c r="G46" i="3"/>
  <c r="H46" i="3" s="1"/>
  <c r="E46" i="3"/>
  <c r="F46" i="3" s="1"/>
  <c r="C69" i="4" s="1"/>
  <c r="G45" i="3"/>
  <c r="H45" i="3" s="1"/>
  <c r="E45" i="3"/>
  <c r="F45" i="3" s="1"/>
  <c r="G44" i="3"/>
  <c r="H44" i="3" s="1"/>
  <c r="E44" i="3"/>
  <c r="F44" i="3" s="1"/>
  <c r="C67" i="4" s="1"/>
  <c r="G43" i="3"/>
  <c r="H43" i="3" s="1"/>
  <c r="E43" i="3"/>
  <c r="F43" i="3" s="1"/>
  <c r="G42" i="3"/>
  <c r="H42" i="3" s="1"/>
  <c r="E42" i="3"/>
  <c r="F42" i="3" s="1"/>
  <c r="C65" i="4" s="1"/>
  <c r="G41" i="3"/>
  <c r="H41" i="3" s="1"/>
  <c r="E41" i="3"/>
  <c r="F41" i="3" s="1"/>
  <c r="G40" i="3"/>
  <c r="H40" i="3" s="1"/>
  <c r="E40" i="3"/>
  <c r="F40" i="3" s="1"/>
  <c r="C63" i="4" s="1"/>
  <c r="E39" i="3"/>
  <c r="F39" i="3" s="1"/>
  <c r="G39" i="3"/>
  <c r="H39" i="3" s="1"/>
  <c r="E38" i="3"/>
  <c r="F38" i="3" s="1"/>
  <c r="G38" i="3"/>
  <c r="H38" i="3" s="1"/>
  <c r="E36" i="3"/>
  <c r="F36" i="3" s="1"/>
  <c r="G36" i="3"/>
  <c r="H36" i="3" s="1"/>
  <c r="G35" i="3"/>
  <c r="H35" i="3" s="1"/>
  <c r="E35" i="3"/>
  <c r="F35" i="3" s="1"/>
  <c r="G34" i="3"/>
  <c r="H34" i="3" s="1"/>
  <c r="E34" i="3"/>
  <c r="F34" i="3" s="1"/>
  <c r="E33" i="3"/>
  <c r="F33" i="3" s="1"/>
  <c r="G33" i="3"/>
  <c r="H33" i="3" s="1"/>
  <c r="E32" i="3"/>
  <c r="F32" i="3" s="1"/>
  <c r="G32" i="3"/>
  <c r="H32" i="3" s="1"/>
  <c r="G31" i="3"/>
  <c r="H31" i="3" s="1"/>
  <c r="E31" i="3"/>
  <c r="F31" i="3" s="1"/>
  <c r="G30" i="3"/>
  <c r="H30" i="3" s="1"/>
  <c r="E30" i="3"/>
  <c r="F30" i="3" s="1"/>
  <c r="E29" i="3"/>
  <c r="F29" i="3" s="1"/>
  <c r="G29" i="3"/>
  <c r="H29" i="3" s="1"/>
  <c r="E28" i="3"/>
  <c r="F28" i="3" s="1"/>
  <c r="G28" i="3"/>
  <c r="H28" i="3" s="1"/>
  <c r="G27" i="3"/>
  <c r="H27" i="3" s="1"/>
  <c r="E27" i="3"/>
  <c r="F27" i="3" s="1"/>
  <c r="G26" i="3"/>
  <c r="H26" i="3" s="1"/>
  <c r="E26" i="3"/>
  <c r="F26" i="3" s="1"/>
  <c r="E25" i="3"/>
  <c r="F25" i="3" s="1"/>
  <c r="G25" i="3"/>
  <c r="H25" i="3" s="1"/>
  <c r="E24" i="3"/>
  <c r="F24" i="3" s="1"/>
  <c r="G24" i="3"/>
  <c r="H24" i="3" s="1"/>
  <c r="G23" i="3"/>
  <c r="H23" i="3" s="1"/>
  <c r="E23" i="3"/>
  <c r="F23" i="3" s="1"/>
  <c r="G22" i="3"/>
  <c r="H22" i="3" s="1"/>
  <c r="E22" i="3"/>
  <c r="F22" i="3" s="1"/>
  <c r="E21" i="3"/>
  <c r="F21" i="3" s="1"/>
  <c r="G21" i="3"/>
  <c r="H21" i="3" s="1"/>
  <c r="E20" i="3"/>
  <c r="F20" i="3" s="1"/>
  <c r="G20" i="3"/>
  <c r="H20" i="3" s="1"/>
  <c r="G19" i="3"/>
  <c r="H19" i="3" s="1"/>
  <c r="E19" i="3"/>
  <c r="F19" i="3" s="1"/>
  <c r="G18" i="3"/>
  <c r="H18" i="3" s="1"/>
  <c r="E18" i="3"/>
  <c r="F18" i="3" s="1"/>
  <c r="E17" i="3"/>
  <c r="F17" i="3" s="1"/>
  <c r="G17" i="3"/>
  <c r="H17" i="3" s="1"/>
  <c r="E16" i="3"/>
  <c r="F16" i="3" s="1"/>
  <c r="G16" i="3"/>
  <c r="H16" i="3" s="1"/>
  <c r="G15" i="3"/>
  <c r="H15" i="3" s="1"/>
  <c r="E15" i="3"/>
  <c r="F15" i="3" s="1"/>
  <c r="G14" i="3"/>
  <c r="H14" i="3" s="1"/>
  <c r="E14" i="3"/>
  <c r="F14" i="3" s="1"/>
  <c r="E13" i="3"/>
  <c r="F13" i="3" s="1"/>
  <c r="G13" i="3"/>
  <c r="H13" i="3" s="1"/>
  <c r="E12" i="3"/>
  <c r="F12" i="3" s="1"/>
  <c r="G12" i="3"/>
  <c r="H12" i="3" s="1"/>
  <c r="G11" i="3"/>
  <c r="H11" i="3" s="1"/>
  <c r="E11" i="3"/>
  <c r="F11" i="3" s="1"/>
  <c r="G10" i="3"/>
  <c r="H10" i="3" s="1"/>
  <c r="E10" i="3"/>
  <c r="F10" i="3" s="1"/>
  <c r="E9" i="3"/>
  <c r="F9" i="3" s="1"/>
  <c r="G9" i="3"/>
  <c r="H9" i="3" s="1"/>
  <c r="E8" i="3"/>
  <c r="F8" i="3" s="1"/>
  <c r="G8" i="3"/>
  <c r="H8" i="3" s="1"/>
  <c r="G7" i="3"/>
  <c r="H7" i="3" s="1"/>
  <c r="E7" i="3"/>
  <c r="F7" i="3" s="1"/>
  <c r="G6" i="3"/>
  <c r="H6" i="3" s="1"/>
  <c r="E6" i="3"/>
  <c r="F6" i="3" s="1"/>
  <c r="G37" i="3"/>
  <c r="H37" i="3" s="1"/>
  <c r="E37" i="3"/>
  <c r="F37" i="3" s="1"/>
  <c r="K479" i="9"/>
  <c r="K477" i="9"/>
  <c r="K475" i="9"/>
  <c r="K473" i="9"/>
  <c r="K471" i="9"/>
  <c r="K469" i="9"/>
  <c r="K467" i="9"/>
  <c r="K465" i="9"/>
  <c r="K464" i="9"/>
  <c r="K462" i="9"/>
  <c r="K459" i="9"/>
  <c r="K457" i="9"/>
  <c r="K455" i="9"/>
  <c r="K453" i="9"/>
  <c r="K451" i="9"/>
  <c r="K449" i="9"/>
  <c r="K447" i="9"/>
  <c r="K445" i="9"/>
  <c r="K443" i="9"/>
  <c r="K441" i="9"/>
  <c r="K438" i="9"/>
  <c r="K436" i="9"/>
  <c r="K434" i="9"/>
  <c r="K432" i="9"/>
  <c r="K430" i="9"/>
  <c r="K429" i="9"/>
  <c r="K427" i="9"/>
  <c r="K425" i="9"/>
  <c r="K423" i="9"/>
  <c r="K422" i="9"/>
  <c r="K420" i="9"/>
  <c r="K418" i="9"/>
  <c r="K415" i="9"/>
  <c r="K413" i="9"/>
  <c r="K411" i="9"/>
  <c r="K409" i="9"/>
  <c r="K407" i="9"/>
  <c r="K406" i="9"/>
  <c r="K404" i="9"/>
  <c r="K402" i="9"/>
  <c r="K400" i="9"/>
  <c r="K398" i="9"/>
  <c r="K396" i="9"/>
  <c r="K394" i="9"/>
  <c r="K392" i="9"/>
  <c r="K390" i="9"/>
  <c r="K388" i="9"/>
  <c r="K385" i="9"/>
  <c r="K383" i="9"/>
  <c r="K381" i="9"/>
  <c r="K378" i="9"/>
  <c r="K376" i="9"/>
  <c r="K374" i="9"/>
  <c r="K373" i="9"/>
  <c r="K371" i="9"/>
  <c r="K370" i="9"/>
  <c r="K368" i="9"/>
  <c r="K367" i="9"/>
  <c r="K366" i="9"/>
  <c r="K365" i="9"/>
  <c r="K364" i="9"/>
  <c r="K363" i="9"/>
  <c r="K362" i="9"/>
  <c r="K361" i="9"/>
  <c r="K360" i="9"/>
  <c r="K359" i="9"/>
  <c r="K358" i="9"/>
  <c r="K357" i="9"/>
  <c r="K356" i="9"/>
  <c r="K355" i="9"/>
  <c r="K354" i="9"/>
  <c r="K353" i="9"/>
  <c r="K352" i="9"/>
  <c r="K350" i="9"/>
  <c r="K349" i="9"/>
  <c r="K348" i="9"/>
  <c r="K347" i="9"/>
  <c r="K346" i="9"/>
  <c r="K345" i="9"/>
  <c r="K344" i="9"/>
  <c r="K343" i="9"/>
  <c r="K342" i="9"/>
  <c r="K341" i="9"/>
  <c r="K340" i="9"/>
  <c r="K339" i="9"/>
  <c r="K338" i="9"/>
  <c r="K337" i="9"/>
  <c r="K478" i="9"/>
  <c r="K476" i="9"/>
  <c r="K474" i="9"/>
  <c r="K472" i="9"/>
  <c r="K470" i="9"/>
  <c r="K468" i="9"/>
  <c r="K466" i="9"/>
  <c r="K463" i="9"/>
  <c r="K461" i="9"/>
  <c r="K460" i="9"/>
  <c r="K458" i="9"/>
  <c r="K456" i="9"/>
  <c r="K454" i="9"/>
  <c r="K452" i="9"/>
  <c r="K450" i="9"/>
  <c r="K448" i="9"/>
  <c r="K446" i="9"/>
  <c r="K444" i="9"/>
  <c r="K442" i="9"/>
  <c r="K440" i="9"/>
  <c r="K439" i="9"/>
  <c r="K437" i="9"/>
  <c r="S438" i="9" s="1"/>
  <c r="K435" i="9"/>
  <c r="K433" i="9"/>
  <c r="S434" i="9" s="1"/>
  <c r="K431" i="9"/>
  <c r="S432" i="9" s="1"/>
  <c r="K428" i="9"/>
  <c r="K426" i="9"/>
  <c r="K424" i="9"/>
  <c r="K421" i="9"/>
  <c r="K419" i="9"/>
  <c r="K417" i="9"/>
  <c r="K416" i="9"/>
  <c r="K414" i="9"/>
  <c r="K412" i="9"/>
  <c r="K410" i="9"/>
  <c r="K408" i="9"/>
  <c r="K405" i="9"/>
  <c r="K403" i="9"/>
  <c r="K401" i="9"/>
  <c r="K399" i="9"/>
  <c r="K397" i="9"/>
  <c r="K395" i="9"/>
  <c r="K393" i="9"/>
  <c r="K391" i="9"/>
  <c r="K389" i="9"/>
  <c r="K387" i="9"/>
  <c r="K386" i="9"/>
  <c r="K384" i="9"/>
  <c r="K382" i="9"/>
  <c r="K380" i="9"/>
  <c r="K379" i="9"/>
  <c r="K377" i="9"/>
  <c r="S378" i="9" s="1"/>
  <c r="K375" i="9"/>
  <c r="S376" i="9" s="1"/>
  <c r="K372" i="9"/>
  <c r="K369" i="9"/>
  <c r="K351" i="9"/>
  <c r="K336" i="9"/>
  <c r="K335" i="9"/>
  <c r="K334" i="9"/>
  <c r="K333" i="9"/>
  <c r="K332" i="9"/>
  <c r="K331" i="9"/>
  <c r="K330" i="9"/>
  <c r="K329" i="9"/>
  <c r="K328" i="9"/>
  <c r="K327" i="9"/>
  <c r="K326" i="9"/>
  <c r="K325" i="9"/>
  <c r="K324" i="9"/>
  <c r="K323" i="9"/>
  <c r="K322" i="9"/>
  <c r="K321" i="9"/>
  <c r="K320" i="9"/>
  <c r="K319" i="9"/>
  <c r="K318" i="9"/>
  <c r="K317" i="9"/>
  <c r="K316" i="9"/>
  <c r="K315" i="9"/>
  <c r="K314" i="9"/>
  <c r="K313" i="9"/>
  <c r="K312" i="9"/>
  <c r="K311" i="9"/>
  <c r="K310" i="9"/>
  <c r="K309" i="9"/>
  <c r="K308" i="9"/>
  <c r="K307" i="9"/>
  <c r="K306" i="9"/>
  <c r="K305" i="9"/>
  <c r="K304" i="9"/>
  <c r="K303" i="9"/>
  <c r="K302" i="9"/>
  <c r="K301" i="9"/>
  <c r="K300" i="9"/>
  <c r="K299" i="9"/>
  <c r="K298" i="9"/>
  <c r="K297" i="9"/>
  <c r="K296" i="9"/>
  <c r="K295" i="9"/>
  <c r="K294" i="9"/>
  <c r="K293" i="9"/>
  <c r="K292" i="9"/>
  <c r="K291" i="9"/>
  <c r="K290" i="9"/>
  <c r="K289" i="9"/>
  <c r="K288" i="9"/>
  <c r="K287" i="9"/>
  <c r="K286" i="9"/>
  <c r="K285" i="9"/>
  <c r="K284" i="9"/>
  <c r="K283" i="9"/>
  <c r="K282" i="9"/>
  <c r="K281" i="9"/>
  <c r="K280" i="9"/>
  <c r="K279" i="9"/>
  <c r="K278" i="9"/>
  <c r="K277" i="9"/>
  <c r="K276" i="9"/>
  <c r="K275" i="9"/>
  <c r="K274" i="9"/>
  <c r="K273" i="9"/>
  <c r="K272" i="9"/>
  <c r="K271" i="9"/>
  <c r="K270" i="9"/>
  <c r="K269" i="9"/>
  <c r="K268" i="9"/>
  <c r="K267" i="9"/>
  <c r="K266" i="9"/>
  <c r="K265" i="9"/>
  <c r="K264" i="9"/>
  <c r="K263" i="9"/>
  <c r="K262" i="9"/>
  <c r="K261" i="9"/>
  <c r="K260" i="9"/>
  <c r="K259" i="9"/>
  <c r="K258" i="9"/>
  <c r="K257" i="9"/>
  <c r="K256" i="9"/>
  <c r="K255" i="9"/>
  <c r="K254" i="9"/>
  <c r="K253" i="9"/>
  <c r="K252" i="9"/>
  <c r="K251" i="9"/>
  <c r="K250" i="9"/>
  <c r="K249" i="9"/>
  <c r="K248" i="9"/>
  <c r="K247" i="9"/>
  <c r="K246" i="9"/>
  <c r="K245" i="9"/>
  <c r="K244" i="9"/>
  <c r="K243" i="9"/>
  <c r="K242" i="9"/>
  <c r="K241" i="9"/>
  <c r="K240" i="9"/>
  <c r="K239" i="9"/>
  <c r="K238" i="9"/>
  <c r="K237" i="9"/>
  <c r="K236" i="9"/>
  <c r="K235" i="9"/>
  <c r="K234" i="9"/>
  <c r="K233" i="9"/>
  <c r="K232" i="9"/>
  <c r="K231" i="9"/>
  <c r="K230" i="9"/>
  <c r="K229" i="9"/>
  <c r="K228" i="9"/>
  <c r="K227" i="9"/>
  <c r="K226" i="9"/>
  <c r="K225" i="9"/>
  <c r="K224" i="9"/>
  <c r="K223" i="9"/>
  <c r="K222" i="9"/>
  <c r="K221" i="9"/>
  <c r="K220" i="9"/>
  <c r="K219" i="9"/>
  <c r="K218" i="9"/>
  <c r="K217" i="9"/>
  <c r="K216" i="9"/>
  <c r="K215" i="9"/>
  <c r="K214" i="9"/>
  <c r="K213" i="9"/>
  <c r="K212" i="9"/>
  <c r="K211" i="9"/>
  <c r="K210" i="9"/>
  <c r="K209" i="9"/>
  <c r="K208" i="9"/>
  <c r="K207" i="9"/>
  <c r="K206" i="9"/>
  <c r="K205" i="9"/>
  <c r="K204" i="9"/>
  <c r="K203" i="9"/>
  <c r="K202" i="9"/>
  <c r="K201" i="9"/>
  <c r="K200" i="9"/>
  <c r="K199" i="9"/>
  <c r="K198" i="9"/>
  <c r="K197" i="9"/>
  <c r="K196" i="9"/>
  <c r="K195" i="9"/>
  <c r="K194" i="9"/>
  <c r="K193" i="9"/>
  <c r="K192" i="9"/>
  <c r="K191" i="9"/>
  <c r="K190" i="9"/>
  <c r="K189" i="9"/>
  <c r="K188" i="9"/>
  <c r="K187" i="9"/>
  <c r="K186" i="9"/>
  <c r="K185" i="9"/>
  <c r="K184" i="9"/>
  <c r="K183" i="9"/>
  <c r="K182" i="9"/>
  <c r="K181" i="9"/>
  <c r="K180" i="9"/>
  <c r="K179" i="9"/>
  <c r="K178" i="9"/>
  <c r="K177" i="9"/>
  <c r="K176" i="9"/>
  <c r="K175" i="9"/>
  <c r="K174" i="9"/>
  <c r="K173" i="9"/>
  <c r="K172" i="9"/>
  <c r="K171" i="9"/>
  <c r="K170" i="9"/>
  <c r="K169" i="9"/>
  <c r="K168" i="9"/>
  <c r="K167" i="9"/>
  <c r="K166" i="9"/>
  <c r="K165" i="9"/>
  <c r="K164" i="9"/>
  <c r="K163" i="9"/>
  <c r="K162" i="9"/>
  <c r="K161" i="9"/>
  <c r="K160" i="9"/>
  <c r="K159" i="9"/>
  <c r="K158" i="9"/>
  <c r="K157" i="9"/>
  <c r="K156" i="9"/>
  <c r="K155" i="9"/>
  <c r="K154" i="9"/>
  <c r="K153" i="9"/>
  <c r="K152" i="9"/>
  <c r="K151" i="9"/>
  <c r="K150" i="9"/>
  <c r="K149" i="9"/>
  <c r="K148" i="9"/>
  <c r="K147" i="9"/>
  <c r="K146" i="9"/>
  <c r="K145" i="9"/>
  <c r="K144" i="9"/>
  <c r="K143" i="9"/>
  <c r="K142" i="9"/>
  <c r="K141" i="9"/>
  <c r="K140" i="9"/>
  <c r="K139" i="9"/>
  <c r="K138" i="9"/>
  <c r="K137" i="9"/>
  <c r="K136" i="9"/>
  <c r="K135" i="9"/>
  <c r="K134" i="9"/>
  <c r="K133" i="9"/>
  <c r="K132" i="9"/>
  <c r="K131" i="9"/>
  <c r="K130" i="9"/>
  <c r="K129" i="9"/>
  <c r="K128" i="9"/>
  <c r="K127" i="9"/>
  <c r="K126" i="9"/>
  <c r="K125" i="9"/>
  <c r="K124" i="9"/>
  <c r="K123" i="9"/>
  <c r="K122" i="9"/>
  <c r="K121" i="9"/>
  <c r="K120" i="9"/>
  <c r="K119" i="9"/>
  <c r="K118" i="9"/>
  <c r="K117" i="9"/>
  <c r="K116" i="9"/>
  <c r="K115" i="9"/>
  <c r="K114" i="9"/>
  <c r="K113" i="9"/>
  <c r="K112" i="9"/>
  <c r="K111" i="9"/>
  <c r="K109" i="9"/>
  <c r="K108" i="9"/>
  <c r="K107" i="9"/>
  <c r="K106" i="9"/>
  <c r="K105" i="9"/>
  <c r="K104" i="9"/>
  <c r="K103" i="9"/>
  <c r="K102" i="9"/>
  <c r="K101" i="9"/>
  <c r="K100" i="9"/>
  <c r="K99" i="9"/>
  <c r="K98" i="9"/>
  <c r="K97" i="9"/>
  <c r="K96" i="9"/>
  <c r="K95" i="9"/>
  <c r="K94" i="9"/>
  <c r="K93" i="9"/>
  <c r="K92" i="9"/>
  <c r="K91" i="9"/>
  <c r="K90" i="9"/>
  <c r="K89" i="9"/>
  <c r="K88" i="9"/>
  <c r="K87" i="9"/>
  <c r="K86" i="9"/>
  <c r="K85" i="9"/>
  <c r="K84" i="9"/>
  <c r="K83" i="9"/>
  <c r="K82" i="9"/>
  <c r="K81" i="9"/>
  <c r="B130" i="10"/>
  <c r="B126" i="10"/>
  <c r="B122" i="10"/>
  <c r="B118" i="10"/>
  <c r="B114" i="10"/>
  <c r="B110" i="10"/>
  <c r="B106" i="10"/>
  <c r="B102" i="10"/>
  <c r="B98" i="10"/>
  <c r="B94" i="10"/>
  <c r="B90" i="10"/>
  <c r="B86" i="10"/>
  <c r="B82" i="10"/>
  <c r="B78" i="10"/>
  <c r="B74" i="10"/>
  <c r="B70" i="10"/>
  <c r="B66" i="10"/>
  <c r="B62" i="10"/>
  <c r="B58" i="10"/>
  <c r="B54" i="10"/>
  <c r="B50" i="10"/>
  <c r="B46" i="10"/>
  <c r="B42" i="10"/>
  <c r="B38" i="10"/>
  <c r="B34" i="10"/>
  <c r="B131" i="10"/>
  <c r="B127" i="10"/>
  <c r="B123" i="10"/>
  <c r="B119" i="10"/>
  <c r="B115" i="10"/>
  <c r="B111" i="10"/>
  <c r="B107" i="10"/>
  <c r="B103" i="10"/>
  <c r="B99" i="10"/>
  <c r="B95" i="10"/>
  <c r="B91" i="10"/>
  <c r="B87" i="10"/>
  <c r="B83" i="10"/>
  <c r="B79" i="10"/>
  <c r="B75" i="10"/>
  <c r="B71" i="10"/>
  <c r="B67" i="10"/>
  <c r="B63" i="10"/>
  <c r="B59" i="10"/>
  <c r="B55" i="10"/>
  <c r="B51" i="10"/>
  <c r="B47" i="10"/>
  <c r="B43" i="10"/>
  <c r="B39" i="10"/>
  <c r="B35" i="10"/>
  <c r="B132" i="10"/>
  <c r="B128" i="10"/>
  <c r="B124" i="10"/>
  <c r="B120" i="10"/>
  <c r="B116" i="10"/>
  <c r="B112" i="10"/>
  <c r="B108" i="10"/>
  <c r="B104" i="10"/>
  <c r="B100" i="10"/>
  <c r="B96" i="10"/>
  <c r="B92" i="10"/>
  <c r="B88" i="10"/>
  <c r="B84" i="10"/>
  <c r="B80" i="10"/>
  <c r="B76" i="10"/>
  <c r="B72" i="10"/>
  <c r="B68" i="10"/>
  <c r="B64" i="10"/>
  <c r="B60" i="10"/>
  <c r="B56" i="10"/>
  <c r="B52" i="10"/>
  <c r="B48" i="10"/>
  <c r="B44" i="10"/>
  <c r="B40" i="10"/>
  <c r="B36" i="10"/>
  <c r="B129" i="10"/>
  <c r="B125" i="10"/>
  <c r="B121" i="10"/>
  <c r="B117" i="10"/>
  <c r="B113" i="10"/>
  <c r="B109" i="10"/>
  <c r="B105" i="10"/>
  <c r="B101" i="10"/>
  <c r="B97" i="10"/>
  <c r="B93" i="10"/>
  <c r="B89" i="10"/>
  <c r="B85" i="10"/>
  <c r="B81" i="10"/>
  <c r="B77" i="10"/>
  <c r="B73" i="10"/>
  <c r="B69" i="10"/>
  <c r="B65" i="10"/>
  <c r="B61" i="10"/>
  <c r="B57" i="10"/>
  <c r="B53" i="10"/>
  <c r="B49" i="10"/>
  <c r="B45" i="10"/>
  <c r="B41" i="10"/>
  <c r="B37" i="10"/>
  <c r="B33" i="10"/>
  <c r="E14" i="9"/>
  <c r="P279" i="9"/>
  <c r="P375" i="9"/>
  <c r="P407" i="9"/>
  <c r="P343" i="9"/>
  <c r="P475" i="9"/>
  <c r="P422" i="9"/>
  <c r="P406" i="9"/>
  <c r="P390" i="9"/>
  <c r="P374" i="9"/>
  <c r="P358" i="9"/>
  <c r="P342" i="9"/>
  <c r="P432" i="9"/>
  <c r="P423" i="9"/>
  <c r="P414" i="9"/>
  <c r="P398" i="9"/>
  <c r="P391" i="9"/>
  <c r="P382" i="9"/>
  <c r="P311" i="9"/>
  <c r="P215" i="9"/>
  <c r="P87" i="9"/>
  <c r="P326" i="9"/>
  <c r="P310" i="9"/>
  <c r="P294" i="9"/>
  <c r="P278" i="9"/>
  <c r="P262" i="9"/>
  <c r="P246" i="9"/>
  <c r="P207" i="9"/>
  <c r="P247" i="9"/>
  <c r="P366" i="9"/>
  <c r="P359" i="9"/>
  <c r="P350" i="9"/>
  <c r="P334" i="9"/>
  <c r="P327" i="9"/>
  <c r="P318" i="9"/>
  <c r="P302" i="9"/>
  <c r="P295" i="9"/>
  <c r="P286" i="9"/>
  <c r="P270" i="9"/>
  <c r="P263" i="9"/>
  <c r="P254" i="9"/>
  <c r="P238" i="9"/>
  <c r="P231" i="9"/>
  <c r="P222" i="9"/>
  <c r="P206" i="9"/>
  <c r="P199" i="9"/>
  <c r="P190" i="9"/>
  <c r="P174" i="9"/>
  <c r="P167" i="9"/>
  <c r="P158" i="9"/>
  <c r="P142" i="9"/>
  <c r="P135" i="9"/>
  <c r="P126" i="9"/>
  <c r="P115" i="9"/>
  <c r="P107" i="9"/>
  <c r="P95" i="9"/>
  <c r="P151" i="9"/>
  <c r="P122" i="9"/>
  <c r="P81" i="9"/>
  <c r="P191" i="9"/>
  <c r="P175" i="9"/>
  <c r="P159" i="9"/>
  <c r="P143" i="9"/>
  <c r="P127" i="9"/>
  <c r="P121" i="9"/>
  <c r="P83" i="9"/>
  <c r="P183" i="9"/>
  <c r="B51" i="9"/>
  <c r="B29" i="1" s="1"/>
  <c r="P479" i="9"/>
  <c r="P477" i="9"/>
  <c r="P476" i="9"/>
  <c r="P474" i="9"/>
  <c r="P472" i="9"/>
  <c r="P470" i="9"/>
  <c r="P468" i="9"/>
  <c r="P464" i="9"/>
  <c r="P462" i="9"/>
  <c r="P460" i="9"/>
  <c r="P458" i="9"/>
  <c r="P456" i="9"/>
  <c r="P452" i="9"/>
  <c r="P450" i="9"/>
  <c r="P448" i="9"/>
  <c r="P446" i="9"/>
  <c r="P442" i="9"/>
  <c r="P440" i="9"/>
  <c r="P438" i="9"/>
  <c r="P112" i="9"/>
  <c r="P109" i="9"/>
  <c r="P104" i="9"/>
  <c r="P100" i="9"/>
  <c r="P97" i="9"/>
  <c r="P93" i="9"/>
  <c r="P89" i="9"/>
  <c r="P85" i="9"/>
  <c r="P454" i="9"/>
  <c r="P478" i="9"/>
  <c r="P473" i="9"/>
  <c r="P471" i="9"/>
  <c r="P469" i="9"/>
  <c r="P467" i="9"/>
  <c r="P465" i="9"/>
  <c r="P463" i="9"/>
  <c r="P461" i="9"/>
  <c r="P459" i="9"/>
  <c r="P457" i="9"/>
  <c r="P455" i="9"/>
  <c r="P453" i="9"/>
  <c r="P451" i="9"/>
  <c r="P449" i="9"/>
  <c r="P447" i="9"/>
  <c r="P445" i="9"/>
  <c r="P443" i="9"/>
  <c r="P441" i="9"/>
  <c r="P439" i="9"/>
  <c r="P444" i="9"/>
  <c r="P113" i="9"/>
  <c r="P108" i="9"/>
  <c r="P105" i="9"/>
  <c r="P101" i="9"/>
  <c r="P96" i="9"/>
  <c r="P92" i="9"/>
  <c r="P466" i="9"/>
  <c r="P106" i="9"/>
  <c r="P134" i="9"/>
  <c r="P150" i="9"/>
  <c r="P166" i="9"/>
  <c r="P182" i="9"/>
  <c r="P198" i="9"/>
  <c r="P214" i="9"/>
  <c r="P230" i="9"/>
  <c r="P437" i="9"/>
  <c r="P436" i="9"/>
  <c r="P435" i="9"/>
  <c r="P433" i="9"/>
  <c r="P431" i="9"/>
  <c r="P430" i="9"/>
  <c r="P429" i="9"/>
  <c r="P427" i="9"/>
  <c r="P426" i="9"/>
  <c r="P425" i="9"/>
  <c r="P421" i="9"/>
  <c r="P420" i="9"/>
  <c r="P419" i="9"/>
  <c r="P418" i="9"/>
  <c r="P417" i="9"/>
  <c r="P416" i="9"/>
  <c r="P413" i="9"/>
  <c r="P411" i="9"/>
  <c r="P410" i="9"/>
  <c r="P409" i="9"/>
  <c r="P405" i="9"/>
  <c r="P404" i="9"/>
  <c r="P403" i="9"/>
  <c r="P402" i="9"/>
  <c r="P401" i="9"/>
  <c r="P400" i="9"/>
  <c r="P397" i="9"/>
  <c r="P395" i="9"/>
  <c r="P394" i="9"/>
  <c r="P393" i="9"/>
  <c r="P389" i="9"/>
  <c r="P388" i="9"/>
  <c r="P387" i="9"/>
  <c r="P386" i="9"/>
  <c r="P385" i="9"/>
  <c r="P384" i="9"/>
  <c r="P381" i="9"/>
  <c r="P379" i="9"/>
  <c r="P378" i="9"/>
  <c r="P377" i="9"/>
  <c r="P373" i="9"/>
  <c r="P372" i="9"/>
  <c r="P371" i="9"/>
  <c r="P370" i="9"/>
  <c r="P369" i="9"/>
  <c r="P368" i="9"/>
  <c r="P365" i="9"/>
  <c r="P363" i="9"/>
  <c r="P362" i="9"/>
  <c r="P361" i="9"/>
  <c r="P357" i="9"/>
  <c r="P356" i="9"/>
  <c r="P355" i="9"/>
  <c r="P354" i="9"/>
  <c r="P353" i="9"/>
  <c r="P352" i="9"/>
  <c r="P349" i="9"/>
  <c r="P347" i="9"/>
  <c r="P346" i="9"/>
  <c r="P345" i="9"/>
  <c r="P341" i="9"/>
  <c r="P340" i="9"/>
  <c r="P339" i="9"/>
  <c r="P338" i="9"/>
  <c r="P337" i="9"/>
  <c r="P336" i="9"/>
  <c r="P333" i="9"/>
  <c r="P331" i="9"/>
  <c r="P330" i="9"/>
  <c r="Q330" i="9" s="1"/>
  <c r="P329" i="9"/>
  <c r="P325" i="9"/>
  <c r="P324" i="9"/>
  <c r="P323" i="9"/>
  <c r="P322" i="9"/>
  <c r="P321" i="9"/>
  <c r="P320" i="9"/>
  <c r="P317" i="9"/>
  <c r="P315" i="9"/>
  <c r="P314" i="9"/>
  <c r="P313" i="9"/>
  <c r="P309" i="9"/>
  <c r="P308" i="9"/>
  <c r="P307" i="9"/>
  <c r="P306" i="9"/>
  <c r="P305" i="9"/>
  <c r="P304" i="9"/>
  <c r="P301" i="9"/>
  <c r="P300" i="9"/>
  <c r="P299" i="9"/>
  <c r="P298" i="9"/>
  <c r="P297" i="9"/>
  <c r="P296" i="9"/>
  <c r="P293" i="9"/>
  <c r="P292" i="9"/>
  <c r="P291" i="9"/>
  <c r="P290" i="9"/>
  <c r="P289" i="9"/>
  <c r="P288" i="9"/>
  <c r="P285" i="9"/>
  <c r="P284" i="9"/>
  <c r="P283" i="9"/>
  <c r="P282" i="9"/>
  <c r="P281" i="9"/>
  <c r="P280" i="9"/>
  <c r="P277" i="9"/>
  <c r="P276" i="9"/>
  <c r="P275" i="9"/>
  <c r="P274" i="9"/>
  <c r="P273" i="9"/>
  <c r="P272" i="9"/>
  <c r="P269" i="9"/>
  <c r="P268" i="9"/>
  <c r="P267" i="9"/>
  <c r="P266" i="9"/>
  <c r="P265" i="9"/>
  <c r="P264" i="9"/>
  <c r="P261" i="9"/>
  <c r="P260" i="9"/>
  <c r="P259" i="9"/>
  <c r="P258" i="9"/>
  <c r="P257" i="9"/>
  <c r="P256" i="9"/>
  <c r="P253" i="9"/>
  <c r="P252" i="9"/>
  <c r="P251" i="9"/>
  <c r="P250" i="9"/>
  <c r="P249" i="9"/>
  <c r="P248" i="9"/>
  <c r="P245" i="9"/>
  <c r="P244" i="9"/>
  <c r="P243" i="9"/>
  <c r="P242" i="9"/>
  <c r="P241" i="9"/>
  <c r="P240" i="9"/>
  <c r="P237" i="9"/>
  <c r="P236" i="9"/>
  <c r="P235" i="9"/>
  <c r="P234" i="9"/>
  <c r="P233" i="9"/>
  <c r="P232" i="9"/>
  <c r="P229" i="9"/>
  <c r="P228" i="9"/>
  <c r="P227" i="9"/>
  <c r="P226" i="9"/>
  <c r="P225" i="9"/>
  <c r="P224" i="9"/>
  <c r="P221" i="9"/>
  <c r="P220" i="9"/>
  <c r="P219" i="9"/>
  <c r="P218" i="9"/>
  <c r="P217" i="9"/>
  <c r="P216" i="9"/>
  <c r="P213" i="9"/>
  <c r="P212" i="9"/>
  <c r="P210" i="9"/>
  <c r="P209" i="9"/>
  <c r="P208" i="9"/>
  <c r="P205" i="9"/>
  <c r="P204" i="9"/>
  <c r="P202" i="9"/>
  <c r="P201" i="9"/>
  <c r="P200" i="9"/>
  <c r="P197" i="9"/>
  <c r="P196" i="9"/>
  <c r="P194" i="9"/>
  <c r="P193" i="9"/>
  <c r="P192" i="9"/>
  <c r="P189" i="9"/>
  <c r="P188" i="9"/>
  <c r="P186" i="9"/>
  <c r="P185" i="9"/>
  <c r="P184" i="9"/>
  <c r="P181" i="9"/>
  <c r="P180" i="9"/>
  <c r="P178" i="9"/>
  <c r="P177" i="9"/>
  <c r="P176" i="9"/>
  <c r="P173" i="9"/>
  <c r="P172" i="9"/>
  <c r="P170" i="9"/>
  <c r="P169" i="9"/>
  <c r="P168" i="9"/>
  <c r="P165" i="9"/>
  <c r="P164" i="9"/>
  <c r="P162" i="9"/>
  <c r="P161" i="9"/>
  <c r="P160" i="9"/>
  <c r="P157" i="9"/>
  <c r="P156" i="9"/>
  <c r="P154" i="9"/>
  <c r="P153" i="9"/>
  <c r="P152" i="9"/>
  <c r="P149" i="9"/>
  <c r="P148" i="9"/>
  <c r="P146" i="9"/>
  <c r="P145" i="9"/>
  <c r="P144" i="9"/>
  <c r="P141" i="9"/>
  <c r="P140" i="9"/>
  <c r="P138" i="9"/>
  <c r="P137" i="9"/>
  <c r="P136" i="9"/>
  <c r="P133" i="9"/>
  <c r="P132" i="9"/>
  <c r="P130" i="9"/>
  <c r="P129" i="9"/>
  <c r="P128" i="9"/>
  <c r="P125" i="9"/>
  <c r="P124" i="9"/>
  <c r="P120" i="9"/>
  <c r="P118" i="9"/>
  <c r="P116" i="9"/>
  <c r="P114" i="9"/>
  <c r="P111" i="9"/>
  <c r="P110" i="9"/>
  <c r="P103" i="9"/>
  <c r="P102" i="9"/>
  <c r="P94" i="9"/>
  <c r="P90" i="9"/>
  <c r="P86" i="9"/>
  <c r="P82" i="9"/>
  <c r="P428" i="9"/>
  <c r="P424" i="9"/>
  <c r="P412" i="9"/>
  <c r="P408" i="9"/>
  <c r="P396" i="9"/>
  <c r="P392" i="9"/>
  <c r="P380" i="9"/>
  <c r="P376" i="9"/>
  <c r="P364" i="9"/>
  <c r="P360" i="9"/>
  <c r="P348" i="9"/>
  <c r="P344" i="9"/>
  <c r="P332" i="9"/>
  <c r="P328" i="9"/>
  <c r="P316" i="9"/>
  <c r="P312" i="9"/>
  <c r="P211" i="9"/>
  <c r="P203" i="9"/>
  <c r="P195" i="9"/>
  <c r="P187" i="9"/>
  <c r="P179" i="9"/>
  <c r="P171" i="9"/>
  <c r="P163" i="9"/>
  <c r="P155" i="9"/>
  <c r="P147" i="9"/>
  <c r="P139" i="9"/>
  <c r="P131" i="9"/>
  <c r="P123" i="9"/>
  <c r="P119" i="9"/>
  <c r="P99" i="9"/>
  <c r="P91" i="9"/>
  <c r="P98" i="9"/>
  <c r="P117" i="9"/>
  <c r="P223" i="9"/>
  <c r="P239" i="9"/>
  <c r="P255" i="9"/>
  <c r="P271" i="9"/>
  <c r="P287" i="9"/>
  <c r="P303" i="9"/>
  <c r="P319" i="9"/>
  <c r="P335" i="9"/>
  <c r="P351" i="9"/>
  <c r="P367" i="9"/>
  <c r="P383" i="9"/>
  <c r="P399" i="9"/>
  <c r="P415" i="9"/>
  <c r="P434" i="9"/>
  <c r="P80" i="9"/>
  <c r="P84" i="9"/>
  <c r="P88" i="9"/>
  <c r="G28" i="1"/>
  <c r="E4" i="11" s="1"/>
  <c r="G27" i="1"/>
  <c r="E3" i="11" s="1"/>
  <c r="E402" i="2"/>
  <c r="E401" i="2"/>
  <c r="F8" i="4"/>
  <c r="C21" i="1"/>
  <c r="F6" i="4"/>
  <c r="C22" i="1"/>
  <c r="C23" i="1"/>
  <c r="C24" i="1"/>
  <c r="F9" i="4"/>
  <c r="F5" i="4"/>
  <c r="F4" i="4"/>
  <c r="B3" i="9" l="1"/>
  <c r="B4" i="9"/>
  <c r="B32" i="9"/>
  <c r="Q351" i="9"/>
  <c r="BD351" i="9"/>
  <c r="Q360" i="9"/>
  <c r="BD360" i="9"/>
  <c r="Q424" i="9"/>
  <c r="BD424" i="9"/>
  <c r="Q339" i="9"/>
  <c r="BD339" i="9"/>
  <c r="Q353" i="9"/>
  <c r="BD353" i="9"/>
  <c r="Q365" i="9"/>
  <c r="BD365" i="9"/>
  <c r="Q378" i="9"/>
  <c r="BD378" i="9"/>
  <c r="Q389" i="9"/>
  <c r="BD389" i="9"/>
  <c r="Q403" i="9"/>
  <c r="BD403" i="9"/>
  <c r="Q417" i="9"/>
  <c r="BD417" i="9"/>
  <c r="Q429" i="9"/>
  <c r="BD429" i="9"/>
  <c r="Q441" i="9"/>
  <c r="BD441" i="9"/>
  <c r="Q457" i="9"/>
  <c r="BD457" i="9"/>
  <c r="Q473" i="9"/>
  <c r="BD473" i="9"/>
  <c r="Q450" i="9"/>
  <c r="BD450" i="9"/>
  <c r="Q470" i="9"/>
  <c r="BD470" i="9"/>
  <c r="Q366" i="9"/>
  <c r="BD366" i="9"/>
  <c r="Q423" i="9"/>
  <c r="BD423" i="9"/>
  <c r="Q475" i="9"/>
  <c r="BD475" i="9"/>
  <c r="Q367" i="9"/>
  <c r="BD367" i="9"/>
  <c r="Q348" i="9"/>
  <c r="BD348" i="9"/>
  <c r="Q412" i="9"/>
  <c r="BD412" i="9"/>
  <c r="Q331" i="9"/>
  <c r="BD331" i="9"/>
  <c r="Q345" i="9"/>
  <c r="BD345" i="9"/>
  <c r="Q352" i="9"/>
  <c r="BD352" i="9"/>
  <c r="Q363" i="9"/>
  <c r="BD363" i="9"/>
  <c r="Q377" i="9"/>
  <c r="BD377" i="9"/>
  <c r="Q388" i="9"/>
  <c r="BD388" i="9"/>
  <c r="Q402" i="9"/>
  <c r="BD402" i="9"/>
  <c r="Q416" i="9"/>
  <c r="BD416" i="9"/>
  <c r="Q427" i="9"/>
  <c r="BD427" i="9"/>
  <c r="Q466" i="9"/>
  <c r="BD466" i="9"/>
  <c r="Q439" i="9"/>
  <c r="BD439" i="9"/>
  <c r="Q455" i="9"/>
  <c r="BD455" i="9"/>
  <c r="Q471" i="9"/>
  <c r="BD471" i="9"/>
  <c r="Q448" i="9"/>
  <c r="BD448" i="9"/>
  <c r="Q468" i="9"/>
  <c r="BD468" i="9"/>
  <c r="Q359" i="9"/>
  <c r="BD359" i="9"/>
  <c r="Q358" i="9"/>
  <c r="BD358" i="9"/>
  <c r="Q383" i="9"/>
  <c r="BD383" i="9"/>
  <c r="Q344" i="9"/>
  <c r="BD344" i="9"/>
  <c r="Q376" i="9"/>
  <c r="BD376" i="9"/>
  <c r="Q408" i="9"/>
  <c r="BD408" i="9"/>
  <c r="Q337" i="9"/>
  <c r="BD337" i="9"/>
  <c r="Q341" i="9"/>
  <c r="BD341" i="9"/>
  <c r="Q349" i="9"/>
  <c r="BD349" i="9"/>
  <c r="Q355" i="9"/>
  <c r="BD355" i="9"/>
  <c r="Q362" i="9"/>
  <c r="BD362" i="9"/>
  <c r="Q369" i="9"/>
  <c r="BD369" i="9"/>
  <c r="Q373" i="9"/>
  <c r="BD373" i="9"/>
  <c r="Q381" i="9"/>
  <c r="BD381" i="9"/>
  <c r="Q387" i="9"/>
  <c r="BD387" i="9"/>
  <c r="Q394" i="9"/>
  <c r="BD394" i="9"/>
  <c r="Q401" i="9"/>
  <c r="BD401" i="9"/>
  <c r="Q405" i="9"/>
  <c r="BD405" i="9"/>
  <c r="Q413" i="9"/>
  <c r="BD413" i="9"/>
  <c r="Q419" i="9"/>
  <c r="BD419" i="9"/>
  <c r="Q426" i="9"/>
  <c r="BD426" i="9"/>
  <c r="Q431" i="9"/>
  <c r="BD431" i="9"/>
  <c r="Q437" i="9"/>
  <c r="BD437" i="9"/>
  <c r="Q444" i="9"/>
  <c r="BD444" i="9"/>
  <c r="Q445" i="9"/>
  <c r="BD445" i="9"/>
  <c r="Q453" i="9"/>
  <c r="BD453" i="9"/>
  <c r="Q461" i="9"/>
  <c r="BD461" i="9"/>
  <c r="Q469" i="9"/>
  <c r="BD469" i="9"/>
  <c r="Q454" i="9"/>
  <c r="BD454" i="9"/>
  <c r="Q446" i="9"/>
  <c r="BD446" i="9"/>
  <c r="Q456" i="9"/>
  <c r="BD456" i="9"/>
  <c r="Q464" i="9"/>
  <c r="BD464" i="9"/>
  <c r="Q474" i="9"/>
  <c r="BD474" i="9"/>
  <c r="Q350" i="9"/>
  <c r="BD350" i="9"/>
  <c r="Q398" i="9"/>
  <c r="BD398" i="9"/>
  <c r="Q342" i="9"/>
  <c r="BD342" i="9"/>
  <c r="Q406" i="9"/>
  <c r="BD406" i="9"/>
  <c r="Q407" i="9"/>
  <c r="BD407" i="9"/>
  <c r="Q415" i="9"/>
  <c r="BD415" i="9"/>
  <c r="Q392" i="9"/>
  <c r="BD392" i="9"/>
  <c r="Q333" i="9"/>
  <c r="BD333" i="9"/>
  <c r="Q346" i="9"/>
  <c r="BD346" i="9"/>
  <c r="Q357" i="9"/>
  <c r="BD357" i="9"/>
  <c r="Q371" i="9"/>
  <c r="BD371" i="9"/>
  <c r="Q385" i="9"/>
  <c r="BD385" i="9"/>
  <c r="Q397" i="9"/>
  <c r="BD397" i="9"/>
  <c r="Q410" i="9"/>
  <c r="BD410" i="9"/>
  <c r="Q421" i="9"/>
  <c r="BD421" i="9"/>
  <c r="Q435" i="9"/>
  <c r="BD435" i="9"/>
  <c r="Q449" i="9"/>
  <c r="BD449" i="9"/>
  <c r="Q465" i="9"/>
  <c r="BD465" i="9"/>
  <c r="Q440" i="9"/>
  <c r="BD440" i="9"/>
  <c r="Q460" i="9"/>
  <c r="BD460" i="9"/>
  <c r="Q477" i="9"/>
  <c r="BD477" i="9"/>
  <c r="Q382" i="9"/>
  <c r="BD382" i="9"/>
  <c r="Q374" i="9"/>
  <c r="BD374" i="9"/>
  <c r="Q434" i="9"/>
  <c r="BD434" i="9"/>
  <c r="Q380" i="9"/>
  <c r="BD380" i="9"/>
  <c r="Q338" i="9"/>
  <c r="BD338" i="9"/>
  <c r="Q356" i="9"/>
  <c r="BD356" i="9"/>
  <c r="Q370" i="9"/>
  <c r="BD370" i="9"/>
  <c r="Q384" i="9"/>
  <c r="BD384" i="9"/>
  <c r="Q395" i="9"/>
  <c r="BD395" i="9"/>
  <c r="Q409" i="9"/>
  <c r="BD409" i="9"/>
  <c r="Q420" i="9"/>
  <c r="BD420" i="9"/>
  <c r="Q433" i="9"/>
  <c r="BD433" i="9"/>
  <c r="Q447" i="9"/>
  <c r="BD447" i="9"/>
  <c r="Q463" i="9"/>
  <c r="BD463" i="9"/>
  <c r="Q438" i="9"/>
  <c r="BD438" i="9"/>
  <c r="Q458" i="9"/>
  <c r="BD458" i="9"/>
  <c r="Q476" i="9"/>
  <c r="BD476" i="9"/>
  <c r="Q414" i="9"/>
  <c r="BD414" i="9"/>
  <c r="Q422" i="9"/>
  <c r="BD422" i="9"/>
  <c r="Q375" i="9"/>
  <c r="BD375" i="9"/>
  <c r="Q399" i="9"/>
  <c r="BD399" i="9"/>
  <c r="Q335" i="9"/>
  <c r="BD335" i="9"/>
  <c r="Q332" i="9"/>
  <c r="BD332" i="9"/>
  <c r="Q364" i="9"/>
  <c r="BD364" i="9"/>
  <c r="Q396" i="9"/>
  <c r="BD396" i="9"/>
  <c r="Q428" i="9"/>
  <c r="BD428" i="9"/>
  <c r="Q336" i="9"/>
  <c r="BD336" i="9"/>
  <c r="Q340" i="9"/>
  <c r="BD340" i="9"/>
  <c r="Q347" i="9"/>
  <c r="BD347" i="9"/>
  <c r="Q354" i="9"/>
  <c r="BD354" i="9"/>
  <c r="Q361" i="9"/>
  <c r="BD361" i="9"/>
  <c r="Q368" i="9"/>
  <c r="BD368" i="9"/>
  <c r="Q372" i="9"/>
  <c r="BD372" i="9"/>
  <c r="Q379" i="9"/>
  <c r="BD379" i="9"/>
  <c r="Q386" i="9"/>
  <c r="BD386" i="9"/>
  <c r="Q393" i="9"/>
  <c r="BD393" i="9"/>
  <c r="Q400" i="9"/>
  <c r="BD400" i="9"/>
  <c r="Q404" i="9"/>
  <c r="BD404" i="9"/>
  <c r="Q411" i="9"/>
  <c r="BD411" i="9"/>
  <c r="Q418" i="9"/>
  <c r="BD418" i="9"/>
  <c r="Q425" i="9"/>
  <c r="BD425" i="9"/>
  <c r="Q430" i="9"/>
  <c r="BD430" i="9"/>
  <c r="Q436" i="9"/>
  <c r="BD436" i="9"/>
  <c r="Q443" i="9"/>
  <c r="BD443" i="9"/>
  <c r="Q451" i="9"/>
  <c r="BD451" i="9"/>
  <c r="Q459" i="9"/>
  <c r="BD459" i="9"/>
  <c r="Q467" i="9"/>
  <c r="BD467" i="9"/>
  <c r="Q478" i="9"/>
  <c r="BD478" i="9"/>
  <c r="Q442" i="9"/>
  <c r="BD442" i="9"/>
  <c r="Q452" i="9"/>
  <c r="BD452" i="9"/>
  <c r="Q462" i="9"/>
  <c r="BD462" i="9"/>
  <c r="Q472" i="9"/>
  <c r="BD472" i="9"/>
  <c r="Q479" i="9"/>
  <c r="BD479" i="9"/>
  <c r="Q334" i="9"/>
  <c r="BD334" i="9"/>
  <c r="Q391" i="9"/>
  <c r="BD391" i="9"/>
  <c r="Q432" i="9"/>
  <c r="BD432" i="9"/>
  <c r="Q390" i="9"/>
  <c r="BD390" i="9"/>
  <c r="Q343" i="9"/>
  <c r="BD343" i="9"/>
  <c r="BD81" i="9"/>
  <c r="BD80" i="9"/>
  <c r="BE80" i="9" s="1"/>
  <c r="BT80" i="9" s="1"/>
  <c r="BD88" i="9"/>
  <c r="BD223" i="9"/>
  <c r="BD139" i="9"/>
  <c r="BD328" i="9"/>
  <c r="BD90" i="9"/>
  <c r="BD118" i="9"/>
  <c r="BD133" i="9"/>
  <c r="BD146" i="9"/>
  <c r="BD160" i="9"/>
  <c r="BD172" i="9"/>
  <c r="BD185" i="9"/>
  <c r="BD197" i="9"/>
  <c r="BD210" i="9"/>
  <c r="BD221" i="9"/>
  <c r="BD233" i="9"/>
  <c r="BD243" i="9"/>
  <c r="BD259" i="9"/>
  <c r="BD269" i="9"/>
  <c r="BD281" i="9"/>
  <c r="BD291" i="9"/>
  <c r="BD301" i="9"/>
  <c r="BD307" i="9"/>
  <c r="BD321" i="9"/>
  <c r="BD214" i="9"/>
  <c r="BD92" i="9"/>
  <c r="BD89" i="9"/>
  <c r="BD83" i="9"/>
  <c r="BD122" i="9"/>
  <c r="BD158" i="9"/>
  <c r="BD238" i="9"/>
  <c r="BD262" i="9"/>
  <c r="BD303" i="9"/>
  <c r="BD91" i="9"/>
  <c r="BD163" i="9"/>
  <c r="BD316" i="9"/>
  <c r="BD86" i="9"/>
  <c r="BD116" i="9"/>
  <c r="BD132" i="9"/>
  <c r="BD145" i="9"/>
  <c r="BD157" i="9"/>
  <c r="BD170" i="9"/>
  <c r="BD184" i="9"/>
  <c r="BD196" i="9"/>
  <c r="BD209" i="9"/>
  <c r="BD220" i="9"/>
  <c r="BD232" i="9"/>
  <c r="BD242" i="9"/>
  <c r="BD258" i="9"/>
  <c r="BD268" i="9"/>
  <c r="BD280" i="9"/>
  <c r="BD290" i="9"/>
  <c r="BD300" i="9"/>
  <c r="BD313" i="9"/>
  <c r="BD324" i="9"/>
  <c r="BD166" i="9"/>
  <c r="BD85" i="9"/>
  <c r="BD183" i="9"/>
  <c r="BD142" i="9"/>
  <c r="BD231" i="9"/>
  <c r="BD318" i="9"/>
  <c r="BD246" i="9"/>
  <c r="BD311" i="9"/>
  <c r="BD319" i="9"/>
  <c r="BD255" i="9"/>
  <c r="BD98" i="9"/>
  <c r="BD123" i="9"/>
  <c r="BD155" i="9"/>
  <c r="BD187" i="9"/>
  <c r="BD312" i="9"/>
  <c r="BD82" i="9"/>
  <c r="BD102" i="9"/>
  <c r="BD114" i="9"/>
  <c r="BD124" i="9"/>
  <c r="BD130" i="9"/>
  <c r="BD137" i="9"/>
  <c r="BD144" i="9"/>
  <c r="BD149" i="9"/>
  <c r="BD156" i="9"/>
  <c r="BD162" i="9"/>
  <c r="BD169" i="9"/>
  <c r="BD176" i="9"/>
  <c r="BD181" i="9"/>
  <c r="BD188" i="9"/>
  <c r="BD194" i="9"/>
  <c r="BD201" i="9"/>
  <c r="BD208" i="9"/>
  <c r="BD213" i="9"/>
  <c r="BD219" i="9"/>
  <c r="BD225" i="9"/>
  <c r="BD229" i="9"/>
  <c r="BD235" i="9"/>
  <c r="BD241" i="9"/>
  <c r="BD245" i="9"/>
  <c r="BD251" i="9"/>
  <c r="BD257" i="9"/>
  <c r="BD261" i="9"/>
  <c r="BD267" i="9"/>
  <c r="BD273" i="9"/>
  <c r="BD277" i="9"/>
  <c r="BD283" i="9"/>
  <c r="BD289" i="9"/>
  <c r="BD293" i="9"/>
  <c r="BD299" i="9"/>
  <c r="BD305" i="9"/>
  <c r="BD309" i="9"/>
  <c r="BD317" i="9"/>
  <c r="BD323" i="9"/>
  <c r="BD182" i="9"/>
  <c r="BD106" i="9"/>
  <c r="BD101" i="9"/>
  <c r="BD97" i="9"/>
  <c r="BD112" i="9"/>
  <c r="BD127" i="9"/>
  <c r="BD191" i="9"/>
  <c r="BD95" i="9"/>
  <c r="BD135" i="9"/>
  <c r="BD174" i="9"/>
  <c r="BD222" i="9"/>
  <c r="BD263" i="9"/>
  <c r="BD302" i="9"/>
  <c r="BD207" i="9"/>
  <c r="BD294" i="9"/>
  <c r="BD215" i="9"/>
  <c r="BD287" i="9"/>
  <c r="BD99" i="9"/>
  <c r="BD171" i="9"/>
  <c r="BD203" i="9"/>
  <c r="BD110" i="9"/>
  <c r="BD128" i="9"/>
  <c r="BD140" i="9"/>
  <c r="BD153" i="9"/>
  <c r="BD165" i="9"/>
  <c r="BD178" i="9"/>
  <c r="BD192" i="9"/>
  <c r="BD204" i="9"/>
  <c r="BD217" i="9"/>
  <c r="BD227" i="9"/>
  <c r="BD237" i="9"/>
  <c r="BD249" i="9"/>
  <c r="BD253" i="9"/>
  <c r="BD265" i="9"/>
  <c r="BD275" i="9"/>
  <c r="BD285" i="9"/>
  <c r="BD297" i="9"/>
  <c r="BD314" i="9"/>
  <c r="BD325" i="9"/>
  <c r="BD150" i="9"/>
  <c r="BD108" i="9"/>
  <c r="BD104" i="9"/>
  <c r="BD159" i="9"/>
  <c r="BD115" i="9"/>
  <c r="BD199" i="9"/>
  <c r="BD286" i="9"/>
  <c r="BD327" i="9"/>
  <c r="BD326" i="9"/>
  <c r="BD279" i="9"/>
  <c r="BD239" i="9"/>
  <c r="BD131" i="9"/>
  <c r="BD195" i="9"/>
  <c r="BD103" i="9"/>
  <c r="BD125" i="9"/>
  <c r="BD138" i="9"/>
  <c r="BD152" i="9"/>
  <c r="BD164" i="9"/>
  <c r="BD177" i="9"/>
  <c r="BD189" i="9"/>
  <c r="BD202" i="9"/>
  <c r="BD216" i="9"/>
  <c r="BD226" i="9"/>
  <c r="BD236" i="9"/>
  <c r="BD248" i="9"/>
  <c r="BD252" i="9"/>
  <c r="BD264" i="9"/>
  <c r="BD274" i="9"/>
  <c r="BD284" i="9"/>
  <c r="BD296" i="9"/>
  <c r="BD306" i="9"/>
  <c r="BD320" i="9"/>
  <c r="BD230" i="9"/>
  <c r="BD105" i="9"/>
  <c r="BD100" i="9"/>
  <c r="BD143" i="9"/>
  <c r="BD107" i="9"/>
  <c r="BD190" i="9"/>
  <c r="BD270" i="9"/>
  <c r="BD310" i="9"/>
  <c r="BD84" i="9"/>
  <c r="BD271" i="9"/>
  <c r="BD117" i="9"/>
  <c r="BD119" i="9"/>
  <c r="BD147" i="9"/>
  <c r="BD179" i="9"/>
  <c r="BD211" i="9"/>
  <c r="BD94" i="9"/>
  <c r="BD111" i="9"/>
  <c r="BD120" i="9"/>
  <c r="BD129" i="9"/>
  <c r="BD136" i="9"/>
  <c r="BD141" i="9"/>
  <c r="BD148" i="9"/>
  <c r="BD154" i="9"/>
  <c r="BD161" i="9"/>
  <c r="BD168" i="9"/>
  <c r="BD173" i="9"/>
  <c r="BD180" i="9"/>
  <c r="BD186" i="9"/>
  <c r="BD193" i="9"/>
  <c r="BD200" i="9"/>
  <c r="BD205" i="9"/>
  <c r="BD212" i="9"/>
  <c r="BD218" i="9"/>
  <c r="BD224" i="9"/>
  <c r="BD228" i="9"/>
  <c r="BD234" i="9"/>
  <c r="BD240" i="9"/>
  <c r="BD244" i="9"/>
  <c r="BD250" i="9"/>
  <c r="BD256" i="9"/>
  <c r="BD260" i="9"/>
  <c r="BD266" i="9"/>
  <c r="BD272" i="9"/>
  <c r="BD276" i="9"/>
  <c r="BD282" i="9"/>
  <c r="BD288" i="9"/>
  <c r="BD292" i="9"/>
  <c r="BD298" i="9"/>
  <c r="BD304" i="9"/>
  <c r="BD308" i="9"/>
  <c r="BD315" i="9"/>
  <c r="BD322" i="9"/>
  <c r="BD330" i="9"/>
  <c r="BD329" i="9"/>
  <c r="BD198" i="9"/>
  <c r="BD134" i="9"/>
  <c r="BD96" i="9"/>
  <c r="BD113" i="9"/>
  <c r="BD93" i="9"/>
  <c r="BD109" i="9"/>
  <c r="BD121" i="9"/>
  <c r="BD175" i="9"/>
  <c r="BD151" i="9"/>
  <c r="BD126" i="9"/>
  <c r="BD167" i="9"/>
  <c r="BD206" i="9"/>
  <c r="BD254" i="9"/>
  <c r="BD295" i="9"/>
  <c r="BD247" i="9"/>
  <c r="BD278" i="9"/>
  <c r="BD87" i="9"/>
  <c r="Q88" i="9"/>
  <c r="F37" i="4" s="1"/>
  <c r="Q223" i="9"/>
  <c r="Q139" i="9"/>
  <c r="F88" i="4" s="1"/>
  <c r="Q203" i="9"/>
  <c r="Q90" i="9"/>
  <c r="Q118" i="9"/>
  <c r="F67" i="4" s="1"/>
  <c r="Q133" i="9"/>
  <c r="F82" i="4" s="1"/>
  <c r="Q146" i="9"/>
  <c r="Q160" i="9"/>
  <c r="F109" i="4" s="1"/>
  <c r="Q172" i="9"/>
  <c r="F121" i="4" s="1"/>
  <c r="Q185" i="9"/>
  <c r="Q197" i="9"/>
  <c r="Q210" i="9"/>
  <c r="Q221" i="9"/>
  <c r="Q233" i="9"/>
  <c r="Q243" i="9"/>
  <c r="Q253" i="9"/>
  <c r="Q265" i="9"/>
  <c r="Q275" i="9"/>
  <c r="Q285" i="9"/>
  <c r="Q297" i="9"/>
  <c r="Q307" i="9"/>
  <c r="Q325" i="9"/>
  <c r="Q214" i="9"/>
  <c r="Q92" i="9"/>
  <c r="F41" i="4" s="1"/>
  <c r="Q104" i="9"/>
  <c r="F53" i="4" s="1"/>
  <c r="Q83" i="9"/>
  <c r="F32" i="4" s="1"/>
  <c r="Q122" i="9"/>
  <c r="F71" i="4" s="1"/>
  <c r="Q158" i="9"/>
  <c r="F107" i="4" s="1"/>
  <c r="Q238" i="9"/>
  <c r="Q262" i="9"/>
  <c r="Q239" i="9"/>
  <c r="Q131" i="9"/>
  <c r="F80" i="4" s="1"/>
  <c r="Q316" i="9"/>
  <c r="Q103" i="9"/>
  <c r="F52" i="4" s="1"/>
  <c r="Q125" i="9"/>
  <c r="F74" i="4" s="1"/>
  <c r="Q138" i="9"/>
  <c r="F87" i="4" s="1"/>
  <c r="Q152" i="9"/>
  <c r="F101" i="4" s="1"/>
  <c r="Q164" i="9"/>
  <c r="F113" i="4" s="1"/>
  <c r="Q177" i="9"/>
  <c r="F126" i="4" s="1"/>
  <c r="Q189" i="9"/>
  <c r="Q202" i="9"/>
  <c r="Q216" i="9"/>
  <c r="Q226" i="9"/>
  <c r="Q236" i="9"/>
  <c r="Q248" i="9"/>
  <c r="Q258" i="9"/>
  <c r="Q268" i="9"/>
  <c r="Q280" i="9"/>
  <c r="Q290" i="9"/>
  <c r="Q296" i="9"/>
  <c r="Q306" i="9"/>
  <c r="Q324" i="9"/>
  <c r="Q230" i="9"/>
  <c r="Q105" i="9"/>
  <c r="F54" i="4" s="1"/>
  <c r="Q85" i="9"/>
  <c r="Q183" i="9"/>
  <c r="Q81" i="9"/>
  <c r="F30" i="4" s="1"/>
  <c r="Q142" i="9"/>
  <c r="F91" i="4" s="1"/>
  <c r="Q231" i="9"/>
  <c r="Q318" i="9"/>
  <c r="Q246" i="9"/>
  <c r="Q311" i="9"/>
  <c r="Q319" i="9"/>
  <c r="Q255" i="9"/>
  <c r="Q98" i="9"/>
  <c r="F47" i="4" s="1"/>
  <c r="Q123" i="9"/>
  <c r="F72" i="4" s="1"/>
  <c r="Q155" i="9"/>
  <c r="F104" i="4" s="1"/>
  <c r="Q187" i="9"/>
  <c r="Q312" i="9"/>
  <c r="Q82" i="9"/>
  <c r="F31" i="4" s="1"/>
  <c r="Q102" i="9"/>
  <c r="F51" i="4" s="1"/>
  <c r="Q114" i="9"/>
  <c r="F63" i="4" s="1"/>
  <c r="Q124" i="9"/>
  <c r="F73" i="4" s="1"/>
  <c r="Q130" i="9"/>
  <c r="Q137" i="9"/>
  <c r="Q144" i="9"/>
  <c r="Q149" i="9"/>
  <c r="F98" i="4" s="1"/>
  <c r="Q156" i="9"/>
  <c r="F105" i="4" s="1"/>
  <c r="Q162" i="9"/>
  <c r="F111" i="4" s="1"/>
  <c r="Q169" i="9"/>
  <c r="F118" i="4" s="1"/>
  <c r="Q176" i="9"/>
  <c r="F125" i="4" s="1"/>
  <c r="Q181" i="9"/>
  <c r="Q188" i="9"/>
  <c r="Q194" i="9"/>
  <c r="Q201" i="9"/>
  <c r="Q208" i="9"/>
  <c r="Q213" i="9"/>
  <c r="Q219" i="9"/>
  <c r="Q225" i="9"/>
  <c r="Q229" i="9"/>
  <c r="Q235" i="9"/>
  <c r="Q241" i="9"/>
  <c r="Q245" i="9"/>
  <c r="Q251" i="9"/>
  <c r="Q257" i="9"/>
  <c r="Q261" i="9"/>
  <c r="Q267" i="9"/>
  <c r="Q273" i="9"/>
  <c r="Q277" i="9"/>
  <c r="Q283" i="9"/>
  <c r="Q289" i="9"/>
  <c r="Q293" i="9"/>
  <c r="Q299" i="9"/>
  <c r="Q305" i="9"/>
  <c r="Q309" i="9"/>
  <c r="Q317" i="9"/>
  <c r="Q323" i="9"/>
  <c r="Q182" i="9"/>
  <c r="Q106" i="9"/>
  <c r="F55" i="4" s="1"/>
  <c r="Q101" i="9"/>
  <c r="F50" i="4" s="1"/>
  <c r="Q97" i="9"/>
  <c r="F46" i="4" s="1"/>
  <c r="Q112" i="9"/>
  <c r="F61" i="4" s="1"/>
  <c r="Q127" i="9"/>
  <c r="F76" i="4" s="1"/>
  <c r="Q191" i="9"/>
  <c r="Q95" i="9"/>
  <c r="F44" i="4" s="1"/>
  <c r="Q135" i="9"/>
  <c r="Q174" i="9"/>
  <c r="F123" i="4" s="1"/>
  <c r="Q222" i="9"/>
  <c r="Q263" i="9"/>
  <c r="Q302" i="9"/>
  <c r="Q207" i="9"/>
  <c r="Q294" i="9"/>
  <c r="Q215" i="9"/>
  <c r="Q287" i="9"/>
  <c r="Q99" i="9"/>
  <c r="F48" i="4" s="1"/>
  <c r="Q171" i="9"/>
  <c r="F120" i="4" s="1"/>
  <c r="Q328" i="9"/>
  <c r="Q110" i="9"/>
  <c r="F59" i="4" s="1"/>
  <c r="Q128" i="9"/>
  <c r="F77" i="4" s="1"/>
  <c r="Q140" i="9"/>
  <c r="Q153" i="9"/>
  <c r="F102" i="4" s="1"/>
  <c r="Q165" i="9"/>
  <c r="F114" i="4" s="1"/>
  <c r="Q178" i="9"/>
  <c r="F127" i="4" s="1"/>
  <c r="Q192" i="9"/>
  <c r="Q204" i="9"/>
  <c r="Q217" i="9"/>
  <c r="Q227" i="9"/>
  <c r="Q237" i="9"/>
  <c r="Q249" i="9"/>
  <c r="Q259" i="9"/>
  <c r="Q269" i="9"/>
  <c r="Q281" i="9"/>
  <c r="Q291" i="9"/>
  <c r="Q301" i="9"/>
  <c r="Q314" i="9"/>
  <c r="Q321" i="9"/>
  <c r="Q150" i="9"/>
  <c r="F99" i="4" s="1"/>
  <c r="Q108" i="9"/>
  <c r="F57" i="4" s="1"/>
  <c r="Q89" i="9"/>
  <c r="F38" i="4" s="1"/>
  <c r="Q159" i="9"/>
  <c r="F108" i="4" s="1"/>
  <c r="Q115" i="9"/>
  <c r="F64" i="4" s="1"/>
  <c r="Q199" i="9"/>
  <c r="Q286" i="9"/>
  <c r="Q327" i="9"/>
  <c r="Q326" i="9"/>
  <c r="Q279" i="9"/>
  <c r="Q303" i="9"/>
  <c r="Q91" i="9"/>
  <c r="F40" i="4" s="1"/>
  <c r="Q163" i="9"/>
  <c r="F112" i="4" s="1"/>
  <c r="Q195" i="9"/>
  <c r="Q86" i="9"/>
  <c r="F35" i="4" s="1"/>
  <c r="Q116" i="9"/>
  <c r="Q132" i="9"/>
  <c r="Q145" i="9"/>
  <c r="Q157" i="9"/>
  <c r="F106" i="4" s="1"/>
  <c r="Q170" i="9"/>
  <c r="F119" i="4" s="1"/>
  <c r="Q184" i="9"/>
  <c r="Q196" i="9"/>
  <c r="Q209" i="9"/>
  <c r="Q220" i="9"/>
  <c r="Q232" i="9"/>
  <c r="Q242" i="9"/>
  <c r="Q252" i="9"/>
  <c r="Q264" i="9"/>
  <c r="Q274" i="9"/>
  <c r="Q284" i="9"/>
  <c r="Q300" i="9"/>
  <c r="Q313" i="9"/>
  <c r="Q320" i="9"/>
  <c r="Q166" i="9"/>
  <c r="F115" i="4" s="1"/>
  <c r="Q100" i="9"/>
  <c r="F49" i="4" s="1"/>
  <c r="Q143" i="9"/>
  <c r="F92" i="4" s="1"/>
  <c r="Q107" i="9"/>
  <c r="F56" i="4" s="1"/>
  <c r="Q190" i="9"/>
  <c r="Q270" i="9"/>
  <c r="Q310" i="9"/>
  <c r="Q84" i="9"/>
  <c r="F33" i="4" s="1"/>
  <c r="Q271" i="9"/>
  <c r="Q117" i="9"/>
  <c r="F66" i="4" s="1"/>
  <c r="Q119" i="9"/>
  <c r="F68" i="4" s="1"/>
  <c r="Q147" i="9"/>
  <c r="F96" i="4" s="1"/>
  <c r="Q179" i="9"/>
  <c r="F128" i="4" s="1"/>
  <c r="Q211" i="9"/>
  <c r="Q94" i="9"/>
  <c r="F43" i="4" s="1"/>
  <c r="Q111" i="9"/>
  <c r="F60" i="4" s="1"/>
  <c r="Q120" i="9"/>
  <c r="F69" i="4" s="1"/>
  <c r="Q129" i="9"/>
  <c r="Q136" i="9"/>
  <c r="F85" i="4" s="1"/>
  <c r="Q141" i="9"/>
  <c r="Q148" i="9"/>
  <c r="F97" i="4" s="1"/>
  <c r="Q154" i="9"/>
  <c r="F103" i="4" s="1"/>
  <c r="Q161" i="9"/>
  <c r="F110" i="4" s="1"/>
  <c r="Q168" i="9"/>
  <c r="F117" i="4" s="1"/>
  <c r="Q173" i="9"/>
  <c r="F122" i="4" s="1"/>
  <c r="Q180" i="9"/>
  <c r="Q186" i="9"/>
  <c r="Q193" i="9"/>
  <c r="Q200" i="9"/>
  <c r="Q205" i="9"/>
  <c r="Q212" i="9"/>
  <c r="Q218" i="9"/>
  <c r="Q224" i="9"/>
  <c r="Q228" i="9"/>
  <c r="Q234" i="9"/>
  <c r="Q240" i="9"/>
  <c r="Q244" i="9"/>
  <c r="Q250" i="9"/>
  <c r="Q256" i="9"/>
  <c r="Q260" i="9"/>
  <c r="Q266" i="9"/>
  <c r="Q272" i="9"/>
  <c r="Q276" i="9"/>
  <c r="Q282" i="9"/>
  <c r="Q288" i="9"/>
  <c r="Q292" i="9"/>
  <c r="Q298" i="9"/>
  <c r="Q304" i="9"/>
  <c r="Q308" i="9"/>
  <c r="Q315" i="9"/>
  <c r="Q322" i="9"/>
  <c r="Q329" i="9"/>
  <c r="Q198" i="9"/>
  <c r="Q134" i="9"/>
  <c r="Q96" i="9"/>
  <c r="F45" i="4" s="1"/>
  <c r="Q113" i="9"/>
  <c r="F62" i="4" s="1"/>
  <c r="Q93" i="9"/>
  <c r="F42" i="4" s="1"/>
  <c r="Q109" i="9"/>
  <c r="F58" i="4" s="1"/>
  <c r="Q121" i="9"/>
  <c r="F70" i="4" s="1"/>
  <c r="Q175" i="9"/>
  <c r="F124" i="4" s="1"/>
  <c r="Q151" i="9"/>
  <c r="F100" i="4" s="1"/>
  <c r="Q126" i="9"/>
  <c r="F75" i="4" s="1"/>
  <c r="Q167" i="9"/>
  <c r="F116" i="4" s="1"/>
  <c r="Q206" i="9"/>
  <c r="Q254" i="9"/>
  <c r="Q295" i="9"/>
  <c r="Q247" i="9"/>
  <c r="Q278" i="9"/>
  <c r="Q87" i="9"/>
  <c r="F36" i="4" s="1"/>
  <c r="C7" i="9"/>
  <c r="C72" i="4"/>
  <c r="D72" i="4" s="1"/>
  <c r="C62" i="4"/>
  <c r="D62" i="4" s="1"/>
  <c r="D80" i="4"/>
  <c r="D82" i="4"/>
  <c r="D84" i="4"/>
  <c r="D86" i="4"/>
  <c r="D88" i="4"/>
  <c r="D90" i="4"/>
  <c r="D92" i="4"/>
  <c r="C94" i="4"/>
  <c r="D94" i="4" s="1"/>
  <c r="D96" i="4"/>
  <c r="C31" i="4"/>
  <c r="D31" i="4" s="1"/>
  <c r="C35" i="4"/>
  <c r="D35" i="4" s="1"/>
  <c r="C47" i="4"/>
  <c r="D47" i="4" s="1"/>
  <c r="C51" i="4"/>
  <c r="D51" i="4" s="1"/>
  <c r="C55" i="4"/>
  <c r="D55" i="4" s="1"/>
  <c r="F65" i="4"/>
  <c r="F34" i="4"/>
  <c r="F39" i="4"/>
  <c r="F89" i="4"/>
  <c r="C75" i="4"/>
  <c r="D75" i="4" s="1"/>
  <c r="C77" i="4"/>
  <c r="D77" i="4" s="1"/>
  <c r="C29" i="4"/>
  <c r="D29" i="4" s="1"/>
  <c r="C33" i="4"/>
  <c r="D33" i="4" s="1"/>
  <c r="C49" i="4"/>
  <c r="D49" i="4" s="1"/>
  <c r="C53" i="4"/>
  <c r="D53" i="4" s="1"/>
  <c r="C57" i="4"/>
  <c r="D57" i="4" s="1"/>
  <c r="C60" i="4"/>
  <c r="D60" i="4" s="1"/>
  <c r="C30" i="4"/>
  <c r="D30" i="4" s="1"/>
  <c r="C34" i="4"/>
  <c r="D34" i="4" s="1"/>
  <c r="C38" i="4"/>
  <c r="D38" i="4" s="1"/>
  <c r="C42" i="4"/>
  <c r="D42" i="4" s="1"/>
  <c r="C46" i="4"/>
  <c r="D46" i="4" s="1"/>
  <c r="C50" i="4"/>
  <c r="D50" i="4" s="1"/>
  <c r="C54" i="4"/>
  <c r="D54" i="4" s="1"/>
  <c r="C58" i="4"/>
  <c r="D58" i="4" s="1"/>
  <c r="F90" i="4"/>
  <c r="C36" i="4"/>
  <c r="D36" i="4" s="1"/>
  <c r="C40" i="4"/>
  <c r="D40" i="4" s="1"/>
  <c r="C44" i="4"/>
  <c r="D44" i="4" s="1"/>
  <c r="F95" i="4"/>
  <c r="C43" i="4"/>
  <c r="D43" i="4" s="1"/>
  <c r="F79" i="4"/>
  <c r="F86" i="4"/>
  <c r="F93" i="4"/>
  <c r="F84" i="4"/>
  <c r="C37" i="4"/>
  <c r="D37" i="4" s="1"/>
  <c r="C41" i="4"/>
  <c r="D41" i="4" s="1"/>
  <c r="C45" i="4"/>
  <c r="D45" i="4" s="1"/>
  <c r="C64" i="4"/>
  <c r="D64" i="4" s="1"/>
  <c r="C66" i="4"/>
  <c r="D66" i="4" s="1"/>
  <c r="C68" i="4"/>
  <c r="D68" i="4" s="1"/>
  <c r="C74" i="4"/>
  <c r="D74" i="4" s="1"/>
  <c r="C76" i="4"/>
  <c r="D76" i="4" s="1"/>
  <c r="C78" i="4"/>
  <c r="D78" i="4" s="1"/>
  <c r="F81" i="4"/>
  <c r="F94" i="4"/>
  <c r="C39" i="4"/>
  <c r="D39" i="4" s="1"/>
  <c r="C59" i="4"/>
  <c r="D59" i="4" s="1"/>
  <c r="F78" i="4"/>
  <c r="F83" i="4"/>
  <c r="C32" i="4"/>
  <c r="D32" i="4" s="1"/>
  <c r="C48" i="4"/>
  <c r="D48" i="4" s="1"/>
  <c r="C52" i="4"/>
  <c r="D52" i="4" s="1"/>
  <c r="C56" i="4"/>
  <c r="D56" i="4" s="1"/>
  <c r="C61" i="4"/>
  <c r="D61" i="4" s="1"/>
  <c r="C93" i="4"/>
  <c r="D93" i="4" s="1"/>
  <c r="C95" i="4"/>
  <c r="D95" i="4" s="1"/>
  <c r="D79" i="4"/>
  <c r="D81" i="4"/>
  <c r="D83" i="4"/>
  <c r="D85" i="4"/>
  <c r="D87" i="4"/>
  <c r="D89" i="4"/>
  <c r="D91" i="4"/>
  <c r="D97" i="4"/>
  <c r="D99" i="4"/>
  <c r="D101" i="4"/>
  <c r="D103" i="4"/>
  <c r="D105" i="4"/>
  <c r="D107" i="4"/>
  <c r="D109" i="4"/>
  <c r="D111" i="4"/>
  <c r="D113" i="4"/>
  <c r="D115" i="4"/>
  <c r="D117" i="4"/>
  <c r="D119" i="4"/>
  <c r="D121" i="4"/>
  <c r="D123" i="4"/>
  <c r="D125" i="4"/>
  <c r="D127" i="4"/>
  <c r="D69" i="4"/>
  <c r="D70" i="4"/>
  <c r="D63" i="4"/>
  <c r="D67" i="4"/>
  <c r="D71" i="4"/>
  <c r="F78" i="9"/>
  <c r="B18" i="9" s="1"/>
  <c r="A12" i="1" s="1"/>
  <c r="D65" i="4"/>
  <c r="D73" i="4"/>
  <c r="S110" i="9"/>
  <c r="S109" i="9"/>
  <c r="B56" i="9"/>
  <c r="G29" i="1" s="1"/>
  <c r="E5" i="11" s="1"/>
  <c r="S390" i="9"/>
  <c r="S398" i="9"/>
  <c r="S406" i="9"/>
  <c r="S422" i="9"/>
  <c r="S462" i="9"/>
  <c r="S337" i="9"/>
  <c r="S388" i="9"/>
  <c r="S396" i="9"/>
  <c r="S404" i="9"/>
  <c r="S420" i="9"/>
  <c r="S370" i="9"/>
  <c r="S394" i="9"/>
  <c r="S402" i="9"/>
  <c r="S418" i="9"/>
  <c r="S352" i="9"/>
  <c r="S392" i="9"/>
  <c r="S400" i="9"/>
  <c r="S464" i="9"/>
  <c r="J43" i="9"/>
  <c r="S383" i="9"/>
  <c r="S411" i="9"/>
  <c r="S415" i="9"/>
  <c r="S427" i="9"/>
  <c r="S443" i="9"/>
  <c r="S447" i="9"/>
  <c r="S451" i="9"/>
  <c r="S455" i="9"/>
  <c r="S459" i="9"/>
  <c r="S467" i="9"/>
  <c r="S471" i="9"/>
  <c r="S475" i="9"/>
  <c r="S479" i="9"/>
  <c r="S373" i="9"/>
  <c r="S381" i="9"/>
  <c r="S385" i="9"/>
  <c r="S409" i="9"/>
  <c r="S413" i="9"/>
  <c r="S425" i="9"/>
  <c r="S429" i="9"/>
  <c r="S441" i="9"/>
  <c r="S445" i="9"/>
  <c r="S449" i="9"/>
  <c r="S453" i="9"/>
  <c r="S457" i="9"/>
  <c r="S469" i="9"/>
  <c r="S473" i="9"/>
  <c r="S477" i="9"/>
  <c r="S118" i="9"/>
  <c r="S120" i="9"/>
  <c r="S122" i="9"/>
  <c r="S124" i="9"/>
  <c r="S126" i="9"/>
  <c r="S128" i="9"/>
  <c r="S130" i="9"/>
  <c r="S132" i="9"/>
  <c r="S134" i="9"/>
  <c r="S136" i="9"/>
  <c r="S138" i="9"/>
  <c r="S140" i="9"/>
  <c r="S142" i="9"/>
  <c r="S144" i="9"/>
  <c r="S146" i="9"/>
  <c r="S148" i="9"/>
  <c r="S150" i="9"/>
  <c r="S152" i="9"/>
  <c r="S154" i="9"/>
  <c r="S156" i="9"/>
  <c r="S158" i="9"/>
  <c r="S160" i="9"/>
  <c r="S162" i="9"/>
  <c r="S164" i="9"/>
  <c r="S166" i="9"/>
  <c r="S168" i="9"/>
  <c r="S170" i="9"/>
  <c r="S172" i="9"/>
  <c r="S174" i="9"/>
  <c r="S176" i="9"/>
  <c r="S178" i="9"/>
  <c r="S180" i="9"/>
  <c r="S182" i="9"/>
  <c r="S184" i="9"/>
  <c r="S186" i="9"/>
  <c r="S188" i="9"/>
  <c r="S190" i="9"/>
  <c r="S192" i="9"/>
  <c r="S194" i="9"/>
  <c r="S196" i="9"/>
  <c r="S198" i="9"/>
  <c r="S200" i="9"/>
  <c r="S202" i="9"/>
  <c r="S204" i="9"/>
  <c r="S206" i="9"/>
  <c r="S208" i="9"/>
  <c r="S210" i="9"/>
  <c r="S212" i="9"/>
  <c r="S214" i="9"/>
  <c r="S216" i="9"/>
  <c r="S218" i="9"/>
  <c r="S220" i="9"/>
  <c r="S222" i="9"/>
  <c r="S224" i="9"/>
  <c r="S226" i="9"/>
  <c r="S228" i="9"/>
  <c r="S230" i="9"/>
  <c r="S232" i="9"/>
  <c r="S234" i="9"/>
  <c r="S236" i="9"/>
  <c r="S238" i="9"/>
  <c r="S240" i="9"/>
  <c r="S242" i="9"/>
  <c r="S244" i="9"/>
  <c r="S246" i="9"/>
  <c r="S248" i="9"/>
  <c r="S250" i="9"/>
  <c r="S252" i="9"/>
  <c r="S254" i="9"/>
  <c r="S256" i="9"/>
  <c r="S258" i="9"/>
  <c r="S260" i="9"/>
  <c r="S262" i="9"/>
  <c r="S264" i="9"/>
  <c r="S266" i="9"/>
  <c r="S268" i="9"/>
  <c r="S270" i="9"/>
  <c r="S272" i="9"/>
  <c r="S274" i="9"/>
  <c r="S276" i="9"/>
  <c r="S278" i="9"/>
  <c r="S280" i="9"/>
  <c r="S282" i="9"/>
  <c r="S284" i="9"/>
  <c r="S286" i="9"/>
  <c r="S288" i="9"/>
  <c r="S290" i="9"/>
  <c r="S292" i="9"/>
  <c r="S294" i="9"/>
  <c r="S296" i="9"/>
  <c r="S298" i="9"/>
  <c r="S300" i="9"/>
  <c r="S302" i="9"/>
  <c r="S304" i="9"/>
  <c r="S306" i="9"/>
  <c r="S308" i="9"/>
  <c r="S310" i="9"/>
  <c r="S312" i="9"/>
  <c r="S314" i="9"/>
  <c r="S316" i="9"/>
  <c r="S318" i="9"/>
  <c r="S320" i="9"/>
  <c r="S322" i="9"/>
  <c r="S324" i="9"/>
  <c r="S326" i="9"/>
  <c r="S328" i="9"/>
  <c r="S330" i="9"/>
  <c r="S332" i="9"/>
  <c r="S334" i="9"/>
  <c r="S336" i="9"/>
  <c r="S380" i="9"/>
  <c r="S387" i="9"/>
  <c r="S440" i="9"/>
  <c r="S339" i="9"/>
  <c r="S341" i="9"/>
  <c r="S343" i="9"/>
  <c r="S345" i="9"/>
  <c r="S347" i="9"/>
  <c r="S349" i="9"/>
  <c r="S354" i="9"/>
  <c r="S356" i="9"/>
  <c r="S358" i="9"/>
  <c r="S360" i="9"/>
  <c r="S362" i="9"/>
  <c r="S364" i="9"/>
  <c r="S366" i="9"/>
  <c r="S368" i="9"/>
  <c r="S371" i="9"/>
  <c r="S374" i="9"/>
  <c r="S407" i="9"/>
  <c r="S423" i="9"/>
  <c r="S430" i="9"/>
  <c r="J44" i="9"/>
  <c r="S117" i="9"/>
  <c r="S119" i="9"/>
  <c r="S121" i="9"/>
  <c r="S123" i="9"/>
  <c r="S125" i="9"/>
  <c r="S127" i="9"/>
  <c r="S129" i="9"/>
  <c r="S131" i="9"/>
  <c r="S133" i="9"/>
  <c r="S135" i="9"/>
  <c r="S137" i="9"/>
  <c r="S139" i="9"/>
  <c r="S141" i="9"/>
  <c r="S143" i="9"/>
  <c r="S145" i="9"/>
  <c r="S147" i="9"/>
  <c r="S149" i="9"/>
  <c r="S151" i="9"/>
  <c r="S153" i="9"/>
  <c r="S155" i="9"/>
  <c r="S157" i="9"/>
  <c r="S159" i="9"/>
  <c r="S161" i="9"/>
  <c r="S163" i="9"/>
  <c r="S165" i="9"/>
  <c r="H118" i="10" s="1"/>
  <c r="S167" i="9"/>
  <c r="S169" i="9"/>
  <c r="S171" i="9"/>
  <c r="S173" i="9"/>
  <c r="S175" i="9"/>
  <c r="S177" i="9"/>
  <c r="S179" i="9"/>
  <c r="S181" i="9"/>
  <c r="S183" i="9"/>
  <c r="S185" i="9"/>
  <c r="S187" i="9"/>
  <c r="S189" i="9"/>
  <c r="S191" i="9"/>
  <c r="S193" i="9"/>
  <c r="S195" i="9"/>
  <c r="S197" i="9"/>
  <c r="S199" i="9"/>
  <c r="S201" i="9"/>
  <c r="S203" i="9"/>
  <c r="S205" i="9"/>
  <c r="S207" i="9"/>
  <c r="S209" i="9"/>
  <c r="S211" i="9"/>
  <c r="S213" i="9"/>
  <c r="S215" i="9"/>
  <c r="S217" i="9"/>
  <c r="S219" i="9"/>
  <c r="S221" i="9"/>
  <c r="S223" i="9"/>
  <c r="S225" i="9"/>
  <c r="S227" i="9"/>
  <c r="S229" i="9"/>
  <c r="S231" i="9"/>
  <c r="S233" i="9"/>
  <c r="S235" i="9"/>
  <c r="S237" i="9"/>
  <c r="S239" i="9"/>
  <c r="S241" i="9"/>
  <c r="S243" i="9"/>
  <c r="S245" i="9"/>
  <c r="S247" i="9"/>
  <c r="S249" i="9"/>
  <c r="S251" i="9"/>
  <c r="S253" i="9"/>
  <c r="S255" i="9"/>
  <c r="S257" i="9"/>
  <c r="S259" i="9"/>
  <c r="S261" i="9"/>
  <c r="S263" i="9"/>
  <c r="S265" i="9"/>
  <c r="S267" i="9"/>
  <c r="S269" i="9"/>
  <c r="S271" i="9"/>
  <c r="S273" i="9"/>
  <c r="S275" i="9"/>
  <c r="S277" i="9"/>
  <c r="S279" i="9"/>
  <c r="S281" i="9"/>
  <c r="S283" i="9"/>
  <c r="S285" i="9"/>
  <c r="S287" i="9"/>
  <c r="S289" i="9"/>
  <c r="S291" i="9"/>
  <c r="S293" i="9"/>
  <c r="S295" i="9"/>
  <c r="S297" i="9"/>
  <c r="S299" i="9"/>
  <c r="S301" i="9"/>
  <c r="S303" i="9"/>
  <c r="S305" i="9"/>
  <c r="S307" i="9"/>
  <c r="S309" i="9"/>
  <c r="S311" i="9"/>
  <c r="S313" i="9"/>
  <c r="S315" i="9"/>
  <c r="S317" i="9"/>
  <c r="S319" i="9"/>
  <c r="S321" i="9"/>
  <c r="S323" i="9"/>
  <c r="S325" i="9"/>
  <c r="S327" i="9"/>
  <c r="S329" i="9"/>
  <c r="S331" i="9"/>
  <c r="T331" i="9" s="1"/>
  <c r="S333" i="9"/>
  <c r="S335" i="9"/>
  <c r="S417" i="9"/>
  <c r="S461" i="9"/>
  <c r="S338" i="9"/>
  <c r="S340" i="9"/>
  <c r="S342" i="9"/>
  <c r="S344" i="9"/>
  <c r="S346" i="9"/>
  <c r="S348" i="9"/>
  <c r="S350" i="9"/>
  <c r="S353" i="9"/>
  <c r="S355" i="9"/>
  <c r="S357" i="9"/>
  <c r="S359" i="9"/>
  <c r="S361" i="9"/>
  <c r="S363" i="9"/>
  <c r="S365" i="9"/>
  <c r="S367" i="9"/>
  <c r="S369" i="9"/>
  <c r="S372" i="9"/>
  <c r="S375" i="9"/>
  <c r="S379" i="9"/>
  <c r="S384" i="9"/>
  <c r="S389" i="9"/>
  <c r="S393" i="9"/>
  <c r="S397" i="9"/>
  <c r="S401" i="9"/>
  <c r="S405" i="9"/>
  <c r="S408" i="9"/>
  <c r="S412" i="9"/>
  <c r="S416" i="9"/>
  <c r="S421" i="9"/>
  <c r="S424" i="9"/>
  <c r="S428" i="9"/>
  <c r="S431" i="9"/>
  <c r="CE432" i="9" s="1"/>
  <c r="S435" i="9"/>
  <c r="S439" i="9"/>
  <c r="S444" i="9"/>
  <c r="S448" i="9"/>
  <c r="S452" i="9"/>
  <c r="S456" i="9"/>
  <c r="S460" i="9"/>
  <c r="S465" i="9"/>
  <c r="S468" i="9"/>
  <c r="S472" i="9"/>
  <c r="S476" i="9"/>
  <c r="S436" i="9"/>
  <c r="S351" i="9"/>
  <c r="S377" i="9"/>
  <c r="S382" i="9"/>
  <c r="S386" i="9"/>
  <c r="S391" i="9"/>
  <c r="S395" i="9"/>
  <c r="S399" i="9"/>
  <c r="S403" i="9"/>
  <c r="S410" i="9"/>
  <c r="S414" i="9"/>
  <c r="S419" i="9"/>
  <c r="S426" i="9"/>
  <c r="S433" i="9"/>
  <c r="CE434" i="9" s="1"/>
  <c r="S437" i="9"/>
  <c r="S442" i="9"/>
  <c r="S446" i="9"/>
  <c r="S450" i="9"/>
  <c r="S454" i="9"/>
  <c r="S458" i="9"/>
  <c r="S463" i="9"/>
  <c r="S466" i="9"/>
  <c r="S470" i="9"/>
  <c r="S474" i="9"/>
  <c r="S478" i="9"/>
  <c r="S114" i="9"/>
  <c r="S113" i="9"/>
  <c r="S93" i="9"/>
  <c r="S101" i="9"/>
  <c r="S85" i="9"/>
  <c r="S89" i="9"/>
  <c r="S97" i="9"/>
  <c r="S105" i="9"/>
  <c r="S84" i="9"/>
  <c r="S96" i="9"/>
  <c r="S104" i="9"/>
  <c r="S116" i="9"/>
  <c r="S111" i="9"/>
  <c r="S115" i="9"/>
  <c r="S88" i="9"/>
  <c r="S92" i="9"/>
  <c r="S100" i="9"/>
  <c r="S108" i="9"/>
  <c r="S112" i="9"/>
  <c r="S87" i="9"/>
  <c r="S95" i="9"/>
  <c r="S99" i="9"/>
  <c r="S107" i="9"/>
  <c r="S83" i="9"/>
  <c r="S91" i="9"/>
  <c r="S103" i="9"/>
  <c r="S86" i="9"/>
  <c r="S90" i="9"/>
  <c r="S94" i="9"/>
  <c r="S98" i="9"/>
  <c r="S102" i="9"/>
  <c r="S106" i="9"/>
  <c r="S81" i="9"/>
  <c r="S82" i="9"/>
  <c r="G37" i="10"/>
  <c r="G45" i="10"/>
  <c r="G53" i="10"/>
  <c r="G61" i="10"/>
  <c r="G69" i="10"/>
  <c r="G77" i="10"/>
  <c r="G85" i="10"/>
  <c r="G93" i="10"/>
  <c r="G101" i="10"/>
  <c r="H101" i="10"/>
  <c r="G109" i="10"/>
  <c r="G117" i="10"/>
  <c r="H117" i="10"/>
  <c r="G125" i="10"/>
  <c r="G36" i="10"/>
  <c r="G44" i="10"/>
  <c r="G52" i="10"/>
  <c r="G60" i="10"/>
  <c r="G68" i="10"/>
  <c r="G76" i="10"/>
  <c r="G84" i="10"/>
  <c r="G92" i="10"/>
  <c r="G100" i="10"/>
  <c r="G108" i="10"/>
  <c r="G116" i="10"/>
  <c r="G124" i="10"/>
  <c r="G132" i="10"/>
  <c r="G39" i="10"/>
  <c r="G47" i="10"/>
  <c r="G55" i="10"/>
  <c r="G63" i="10"/>
  <c r="G71" i="10"/>
  <c r="G79" i="10"/>
  <c r="G87" i="10"/>
  <c r="G95" i="10"/>
  <c r="G103" i="10"/>
  <c r="G111" i="10"/>
  <c r="G119" i="10"/>
  <c r="G127" i="10"/>
  <c r="G34" i="10"/>
  <c r="G42" i="10"/>
  <c r="G50" i="10"/>
  <c r="G58" i="10"/>
  <c r="G66" i="10"/>
  <c r="G74" i="10"/>
  <c r="G82" i="10"/>
  <c r="G90" i="10"/>
  <c r="G98" i="10"/>
  <c r="G106" i="10"/>
  <c r="G114" i="10"/>
  <c r="H114" i="10"/>
  <c r="G122" i="10"/>
  <c r="G130" i="10"/>
  <c r="H130" i="10"/>
  <c r="G33" i="10"/>
  <c r="G41" i="10"/>
  <c r="G49" i="10"/>
  <c r="G57" i="10"/>
  <c r="G65" i="10"/>
  <c r="G73" i="10"/>
  <c r="G81" i="10"/>
  <c r="G89" i="10"/>
  <c r="G97" i="10"/>
  <c r="G105" i="10"/>
  <c r="G113" i="10"/>
  <c r="G121" i="10"/>
  <c r="G129" i="10"/>
  <c r="G40" i="10"/>
  <c r="G48" i="10"/>
  <c r="G56" i="10"/>
  <c r="G64" i="10"/>
  <c r="G72" i="10"/>
  <c r="G80" i="10"/>
  <c r="G88" i="10"/>
  <c r="G96" i="10"/>
  <c r="G104" i="10"/>
  <c r="G112" i="10"/>
  <c r="G120" i="10"/>
  <c r="G128" i="10"/>
  <c r="G35" i="10"/>
  <c r="G43" i="10"/>
  <c r="G51" i="10"/>
  <c r="G59" i="10"/>
  <c r="G67" i="10"/>
  <c r="G75" i="10"/>
  <c r="G83" i="10"/>
  <c r="G91" i="10"/>
  <c r="G99" i="10"/>
  <c r="G107" i="10"/>
  <c r="G115" i="10"/>
  <c r="G123" i="10"/>
  <c r="G131" i="10"/>
  <c r="G38" i="10"/>
  <c r="G46" i="10"/>
  <c r="G54" i="10"/>
  <c r="G62" i="10"/>
  <c r="G70" i="10"/>
  <c r="G78" i="10"/>
  <c r="G86" i="10"/>
  <c r="G94" i="10"/>
  <c r="G102" i="10"/>
  <c r="G110" i="10"/>
  <c r="G118" i="10"/>
  <c r="G126" i="10"/>
  <c r="Q80" i="9"/>
  <c r="F29" i="4" s="1"/>
  <c r="J42" i="9"/>
  <c r="C93" i="10"/>
  <c r="D93" i="10" s="1"/>
  <c r="C125" i="10"/>
  <c r="D125" i="10" s="1"/>
  <c r="C92" i="10"/>
  <c r="D92" i="10" s="1"/>
  <c r="C124" i="10"/>
  <c r="D124" i="10" s="1"/>
  <c r="C87" i="10"/>
  <c r="D87" i="10" s="1"/>
  <c r="C119" i="10"/>
  <c r="D119" i="10" s="1"/>
  <c r="C66" i="10"/>
  <c r="D66" i="10" s="1"/>
  <c r="C73" i="10"/>
  <c r="D73" i="10" s="1"/>
  <c r="C105" i="10"/>
  <c r="D105" i="10" s="1"/>
  <c r="C72" i="10"/>
  <c r="D72" i="10" s="1"/>
  <c r="C104" i="10"/>
  <c r="D104" i="10" s="1"/>
  <c r="C120" i="10"/>
  <c r="D120" i="10" s="1"/>
  <c r="C67" i="10"/>
  <c r="D67" i="10" s="1"/>
  <c r="C83" i="10"/>
  <c r="D83" i="10" s="1"/>
  <c r="C99" i="10"/>
  <c r="D99" i="10" s="1"/>
  <c r="C115" i="10"/>
  <c r="D115" i="10" s="1"/>
  <c r="C131" i="10"/>
  <c r="D131" i="10" s="1"/>
  <c r="C78" i="10"/>
  <c r="D78" i="10" s="1"/>
  <c r="C94" i="10"/>
  <c r="D94" i="10" s="1"/>
  <c r="C110" i="10"/>
  <c r="D110" i="10" s="1"/>
  <c r="C69" i="10"/>
  <c r="D69" i="10" s="1"/>
  <c r="C85" i="10"/>
  <c r="D85" i="10" s="1"/>
  <c r="C101" i="10"/>
  <c r="D101" i="10" s="1"/>
  <c r="C117" i="10"/>
  <c r="D117" i="10" s="1"/>
  <c r="C68" i="10"/>
  <c r="D68" i="10" s="1"/>
  <c r="C84" i="10"/>
  <c r="D84" i="10" s="1"/>
  <c r="C100" i="10"/>
  <c r="D100" i="10" s="1"/>
  <c r="C116" i="10"/>
  <c r="D116" i="10" s="1"/>
  <c r="C132" i="10"/>
  <c r="D132" i="10" s="1"/>
  <c r="C63" i="10"/>
  <c r="D63" i="10" s="1"/>
  <c r="C79" i="10"/>
  <c r="D79" i="10" s="1"/>
  <c r="C95" i="10"/>
  <c r="D95" i="10" s="1"/>
  <c r="C111" i="10"/>
  <c r="D111" i="10" s="1"/>
  <c r="C127" i="10"/>
  <c r="D127" i="10" s="1"/>
  <c r="C74" i="10"/>
  <c r="D74" i="10" s="1"/>
  <c r="C90" i="10"/>
  <c r="D90" i="10" s="1"/>
  <c r="C106" i="10"/>
  <c r="D106" i="10" s="1"/>
  <c r="C122" i="10"/>
  <c r="D122" i="10" s="1"/>
  <c r="C77" i="10"/>
  <c r="D77" i="10" s="1"/>
  <c r="C109" i="10"/>
  <c r="D109" i="10" s="1"/>
  <c r="C76" i="10"/>
  <c r="D76" i="10" s="1"/>
  <c r="C108" i="10"/>
  <c r="D108" i="10" s="1"/>
  <c r="C71" i="10"/>
  <c r="D71" i="10" s="1"/>
  <c r="C103" i="10"/>
  <c r="D103" i="10" s="1"/>
  <c r="C82" i="10"/>
  <c r="D82" i="10" s="1"/>
  <c r="C98" i="10"/>
  <c r="D98" i="10" s="1"/>
  <c r="C114" i="10"/>
  <c r="D114" i="10" s="1"/>
  <c r="C130" i="10"/>
  <c r="D130" i="10" s="1"/>
  <c r="C89" i="10"/>
  <c r="D89" i="10" s="1"/>
  <c r="C121" i="10"/>
  <c r="D121" i="10" s="1"/>
  <c r="C88" i="10"/>
  <c r="D88" i="10" s="1"/>
  <c r="C126" i="10"/>
  <c r="D126" i="10" s="1"/>
  <c r="A33" i="10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C65" i="10"/>
  <c r="D65" i="10" s="1"/>
  <c r="C81" i="10"/>
  <c r="D81" i="10" s="1"/>
  <c r="C97" i="10"/>
  <c r="D97" i="10" s="1"/>
  <c r="C113" i="10"/>
  <c r="D113" i="10" s="1"/>
  <c r="C129" i="10"/>
  <c r="D129" i="10" s="1"/>
  <c r="C64" i="10"/>
  <c r="D64" i="10" s="1"/>
  <c r="C80" i="10"/>
  <c r="D80" i="10" s="1"/>
  <c r="C96" i="10"/>
  <c r="D96" i="10" s="1"/>
  <c r="C112" i="10"/>
  <c r="D112" i="10" s="1"/>
  <c r="C128" i="10"/>
  <c r="D128" i="10" s="1"/>
  <c r="C75" i="10"/>
  <c r="D75" i="10" s="1"/>
  <c r="C91" i="10"/>
  <c r="D91" i="10" s="1"/>
  <c r="C107" i="10"/>
  <c r="D107" i="10" s="1"/>
  <c r="C123" i="10"/>
  <c r="D123" i="10" s="1"/>
  <c r="C70" i="10"/>
  <c r="D70" i="10" s="1"/>
  <c r="C86" i="10"/>
  <c r="D86" i="10" s="1"/>
  <c r="C102" i="10"/>
  <c r="D102" i="10" s="1"/>
  <c r="C118" i="10"/>
  <c r="D118" i="10" s="1"/>
  <c r="F14" i="9"/>
  <c r="T438" i="9"/>
  <c r="T434" i="9"/>
  <c r="T376" i="9"/>
  <c r="T432" i="9"/>
  <c r="T378" i="9"/>
  <c r="CE81" i="9" l="1"/>
  <c r="B22" i="9"/>
  <c r="B23" i="9" s="1"/>
  <c r="CK83" i="9" s="1"/>
  <c r="CE111" i="9"/>
  <c r="T470" i="9"/>
  <c r="CE470" i="9"/>
  <c r="T454" i="9"/>
  <c r="CE454" i="9"/>
  <c r="T437" i="9"/>
  <c r="CE437" i="9"/>
  <c r="T414" i="9"/>
  <c r="CE414" i="9"/>
  <c r="T395" i="9"/>
  <c r="CE395" i="9"/>
  <c r="T377" i="9"/>
  <c r="CE377" i="9"/>
  <c r="T472" i="9"/>
  <c r="CE472" i="9"/>
  <c r="T456" i="9"/>
  <c r="CE456" i="9"/>
  <c r="T439" i="9"/>
  <c r="CE439" i="9"/>
  <c r="T424" i="9"/>
  <c r="CE424" i="9"/>
  <c r="T408" i="9"/>
  <c r="CE408" i="9"/>
  <c r="T393" i="9"/>
  <c r="CE393" i="9"/>
  <c r="T375" i="9"/>
  <c r="CE375" i="9"/>
  <c r="T365" i="9"/>
  <c r="CE365" i="9"/>
  <c r="T357" i="9"/>
  <c r="CE357" i="9"/>
  <c r="T348" i="9"/>
  <c r="CE348" i="9"/>
  <c r="T340" i="9"/>
  <c r="CE340" i="9"/>
  <c r="T335" i="9"/>
  <c r="CE335" i="9"/>
  <c r="T423" i="9"/>
  <c r="CE423" i="9"/>
  <c r="T368" i="9"/>
  <c r="CE368" i="9"/>
  <c r="T360" i="9"/>
  <c r="CE360" i="9"/>
  <c r="T349" i="9"/>
  <c r="CE349" i="9"/>
  <c r="T341" i="9"/>
  <c r="CE341" i="9"/>
  <c r="T380" i="9"/>
  <c r="CE380" i="9"/>
  <c r="T473" i="9"/>
  <c r="CE473" i="9"/>
  <c r="T449" i="9"/>
  <c r="CE449" i="9"/>
  <c r="T425" i="9"/>
  <c r="CE425" i="9"/>
  <c r="T381" i="9"/>
  <c r="CE381" i="9"/>
  <c r="T471" i="9"/>
  <c r="CE471" i="9"/>
  <c r="T451" i="9"/>
  <c r="CE451" i="9"/>
  <c r="T415" i="9"/>
  <c r="CE415" i="9"/>
  <c r="T464" i="9"/>
  <c r="CE464" i="9"/>
  <c r="T418" i="9"/>
  <c r="CE418" i="9"/>
  <c r="T420" i="9"/>
  <c r="CE420" i="9"/>
  <c r="T337" i="9"/>
  <c r="CE337" i="9"/>
  <c r="T398" i="9"/>
  <c r="CE398" i="9"/>
  <c r="BF394" i="9"/>
  <c r="BE395" i="9"/>
  <c r="BT395" i="9" s="1"/>
  <c r="BE447" i="9"/>
  <c r="BT447" i="9" s="1"/>
  <c r="BF446" i="9"/>
  <c r="BF455" i="9"/>
  <c r="BE456" i="9"/>
  <c r="BT456" i="9" s="1"/>
  <c r="BF440" i="9"/>
  <c r="BE441" i="9"/>
  <c r="BT441" i="9" s="1"/>
  <c r="BE416" i="9"/>
  <c r="BT416" i="9" s="1"/>
  <c r="BF415" i="9"/>
  <c r="BF390" i="9"/>
  <c r="BE391" i="9"/>
  <c r="BT391" i="9" s="1"/>
  <c r="BF365" i="9"/>
  <c r="BE366" i="9"/>
  <c r="BT366" i="9" s="1"/>
  <c r="BE341" i="9"/>
  <c r="BT341" i="9" s="1"/>
  <c r="BF340" i="9"/>
  <c r="BF336" i="9"/>
  <c r="BE337" i="9"/>
  <c r="BT337" i="9" s="1"/>
  <c r="BE404" i="9"/>
  <c r="BT404" i="9" s="1"/>
  <c r="BF403" i="9"/>
  <c r="BF451" i="9"/>
  <c r="BE452" i="9"/>
  <c r="BT452" i="9" s="1"/>
  <c r="BF374" i="9"/>
  <c r="BE375" i="9"/>
  <c r="BT375" i="9" s="1"/>
  <c r="BE439" i="9"/>
  <c r="BT439" i="9" s="1"/>
  <c r="BF438" i="9"/>
  <c r="BF439" i="9"/>
  <c r="BE440" i="9"/>
  <c r="BT440" i="9" s="1"/>
  <c r="BE354" i="9"/>
  <c r="BT354" i="9" s="1"/>
  <c r="BE355" i="9"/>
  <c r="BT355" i="9" s="1"/>
  <c r="BF354" i="9"/>
  <c r="BF450" i="9"/>
  <c r="BE451" i="9"/>
  <c r="BT451" i="9" s="1"/>
  <c r="BE458" i="9"/>
  <c r="BT458" i="9" s="1"/>
  <c r="BF457" i="9"/>
  <c r="BF435" i="9"/>
  <c r="BE436" i="9"/>
  <c r="BT436" i="9" s="1"/>
  <c r="BF409" i="9"/>
  <c r="BE410" i="9"/>
  <c r="BT410" i="9" s="1"/>
  <c r="BE399" i="9"/>
  <c r="BT399" i="9" s="1"/>
  <c r="BF398" i="9"/>
  <c r="BF373" i="9"/>
  <c r="BE374" i="9"/>
  <c r="BT374" i="9" s="1"/>
  <c r="BF359" i="9"/>
  <c r="BE360" i="9"/>
  <c r="BT360" i="9" s="1"/>
  <c r="BE412" i="9"/>
  <c r="BT412" i="9" s="1"/>
  <c r="BF412" i="9"/>
  <c r="BE413" i="9"/>
  <c r="BT413" i="9" s="1"/>
  <c r="BF472" i="9"/>
  <c r="BE473" i="9"/>
  <c r="BT473" i="9" s="1"/>
  <c r="BF443" i="9"/>
  <c r="BE444" i="9"/>
  <c r="BT444" i="9" s="1"/>
  <c r="BE407" i="9"/>
  <c r="BT407" i="9" s="1"/>
  <c r="BF406" i="9"/>
  <c r="BE357" i="9"/>
  <c r="BT357" i="9" s="1"/>
  <c r="BF356" i="9"/>
  <c r="BF335" i="9"/>
  <c r="BE336" i="9"/>
  <c r="BT336" i="9" s="1"/>
  <c r="BE353" i="9"/>
  <c r="BT353" i="9" s="1"/>
  <c r="BF352" i="9"/>
  <c r="BE371" i="9"/>
  <c r="BT371" i="9" s="1"/>
  <c r="BF370" i="9"/>
  <c r="BF461" i="9"/>
  <c r="BE462" i="9"/>
  <c r="BT462" i="9" s="1"/>
  <c r="BF433" i="9"/>
  <c r="BE434" i="9"/>
  <c r="BT434" i="9" s="1"/>
  <c r="BF428" i="9"/>
  <c r="BE429" i="9"/>
  <c r="BT429" i="9" s="1"/>
  <c r="T474" i="9"/>
  <c r="CE474" i="9"/>
  <c r="T442" i="9"/>
  <c r="CE442" i="9"/>
  <c r="T382" i="9"/>
  <c r="CE382" i="9"/>
  <c r="T460" i="9"/>
  <c r="CE460" i="9"/>
  <c r="T428" i="9"/>
  <c r="CE428" i="9"/>
  <c r="T397" i="9"/>
  <c r="CE397" i="9"/>
  <c r="T367" i="9"/>
  <c r="CE367" i="9"/>
  <c r="T350" i="9"/>
  <c r="CE350" i="9"/>
  <c r="T417" i="9"/>
  <c r="CE417" i="9"/>
  <c r="T371" i="9"/>
  <c r="CE371" i="9"/>
  <c r="T343" i="9"/>
  <c r="CE343" i="9"/>
  <c r="T332" i="9"/>
  <c r="CE332" i="9"/>
  <c r="T466" i="9"/>
  <c r="CE466" i="9"/>
  <c r="T450" i="9"/>
  <c r="CE450" i="9"/>
  <c r="T433" i="9"/>
  <c r="CE433" i="9"/>
  <c r="T410" i="9"/>
  <c r="CE410" i="9"/>
  <c r="T391" i="9"/>
  <c r="CE391" i="9"/>
  <c r="T351" i="9"/>
  <c r="CE351" i="9"/>
  <c r="T468" i="9"/>
  <c r="CE468" i="9"/>
  <c r="T452" i="9"/>
  <c r="CE452" i="9"/>
  <c r="T435" i="9"/>
  <c r="CE435" i="9"/>
  <c r="T421" i="9"/>
  <c r="CE421" i="9"/>
  <c r="T405" i="9"/>
  <c r="CE405" i="9"/>
  <c r="T389" i="9"/>
  <c r="CE389" i="9"/>
  <c r="T372" i="9"/>
  <c r="CE372" i="9"/>
  <c r="T363" i="9"/>
  <c r="CE363" i="9"/>
  <c r="T355" i="9"/>
  <c r="CE355" i="9"/>
  <c r="T346" i="9"/>
  <c r="CE346" i="9"/>
  <c r="T338" i="9"/>
  <c r="CE338" i="9"/>
  <c r="T333" i="9"/>
  <c r="CE333" i="9"/>
  <c r="T407" i="9"/>
  <c r="CE407" i="9"/>
  <c r="T366" i="9"/>
  <c r="CE366" i="9"/>
  <c r="T358" i="9"/>
  <c r="CE358" i="9"/>
  <c r="T347" i="9"/>
  <c r="CE347" i="9"/>
  <c r="T339" i="9"/>
  <c r="CE339" i="9"/>
  <c r="T336" i="9"/>
  <c r="CE336" i="9"/>
  <c r="T469" i="9"/>
  <c r="CE469" i="9"/>
  <c r="T445" i="9"/>
  <c r="CE445" i="9"/>
  <c r="T413" i="9"/>
  <c r="CE413" i="9"/>
  <c r="T373" i="9"/>
  <c r="CE373" i="9"/>
  <c r="T467" i="9"/>
  <c r="CE467" i="9"/>
  <c r="T447" i="9"/>
  <c r="CE447" i="9"/>
  <c r="T411" i="9"/>
  <c r="CE411" i="9"/>
  <c r="T400" i="9"/>
  <c r="CE400" i="9"/>
  <c r="T402" i="9"/>
  <c r="CE402" i="9"/>
  <c r="T404" i="9"/>
  <c r="CE404" i="9"/>
  <c r="T462" i="9"/>
  <c r="CE462" i="9"/>
  <c r="T390" i="9"/>
  <c r="CE390" i="9"/>
  <c r="BF411" i="9"/>
  <c r="CE376" i="9"/>
  <c r="BF395" i="9"/>
  <c r="BE396" i="9"/>
  <c r="BT396" i="9" s="1"/>
  <c r="BF466" i="9"/>
  <c r="BE467" i="9"/>
  <c r="BT467" i="9" s="1"/>
  <c r="BF471" i="9"/>
  <c r="BE472" i="9"/>
  <c r="BT472" i="9" s="1"/>
  <c r="BE430" i="9"/>
  <c r="BT430" i="9" s="1"/>
  <c r="BF429" i="9"/>
  <c r="BF404" i="9"/>
  <c r="BE405" i="9"/>
  <c r="BT405" i="9" s="1"/>
  <c r="BE377" i="9"/>
  <c r="BT377" i="9" s="1"/>
  <c r="BF376" i="9"/>
  <c r="BF351" i="9"/>
  <c r="BE352" i="9"/>
  <c r="BT352" i="9" s="1"/>
  <c r="BE401" i="9"/>
  <c r="BT401" i="9" s="1"/>
  <c r="BF400" i="9"/>
  <c r="BE427" i="9"/>
  <c r="BT427" i="9" s="1"/>
  <c r="BF426" i="9"/>
  <c r="BF442" i="9"/>
  <c r="BE443" i="9"/>
  <c r="BT443" i="9" s="1"/>
  <c r="BE425" i="9"/>
  <c r="BT425" i="9" s="1"/>
  <c r="BF424" i="9"/>
  <c r="BE400" i="9"/>
  <c r="BT400" i="9" s="1"/>
  <c r="BF399" i="9"/>
  <c r="BE342" i="9"/>
  <c r="BT342" i="9" s="1"/>
  <c r="BF342" i="9"/>
  <c r="BE343" i="9"/>
  <c r="BT343" i="9" s="1"/>
  <c r="BE387" i="9"/>
  <c r="BT387" i="9" s="1"/>
  <c r="BF386" i="9"/>
  <c r="BF464" i="9"/>
  <c r="BE465" i="9"/>
  <c r="BT465" i="9" s="1"/>
  <c r="BF469" i="9"/>
  <c r="BE470" i="9"/>
  <c r="BT470" i="9" s="1"/>
  <c r="BF414" i="9"/>
  <c r="BE415" i="9"/>
  <c r="BT415" i="9" s="1"/>
  <c r="BF389" i="9"/>
  <c r="BE390" i="9"/>
  <c r="BT390" i="9" s="1"/>
  <c r="BF361" i="9"/>
  <c r="BE362" i="9"/>
  <c r="BT362" i="9" s="1"/>
  <c r="BF337" i="9"/>
  <c r="BE338" i="9"/>
  <c r="BT338" i="9" s="1"/>
  <c r="BF419" i="9"/>
  <c r="BE420" i="9"/>
  <c r="BT420" i="9" s="1"/>
  <c r="BE346" i="9"/>
  <c r="BT346" i="9" s="1"/>
  <c r="BE347" i="9"/>
  <c r="BT347" i="9" s="1"/>
  <c r="BF346" i="9"/>
  <c r="BF468" i="9"/>
  <c r="BE469" i="9"/>
  <c r="BT469" i="9" s="1"/>
  <c r="BE474" i="9"/>
  <c r="BT474" i="9" s="1"/>
  <c r="BF473" i="9"/>
  <c r="BF448" i="9"/>
  <c r="BE449" i="9"/>
  <c r="BT449" i="9" s="1"/>
  <c r="BF423" i="9"/>
  <c r="BE424" i="9"/>
  <c r="BT424" i="9" s="1"/>
  <c r="BF385" i="9"/>
  <c r="BE386" i="9"/>
  <c r="BT386" i="9" s="1"/>
  <c r="BE349" i="9"/>
  <c r="BT349" i="9" s="1"/>
  <c r="BF348" i="9"/>
  <c r="BF362" i="9"/>
  <c r="BE363" i="9"/>
  <c r="BT363" i="9" s="1"/>
  <c r="BF475" i="9"/>
  <c r="BE476" i="9"/>
  <c r="BT476" i="9" s="1"/>
  <c r="BF431" i="9"/>
  <c r="BE432" i="9"/>
  <c r="BT432" i="9" s="1"/>
  <c r="BF381" i="9"/>
  <c r="BE382" i="9"/>
  <c r="BT382" i="9" s="1"/>
  <c r="BE455" i="9"/>
  <c r="BT455" i="9" s="1"/>
  <c r="BF454" i="9"/>
  <c r="BF382" i="9"/>
  <c r="BE383" i="9"/>
  <c r="BT383" i="9" s="1"/>
  <c r="BF357" i="9"/>
  <c r="BE358" i="9"/>
  <c r="BT358" i="9" s="1"/>
  <c r="BE356" i="9"/>
  <c r="BT356" i="9" s="1"/>
  <c r="BF355" i="9"/>
  <c r="T458" i="9"/>
  <c r="CE458" i="9"/>
  <c r="T419" i="9"/>
  <c r="CE419" i="9"/>
  <c r="T399" i="9"/>
  <c r="CE399" i="9"/>
  <c r="T476" i="9"/>
  <c r="CE476" i="9"/>
  <c r="T444" i="9"/>
  <c r="CE444" i="9"/>
  <c r="T412" i="9"/>
  <c r="CE412" i="9"/>
  <c r="T379" i="9"/>
  <c r="CE379" i="9"/>
  <c r="T359" i="9"/>
  <c r="CE359" i="9"/>
  <c r="T342" i="9"/>
  <c r="CE342" i="9"/>
  <c r="T430" i="9"/>
  <c r="CE430" i="9"/>
  <c r="T362" i="9"/>
  <c r="CE362" i="9"/>
  <c r="T354" i="9"/>
  <c r="CE354" i="9"/>
  <c r="T387" i="9"/>
  <c r="CE387" i="9"/>
  <c r="T477" i="9"/>
  <c r="CE477" i="9"/>
  <c r="T453" i="9"/>
  <c r="CE453" i="9"/>
  <c r="T429" i="9"/>
  <c r="CE429" i="9"/>
  <c r="T385" i="9"/>
  <c r="CE385" i="9"/>
  <c r="T475" i="9"/>
  <c r="CE475" i="9"/>
  <c r="T455" i="9"/>
  <c r="CE455" i="9"/>
  <c r="T427" i="9"/>
  <c r="CE427" i="9"/>
  <c r="T352" i="9"/>
  <c r="CE352" i="9"/>
  <c r="T370" i="9"/>
  <c r="CE370" i="9"/>
  <c r="T388" i="9"/>
  <c r="CE388" i="9"/>
  <c r="T406" i="9"/>
  <c r="CE406" i="9"/>
  <c r="T478" i="9"/>
  <c r="CE478" i="9"/>
  <c r="T463" i="9"/>
  <c r="CE463" i="9"/>
  <c r="T446" i="9"/>
  <c r="CE446" i="9"/>
  <c r="T426" i="9"/>
  <c r="CE426" i="9"/>
  <c r="T403" i="9"/>
  <c r="CE403" i="9"/>
  <c r="T386" i="9"/>
  <c r="CE386" i="9"/>
  <c r="T436" i="9"/>
  <c r="CE436" i="9"/>
  <c r="T465" i="9"/>
  <c r="CE465" i="9"/>
  <c r="T448" i="9"/>
  <c r="CE448" i="9"/>
  <c r="T431" i="9"/>
  <c r="CE431" i="9"/>
  <c r="T416" i="9"/>
  <c r="CE416" i="9"/>
  <c r="T401" i="9"/>
  <c r="CE401" i="9"/>
  <c r="T384" i="9"/>
  <c r="CE384" i="9"/>
  <c r="T369" i="9"/>
  <c r="CE369" i="9"/>
  <c r="T361" i="9"/>
  <c r="CE361" i="9"/>
  <c r="T353" i="9"/>
  <c r="CE353" i="9"/>
  <c r="T344" i="9"/>
  <c r="CE344" i="9"/>
  <c r="T461" i="9"/>
  <c r="CE461" i="9"/>
  <c r="T374" i="9"/>
  <c r="CE374" i="9"/>
  <c r="T364" i="9"/>
  <c r="CE364" i="9"/>
  <c r="T356" i="9"/>
  <c r="CE356" i="9"/>
  <c r="T345" i="9"/>
  <c r="CE345" i="9"/>
  <c r="T440" i="9"/>
  <c r="CE440" i="9"/>
  <c r="T334" i="9"/>
  <c r="CE334" i="9"/>
  <c r="T457" i="9"/>
  <c r="CE457" i="9"/>
  <c r="T441" i="9"/>
  <c r="CE441" i="9"/>
  <c r="T409" i="9"/>
  <c r="CE409" i="9"/>
  <c r="T479" i="9"/>
  <c r="CE479" i="9"/>
  <c r="T459" i="9"/>
  <c r="CE459" i="9"/>
  <c r="T443" i="9"/>
  <c r="CE443" i="9"/>
  <c r="T383" i="9"/>
  <c r="CE383" i="9"/>
  <c r="T392" i="9"/>
  <c r="CE392" i="9"/>
  <c r="T394" i="9"/>
  <c r="CE394" i="9"/>
  <c r="T396" i="9"/>
  <c r="CE396" i="9"/>
  <c r="T422" i="9"/>
  <c r="CE422" i="9"/>
  <c r="BF347" i="9"/>
  <c r="BE348" i="9"/>
  <c r="BT348" i="9" s="1"/>
  <c r="BF436" i="9"/>
  <c r="BE437" i="9"/>
  <c r="BT437" i="9" s="1"/>
  <c r="BE339" i="9"/>
  <c r="BT339" i="9" s="1"/>
  <c r="BF338" i="9"/>
  <c r="BF476" i="9"/>
  <c r="BE477" i="9"/>
  <c r="BT477" i="9" s="1"/>
  <c r="BF456" i="9"/>
  <c r="BE457" i="9"/>
  <c r="BT457" i="9" s="1"/>
  <c r="BF463" i="9"/>
  <c r="BE464" i="9"/>
  <c r="BT464" i="9" s="1"/>
  <c r="BF447" i="9"/>
  <c r="BE448" i="9"/>
  <c r="BT448" i="9" s="1"/>
  <c r="BE435" i="9"/>
  <c r="BT435" i="9" s="1"/>
  <c r="BF434" i="9"/>
  <c r="BE423" i="9"/>
  <c r="BT423" i="9" s="1"/>
  <c r="BF422" i="9"/>
  <c r="BE408" i="9"/>
  <c r="BT408" i="9" s="1"/>
  <c r="BE409" i="9"/>
  <c r="BT409" i="9" s="1"/>
  <c r="BF408" i="9"/>
  <c r="BE398" i="9"/>
  <c r="BT398" i="9" s="1"/>
  <c r="BF397" i="9"/>
  <c r="BF383" i="9"/>
  <c r="BE384" i="9"/>
  <c r="BT384" i="9" s="1"/>
  <c r="BE373" i="9"/>
  <c r="BT373" i="9" s="1"/>
  <c r="BF372" i="9"/>
  <c r="BF358" i="9"/>
  <c r="BE359" i="9"/>
  <c r="BT359" i="9" s="1"/>
  <c r="BE345" i="9"/>
  <c r="BT345" i="9" s="1"/>
  <c r="BF344" i="9"/>
  <c r="BF432" i="9"/>
  <c r="BE433" i="9"/>
  <c r="BT433" i="9" s="1"/>
  <c r="BE369" i="9"/>
  <c r="BT369" i="9" s="1"/>
  <c r="BF368" i="9"/>
  <c r="BE340" i="9"/>
  <c r="BT340" i="9" s="1"/>
  <c r="BF339" i="9"/>
  <c r="BF379" i="9"/>
  <c r="BE380" i="9"/>
  <c r="BT380" i="9" s="1"/>
  <c r="BE419" i="9"/>
  <c r="BT419" i="9" s="1"/>
  <c r="BF418" i="9"/>
  <c r="BE463" i="9"/>
  <c r="BT463" i="9" s="1"/>
  <c r="BF462" i="9"/>
  <c r="BF467" i="9"/>
  <c r="BE468" i="9"/>
  <c r="BT468" i="9" s="1"/>
  <c r="BF437" i="9"/>
  <c r="BE438" i="9"/>
  <c r="BT438" i="9" s="1"/>
  <c r="BE414" i="9"/>
  <c r="BT414" i="9" s="1"/>
  <c r="BF413" i="9"/>
  <c r="BE361" i="9"/>
  <c r="BT361" i="9" s="1"/>
  <c r="BF360" i="9"/>
  <c r="BE385" i="9"/>
  <c r="BT385" i="9" s="1"/>
  <c r="BF384" i="9"/>
  <c r="BF378" i="9"/>
  <c r="BE379" i="9"/>
  <c r="BT379" i="9" s="1"/>
  <c r="BF444" i="9"/>
  <c r="BE445" i="9"/>
  <c r="BT445" i="9" s="1"/>
  <c r="BF453" i="9"/>
  <c r="BE454" i="9"/>
  <c r="BT454" i="9" s="1"/>
  <c r="BF425" i="9"/>
  <c r="BE426" i="9"/>
  <c r="BT426" i="9" s="1"/>
  <c r="BF401" i="9"/>
  <c r="BE402" i="9"/>
  <c r="BT402" i="9" s="1"/>
  <c r="BE376" i="9"/>
  <c r="BT376" i="9" s="1"/>
  <c r="BF375" i="9"/>
  <c r="BE350" i="9"/>
  <c r="BT350" i="9" s="1"/>
  <c r="BF350" i="9"/>
  <c r="BE351" i="9"/>
  <c r="BT351" i="9" s="1"/>
  <c r="BF396" i="9"/>
  <c r="BE397" i="9"/>
  <c r="BT397" i="9" s="1"/>
  <c r="BF410" i="9"/>
  <c r="BE411" i="9"/>
  <c r="BT411" i="9" s="1"/>
  <c r="BF402" i="9"/>
  <c r="BE403" i="9"/>
  <c r="BT403" i="9" s="1"/>
  <c r="BE479" i="9"/>
  <c r="BT479" i="9" s="1"/>
  <c r="BF478" i="9"/>
  <c r="BF460" i="9"/>
  <c r="BE461" i="9"/>
  <c r="BT461" i="9" s="1"/>
  <c r="BF458" i="9"/>
  <c r="BE459" i="9"/>
  <c r="BT459" i="9" s="1"/>
  <c r="BE466" i="9"/>
  <c r="BT466" i="9" s="1"/>
  <c r="BF465" i="9"/>
  <c r="BE450" i="9"/>
  <c r="BT450" i="9" s="1"/>
  <c r="BF449" i="9"/>
  <c r="BE442" i="9"/>
  <c r="BT442" i="9" s="1"/>
  <c r="BF441" i="9"/>
  <c r="BE431" i="9"/>
  <c r="BT431" i="9" s="1"/>
  <c r="BF430" i="9"/>
  <c r="BF417" i="9"/>
  <c r="BE418" i="9"/>
  <c r="BT418" i="9" s="1"/>
  <c r="BF405" i="9"/>
  <c r="BE406" i="9"/>
  <c r="BT406" i="9" s="1"/>
  <c r="BF388" i="9"/>
  <c r="BE392" i="9"/>
  <c r="BT392" i="9" s="1"/>
  <c r="BF391" i="9"/>
  <c r="BF377" i="9"/>
  <c r="BE378" i="9"/>
  <c r="BT378" i="9" s="1"/>
  <c r="BF366" i="9"/>
  <c r="BE367" i="9"/>
  <c r="BT367" i="9" s="1"/>
  <c r="BF380" i="9"/>
  <c r="BE381" i="9"/>
  <c r="BT381" i="9" s="1"/>
  <c r="BE388" i="9"/>
  <c r="BT388" i="9" s="1"/>
  <c r="BF387" i="9"/>
  <c r="BE364" i="9"/>
  <c r="BT364" i="9" s="1"/>
  <c r="BF363" i="9"/>
  <c r="BF452" i="9"/>
  <c r="BE453" i="9"/>
  <c r="BT453" i="9" s="1"/>
  <c r="BF459" i="9"/>
  <c r="BE460" i="9"/>
  <c r="BT460" i="9" s="1"/>
  <c r="BE471" i="9"/>
  <c r="BT471" i="9" s="1"/>
  <c r="BF470" i="9"/>
  <c r="BF420" i="9"/>
  <c r="BE421" i="9"/>
  <c r="BT421" i="9" s="1"/>
  <c r="BE393" i="9"/>
  <c r="BT393" i="9" s="1"/>
  <c r="BF392" i="9"/>
  <c r="BF367" i="9"/>
  <c r="BE368" i="9"/>
  <c r="BT368" i="9" s="1"/>
  <c r="BE417" i="9"/>
  <c r="BT417" i="9" s="1"/>
  <c r="BF416" i="9"/>
  <c r="BF371" i="9"/>
  <c r="BE372" i="9"/>
  <c r="BT372" i="9" s="1"/>
  <c r="BF427" i="9"/>
  <c r="BE428" i="9"/>
  <c r="BT428" i="9" s="1"/>
  <c r="BF474" i="9"/>
  <c r="BE475" i="9"/>
  <c r="BT475" i="9" s="1"/>
  <c r="BF477" i="9"/>
  <c r="BE478" i="9"/>
  <c r="BT478" i="9" s="1"/>
  <c r="BF445" i="9"/>
  <c r="BE446" i="9"/>
  <c r="BT446" i="9" s="1"/>
  <c r="BF421" i="9"/>
  <c r="BE422" i="9"/>
  <c r="BT422" i="9" s="1"/>
  <c r="BF393" i="9"/>
  <c r="BE394" i="9"/>
  <c r="BT394" i="9" s="1"/>
  <c r="BF369" i="9"/>
  <c r="BE370" i="9"/>
  <c r="BT370" i="9" s="1"/>
  <c r="BF343" i="9"/>
  <c r="BE344" i="9"/>
  <c r="BT344" i="9" s="1"/>
  <c r="BF364" i="9"/>
  <c r="BE365" i="9"/>
  <c r="BT365" i="9" s="1"/>
  <c r="CE378" i="9"/>
  <c r="BF345" i="9"/>
  <c r="BF479" i="9"/>
  <c r="BF407" i="9"/>
  <c r="BE389" i="9"/>
  <c r="BT389" i="9" s="1"/>
  <c r="CE438" i="9"/>
  <c r="BF353" i="9"/>
  <c r="BF341" i="9"/>
  <c r="BF349" i="9"/>
  <c r="CE106" i="9"/>
  <c r="CE94" i="9"/>
  <c r="CE325" i="9"/>
  <c r="CE317" i="9"/>
  <c r="CE309" i="9"/>
  <c r="CE301" i="9"/>
  <c r="CE293" i="9"/>
  <c r="CE285" i="9"/>
  <c r="CE277" i="9"/>
  <c r="CE269" i="9"/>
  <c r="CE261" i="9"/>
  <c r="CE253" i="9"/>
  <c r="CE245" i="9"/>
  <c r="CE237" i="9"/>
  <c r="CE229" i="9"/>
  <c r="CE221" i="9"/>
  <c r="CE213" i="9"/>
  <c r="CE205" i="9"/>
  <c r="CE197" i="9"/>
  <c r="CE189" i="9"/>
  <c r="CE181" i="9"/>
  <c r="CE173" i="9"/>
  <c r="CE165" i="9"/>
  <c r="CE157" i="9"/>
  <c r="CE149" i="9"/>
  <c r="CE141" i="9"/>
  <c r="CE133" i="9"/>
  <c r="CE125" i="9"/>
  <c r="CE100" i="9"/>
  <c r="CE114" i="9"/>
  <c r="CE328" i="9"/>
  <c r="CE320" i="9"/>
  <c r="CE312" i="9"/>
  <c r="CE304" i="9"/>
  <c r="CE296" i="9"/>
  <c r="CE288" i="9"/>
  <c r="CE280" i="9"/>
  <c r="CE272" i="9"/>
  <c r="CE264" i="9"/>
  <c r="CE256" i="9"/>
  <c r="CE248" i="9"/>
  <c r="CE240" i="9"/>
  <c r="CE232" i="9"/>
  <c r="CE224" i="9"/>
  <c r="CE216" i="9"/>
  <c r="CE208" i="9"/>
  <c r="CE200" i="9"/>
  <c r="CE192" i="9"/>
  <c r="CE184" i="9"/>
  <c r="CE176" i="9"/>
  <c r="CE168" i="9"/>
  <c r="CE160" i="9"/>
  <c r="CE152" i="9"/>
  <c r="CE144" i="9"/>
  <c r="CE136" i="9"/>
  <c r="CE128" i="9"/>
  <c r="CE120" i="9"/>
  <c r="CE110" i="9"/>
  <c r="CE87" i="9"/>
  <c r="CE105" i="9"/>
  <c r="CE98" i="9"/>
  <c r="CE103" i="9"/>
  <c r="CE108" i="9"/>
  <c r="CE89" i="9"/>
  <c r="CE113" i="9"/>
  <c r="CE322" i="9"/>
  <c r="CE314" i="9"/>
  <c r="CE306" i="9"/>
  <c r="CE298" i="9"/>
  <c r="CE290" i="9"/>
  <c r="CE282" i="9"/>
  <c r="CE274" i="9"/>
  <c r="CE266" i="9"/>
  <c r="CE258" i="9"/>
  <c r="CE250" i="9"/>
  <c r="CE242" i="9"/>
  <c r="CE234" i="9"/>
  <c r="CE226" i="9"/>
  <c r="CE218" i="9"/>
  <c r="CE210" i="9"/>
  <c r="CE202" i="9"/>
  <c r="CE194" i="9"/>
  <c r="CE186" i="9"/>
  <c r="CE178" i="9"/>
  <c r="CE170" i="9"/>
  <c r="CE162" i="9"/>
  <c r="CE154" i="9"/>
  <c r="CE146" i="9"/>
  <c r="CE138" i="9"/>
  <c r="CE130" i="9"/>
  <c r="CE122" i="9"/>
  <c r="CE91" i="9"/>
  <c r="CE84" i="9"/>
  <c r="CE327" i="9"/>
  <c r="CE319" i="9"/>
  <c r="CE311" i="9"/>
  <c r="CE303" i="9"/>
  <c r="CE295" i="9"/>
  <c r="CE287" i="9"/>
  <c r="CE279" i="9"/>
  <c r="CE271" i="9"/>
  <c r="CE263" i="9"/>
  <c r="CE255" i="9"/>
  <c r="CE247" i="9"/>
  <c r="CE239" i="9"/>
  <c r="CE231" i="9"/>
  <c r="CE223" i="9"/>
  <c r="CE215" i="9"/>
  <c r="CE207" i="9"/>
  <c r="CE199" i="9"/>
  <c r="CE191" i="9"/>
  <c r="CE183" i="9"/>
  <c r="CE175" i="9"/>
  <c r="CE167" i="9"/>
  <c r="CE159" i="9"/>
  <c r="CE151" i="9"/>
  <c r="CE143" i="9"/>
  <c r="CE135" i="9"/>
  <c r="CE127" i="9"/>
  <c r="CE119" i="9"/>
  <c r="CE117" i="9"/>
  <c r="CE102" i="9"/>
  <c r="CE331" i="9"/>
  <c r="CE330" i="9"/>
  <c r="CE85" i="9"/>
  <c r="CE82" i="9"/>
  <c r="CE99" i="9"/>
  <c r="CE115" i="9"/>
  <c r="CE96" i="9"/>
  <c r="CE109" i="9"/>
  <c r="CE90" i="9"/>
  <c r="CE83" i="9"/>
  <c r="CE92" i="9"/>
  <c r="CE116" i="9"/>
  <c r="CE101" i="9"/>
  <c r="CE323" i="9"/>
  <c r="CE315" i="9"/>
  <c r="CE307" i="9"/>
  <c r="CE299" i="9"/>
  <c r="CE291" i="9"/>
  <c r="CE283" i="9"/>
  <c r="CE275" i="9"/>
  <c r="CE267" i="9"/>
  <c r="CE259" i="9"/>
  <c r="CE251" i="9"/>
  <c r="CE243" i="9"/>
  <c r="CE235" i="9"/>
  <c r="CE227" i="9"/>
  <c r="CE219" i="9"/>
  <c r="CE211" i="9"/>
  <c r="CE203" i="9"/>
  <c r="CE195" i="9"/>
  <c r="CE187" i="9"/>
  <c r="CE179" i="9"/>
  <c r="CE171" i="9"/>
  <c r="CE163" i="9"/>
  <c r="CE155" i="9"/>
  <c r="CE147" i="9"/>
  <c r="CE139" i="9"/>
  <c r="CE131" i="9"/>
  <c r="CE123" i="9"/>
  <c r="CE326" i="9"/>
  <c r="CE318" i="9"/>
  <c r="CE310" i="9"/>
  <c r="CE302" i="9"/>
  <c r="CE294" i="9"/>
  <c r="CE286" i="9"/>
  <c r="CE278" i="9"/>
  <c r="CE270" i="9"/>
  <c r="CE262" i="9"/>
  <c r="CE254" i="9"/>
  <c r="CE246" i="9"/>
  <c r="CE238" i="9"/>
  <c r="CE230" i="9"/>
  <c r="CE222" i="9"/>
  <c r="CE214" i="9"/>
  <c r="CE206" i="9"/>
  <c r="CE198" i="9"/>
  <c r="CE190" i="9"/>
  <c r="CE182" i="9"/>
  <c r="CE174" i="9"/>
  <c r="CE166" i="9"/>
  <c r="CE158" i="9"/>
  <c r="CE150" i="9"/>
  <c r="CE142" i="9"/>
  <c r="CE134" i="9"/>
  <c r="CE126" i="9"/>
  <c r="CE118" i="9"/>
  <c r="CE95" i="9"/>
  <c r="CE86" i="9"/>
  <c r="CE107" i="9"/>
  <c r="CE112" i="9"/>
  <c r="CE88" i="9"/>
  <c r="CE104" i="9"/>
  <c r="CE97" i="9"/>
  <c r="CE93" i="9"/>
  <c r="CE329" i="9"/>
  <c r="CE321" i="9"/>
  <c r="CE313" i="9"/>
  <c r="CE305" i="9"/>
  <c r="CE297" i="9"/>
  <c r="CE289" i="9"/>
  <c r="CE281" i="9"/>
  <c r="CE273" i="9"/>
  <c r="CE265" i="9"/>
  <c r="CE257" i="9"/>
  <c r="CE249" i="9"/>
  <c r="CE241" i="9"/>
  <c r="CE233" i="9"/>
  <c r="CE225" i="9"/>
  <c r="CE217" i="9"/>
  <c r="CE209" i="9"/>
  <c r="CE201" i="9"/>
  <c r="CE193" i="9"/>
  <c r="CE185" i="9"/>
  <c r="CE177" i="9"/>
  <c r="CE169" i="9"/>
  <c r="CE161" i="9"/>
  <c r="CE153" i="9"/>
  <c r="CE145" i="9"/>
  <c r="CE137" i="9"/>
  <c r="CE129" i="9"/>
  <c r="CE121" i="9"/>
  <c r="CE324" i="9"/>
  <c r="CE316" i="9"/>
  <c r="CE308" i="9"/>
  <c r="CE300" i="9"/>
  <c r="CE292" i="9"/>
  <c r="CE284" i="9"/>
  <c r="CE276" i="9"/>
  <c r="CE268" i="9"/>
  <c r="CE260" i="9"/>
  <c r="CE252" i="9"/>
  <c r="CE244" i="9"/>
  <c r="CE236" i="9"/>
  <c r="CE228" i="9"/>
  <c r="CE220" i="9"/>
  <c r="CE212" i="9"/>
  <c r="CE204" i="9"/>
  <c r="CE196" i="9"/>
  <c r="CE188" i="9"/>
  <c r="CE180" i="9"/>
  <c r="CE172" i="9"/>
  <c r="CE164" i="9"/>
  <c r="CE156" i="9"/>
  <c r="CE148" i="9"/>
  <c r="CE140" i="9"/>
  <c r="CE132" i="9"/>
  <c r="CE124" i="9"/>
  <c r="T106" i="9"/>
  <c r="G55" i="4" s="1"/>
  <c r="T83" i="9"/>
  <c r="G32" i="4" s="1"/>
  <c r="T315" i="9"/>
  <c r="T307" i="9"/>
  <c r="T291" i="9"/>
  <c r="T275" i="9"/>
  <c r="T259" i="9"/>
  <c r="T235" i="9"/>
  <c r="T219" i="9"/>
  <c r="T203" i="9"/>
  <c r="T171" i="9"/>
  <c r="G120" i="4" s="1"/>
  <c r="T318" i="9"/>
  <c r="T294" i="9"/>
  <c r="T262" i="9"/>
  <c r="T174" i="9"/>
  <c r="G123" i="4" s="1"/>
  <c r="T94" i="9"/>
  <c r="G43" i="4" s="1"/>
  <c r="H48" i="10"/>
  <c r="T84" i="9"/>
  <c r="G33" i="4" s="1"/>
  <c r="T114" i="9"/>
  <c r="G63" i="4" s="1"/>
  <c r="T325" i="9"/>
  <c r="T301" i="9"/>
  <c r="T285" i="9"/>
  <c r="T277" i="9"/>
  <c r="T261" i="9"/>
  <c r="T245" i="9"/>
  <c r="T229" i="9"/>
  <c r="T213" i="9"/>
  <c r="T197" i="9"/>
  <c r="T173" i="9"/>
  <c r="G122" i="4" s="1"/>
  <c r="T157" i="9"/>
  <c r="G106" i="4" s="1"/>
  <c r="T149" i="9"/>
  <c r="G98" i="4" s="1"/>
  <c r="T125" i="9"/>
  <c r="G74" i="4" s="1"/>
  <c r="T328" i="9"/>
  <c r="T312" i="9"/>
  <c r="T296" i="9"/>
  <c r="T280" i="9"/>
  <c r="T264" i="9"/>
  <c r="T248" i="9"/>
  <c r="T232" i="9"/>
  <c r="T216" i="9"/>
  <c r="T200" i="9"/>
  <c r="T184" i="9"/>
  <c r="T168" i="9"/>
  <c r="G117" i="4" s="1"/>
  <c r="T160" i="9"/>
  <c r="G109" i="4" s="1"/>
  <c r="T144" i="9"/>
  <c r="G93" i="4" s="1"/>
  <c r="T136" i="9"/>
  <c r="T128" i="9"/>
  <c r="G77" i="4" s="1"/>
  <c r="T110" i="9"/>
  <c r="G59" i="4" s="1"/>
  <c r="T82" i="9"/>
  <c r="G31" i="4" s="1"/>
  <c r="T98" i="9"/>
  <c r="G47" i="4" s="1"/>
  <c r="T99" i="9"/>
  <c r="G48" i="4" s="1"/>
  <c r="H61" i="10"/>
  <c r="T115" i="9"/>
  <c r="G64" i="4" s="1"/>
  <c r="T89" i="9"/>
  <c r="G38" i="4" s="1"/>
  <c r="T113" i="9"/>
  <c r="G62" i="4" s="1"/>
  <c r="T327" i="9"/>
  <c r="T319" i="9"/>
  <c r="T311" i="9"/>
  <c r="T303" i="9"/>
  <c r="T295" i="9"/>
  <c r="T287" i="9"/>
  <c r="T279" i="9"/>
  <c r="T271" i="9"/>
  <c r="T263" i="9"/>
  <c r="T255" i="9"/>
  <c r="T247" i="9"/>
  <c r="T239" i="9"/>
  <c r="T231" i="9"/>
  <c r="T223" i="9"/>
  <c r="T215" i="9"/>
  <c r="T207" i="9"/>
  <c r="T199" i="9"/>
  <c r="T191" i="9"/>
  <c r="T183" i="9"/>
  <c r="T175" i="9"/>
  <c r="G124" i="4" s="1"/>
  <c r="T167" i="9"/>
  <c r="G116" i="4" s="1"/>
  <c r="T159" i="9"/>
  <c r="G108" i="4" s="1"/>
  <c r="T151" i="9"/>
  <c r="G100" i="4" s="1"/>
  <c r="T143" i="9"/>
  <c r="T135" i="9"/>
  <c r="G84" i="4" s="1"/>
  <c r="T127" i="9"/>
  <c r="G76" i="4" s="1"/>
  <c r="T119" i="9"/>
  <c r="G68" i="4" s="1"/>
  <c r="T330" i="9"/>
  <c r="T322" i="9"/>
  <c r="T314" i="9"/>
  <c r="T306" i="9"/>
  <c r="T298" i="9"/>
  <c r="T290" i="9"/>
  <c r="T282" i="9"/>
  <c r="T274" i="9"/>
  <c r="T266" i="9"/>
  <c r="T258" i="9"/>
  <c r="T250" i="9"/>
  <c r="T242" i="9"/>
  <c r="T234" i="9"/>
  <c r="T226" i="9"/>
  <c r="T218" i="9"/>
  <c r="T210" i="9"/>
  <c r="T202" i="9"/>
  <c r="T194" i="9"/>
  <c r="T186" i="9"/>
  <c r="T178" i="9"/>
  <c r="G127" i="4" s="1"/>
  <c r="T170" i="9"/>
  <c r="G119" i="4" s="1"/>
  <c r="T162" i="9"/>
  <c r="G111" i="4" s="1"/>
  <c r="T154" i="9"/>
  <c r="G103" i="4" s="1"/>
  <c r="T146" i="9"/>
  <c r="T138" i="9"/>
  <c r="T130" i="9"/>
  <c r="G79" i="4" s="1"/>
  <c r="T122" i="9"/>
  <c r="G71" i="4" s="1"/>
  <c r="T87" i="9"/>
  <c r="G36" i="4" s="1"/>
  <c r="T116" i="9"/>
  <c r="G65" i="4" s="1"/>
  <c r="H54" i="10"/>
  <c r="T323" i="9"/>
  <c r="T299" i="9"/>
  <c r="T283" i="9"/>
  <c r="T267" i="9"/>
  <c r="T251" i="9"/>
  <c r="T243" i="9"/>
  <c r="T227" i="9"/>
  <c r="T211" i="9"/>
  <c r="T195" i="9"/>
  <c r="T187" i="9"/>
  <c r="T179" i="9"/>
  <c r="G128" i="4" s="1"/>
  <c r="T163" i="9"/>
  <c r="G112" i="4" s="1"/>
  <c r="T155" i="9"/>
  <c r="G104" i="4" s="1"/>
  <c r="T147" i="9"/>
  <c r="T139" i="9"/>
  <c r="T131" i="9"/>
  <c r="G80" i="4" s="1"/>
  <c r="T123" i="9"/>
  <c r="G72" i="4" s="1"/>
  <c r="T326" i="9"/>
  <c r="T310" i="9"/>
  <c r="T302" i="9"/>
  <c r="T286" i="9"/>
  <c r="T278" i="9"/>
  <c r="T270" i="9"/>
  <c r="T254" i="9"/>
  <c r="T246" i="9"/>
  <c r="T238" i="9"/>
  <c r="T230" i="9"/>
  <c r="T222" i="9"/>
  <c r="T214" i="9"/>
  <c r="T206" i="9"/>
  <c r="T198" i="9"/>
  <c r="T190" i="9"/>
  <c r="T182" i="9"/>
  <c r="T166" i="9"/>
  <c r="G115" i="4" s="1"/>
  <c r="T158" i="9"/>
  <c r="G107" i="4" s="1"/>
  <c r="T150" i="9"/>
  <c r="G99" i="4" s="1"/>
  <c r="T142" i="9"/>
  <c r="T134" i="9"/>
  <c r="T126" i="9"/>
  <c r="G75" i="4" s="1"/>
  <c r="T118" i="9"/>
  <c r="G67" i="4" s="1"/>
  <c r="T91" i="9"/>
  <c r="G40" i="4" s="1"/>
  <c r="T100" i="9"/>
  <c r="G49" i="4" s="1"/>
  <c r="T111" i="9"/>
  <c r="G60" i="4" s="1"/>
  <c r="T85" i="9"/>
  <c r="G34" i="4" s="1"/>
  <c r="T317" i="9"/>
  <c r="T309" i="9"/>
  <c r="T293" i="9"/>
  <c r="T269" i="9"/>
  <c r="T253" i="9"/>
  <c r="T237" i="9"/>
  <c r="T221" i="9"/>
  <c r="T205" i="9"/>
  <c r="T189" i="9"/>
  <c r="T181" i="9"/>
  <c r="T165" i="9"/>
  <c r="G114" i="4" s="1"/>
  <c r="T141" i="9"/>
  <c r="G90" i="4" s="1"/>
  <c r="T133" i="9"/>
  <c r="G82" i="4" s="1"/>
  <c r="T117" i="9"/>
  <c r="G66" i="4" s="1"/>
  <c r="T320" i="9"/>
  <c r="T304" i="9"/>
  <c r="T288" i="9"/>
  <c r="T272" i="9"/>
  <c r="T256" i="9"/>
  <c r="T240" i="9"/>
  <c r="T224" i="9"/>
  <c r="T208" i="9"/>
  <c r="T192" i="9"/>
  <c r="T176" i="9"/>
  <c r="G125" i="4" s="1"/>
  <c r="T152" i="9"/>
  <c r="G101" i="4" s="1"/>
  <c r="T120" i="9"/>
  <c r="G69" i="4" s="1"/>
  <c r="H55" i="10"/>
  <c r="H39" i="10"/>
  <c r="T107" i="9"/>
  <c r="G56" i="4" s="1"/>
  <c r="T112" i="9"/>
  <c r="G61" i="4" s="1"/>
  <c r="T88" i="9"/>
  <c r="G37" i="4" s="1"/>
  <c r="T329" i="9"/>
  <c r="T321" i="9"/>
  <c r="T313" i="9"/>
  <c r="T305" i="9"/>
  <c r="T297" i="9"/>
  <c r="T289" i="9"/>
  <c r="T281" i="9"/>
  <c r="T273" i="9"/>
  <c r="T265" i="9"/>
  <c r="T257" i="9"/>
  <c r="T249" i="9"/>
  <c r="T241" i="9"/>
  <c r="T233" i="9"/>
  <c r="T225" i="9"/>
  <c r="T217" i="9"/>
  <c r="T209" i="9"/>
  <c r="T201" i="9"/>
  <c r="T193" i="9"/>
  <c r="T185" i="9"/>
  <c r="T177" i="9"/>
  <c r="G126" i="4" s="1"/>
  <c r="T169" i="9"/>
  <c r="G118" i="4" s="1"/>
  <c r="T161" i="9"/>
  <c r="G110" i="4" s="1"/>
  <c r="T153" i="9"/>
  <c r="G102" i="4" s="1"/>
  <c r="T145" i="9"/>
  <c r="T137" i="9"/>
  <c r="G86" i="4" s="1"/>
  <c r="T129" i="9"/>
  <c r="G78" i="4" s="1"/>
  <c r="T121" i="9"/>
  <c r="G70" i="4" s="1"/>
  <c r="T324" i="9"/>
  <c r="T316" i="9"/>
  <c r="T308" i="9"/>
  <c r="T300" i="9"/>
  <c r="T292" i="9"/>
  <c r="T284" i="9"/>
  <c r="T276" i="9"/>
  <c r="T268" i="9"/>
  <c r="T260" i="9"/>
  <c r="T252" i="9"/>
  <c r="T244" i="9"/>
  <c r="T236" i="9"/>
  <c r="T228" i="9"/>
  <c r="T220" i="9"/>
  <c r="T212" i="9"/>
  <c r="T204" i="9"/>
  <c r="T196" i="9"/>
  <c r="T188" i="9"/>
  <c r="T180" i="9"/>
  <c r="T172" i="9"/>
  <c r="G121" i="4" s="1"/>
  <c r="T164" i="9"/>
  <c r="G113" i="4" s="1"/>
  <c r="T156" i="9"/>
  <c r="G105" i="4" s="1"/>
  <c r="T148" i="9"/>
  <c r="G97" i="4" s="1"/>
  <c r="T140" i="9"/>
  <c r="T132" i="9"/>
  <c r="T124" i="9"/>
  <c r="G73" i="4" s="1"/>
  <c r="BE83" i="9"/>
  <c r="BT83" i="9" s="1"/>
  <c r="BF82" i="9"/>
  <c r="BE84" i="9"/>
  <c r="BT84" i="9" s="1"/>
  <c r="BF83" i="9"/>
  <c r="BE82" i="9"/>
  <c r="BT82" i="9" s="1"/>
  <c r="BF81" i="9"/>
  <c r="BE81" i="9"/>
  <c r="BT81" i="9" s="1"/>
  <c r="BE85" i="9"/>
  <c r="BT85" i="9" s="1"/>
  <c r="BF84" i="9"/>
  <c r="BE252" i="9"/>
  <c r="BT252" i="9" s="1"/>
  <c r="BF251" i="9"/>
  <c r="BE313" i="9"/>
  <c r="BT313" i="9" s="1"/>
  <c r="BF312" i="9"/>
  <c r="BE198" i="9"/>
  <c r="BT198" i="9" s="1"/>
  <c r="BF197" i="9"/>
  <c r="BE153" i="9"/>
  <c r="BT153" i="9" s="1"/>
  <c r="BF152" i="9"/>
  <c r="BE125" i="9"/>
  <c r="BT125" i="9" s="1"/>
  <c r="BF124" i="9"/>
  <c r="BF215" i="9"/>
  <c r="BE216" i="9"/>
  <c r="BT216" i="9" s="1"/>
  <c r="BF275" i="9"/>
  <c r="BE276" i="9"/>
  <c r="BT276" i="9" s="1"/>
  <c r="BE207" i="9"/>
  <c r="BT207" i="9" s="1"/>
  <c r="BF206" i="9"/>
  <c r="BE182" i="9"/>
  <c r="BT182" i="9" s="1"/>
  <c r="BF181" i="9"/>
  <c r="BE244" i="9"/>
  <c r="BT244" i="9" s="1"/>
  <c r="BF243" i="9"/>
  <c r="BE113" i="9"/>
  <c r="BT113" i="9" s="1"/>
  <c r="BF112" i="9"/>
  <c r="BE232" i="9"/>
  <c r="BT232" i="9" s="1"/>
  <c r="BF231" i="9"/>
  <c r="BE209" i="9"/>
  <c r="BT209" i="9" s="1"/>
  <c r="BF208" i="9"/>
  <c r="BE212" i="9"/>
  <c r="BT212" i="9" s="1"/>
  <c r="BF211" i="9"/>
  <c r="BE307" i="9"/>
  <c r="BT307" i="9" s="1"/>
  <c r="BF306" i="9"/>
  <c r="BE132" i="9"/>
  <c r="BT132" i="9" s="1"/>
  <c r="BF131" i="9"/>
  <c r="BE117" i="9"/>
  <c r="BT117" i="9" s="1"/>
  <c r="BF116" i="9"/>
  <c r="BE111" i="9"/>
  <c r="BT111" i="9" s="1"/>
  <c r="BF110" i="9"/>
  <c r="BE187" i="9"/>
  <c r="BT187" i="9" s="1"/>
  <c r="BF186" i="9"/>
  <c r="BE213" i="9"/>
  <c r="BT213" i="9" s="1"/>
  <c r="BF212" i="9"/>
  <c r="BE206" i="9"/>
  <c r="BT206" i="9" s="1"/>
  <c r="BF205" i="9"/>
  <c r="BE154" i="9"/>
  <c r="BT154" i="9" s="1"/>
  <c r="BF153" i="9"/>
  <c r="BE192" i="9"/>
  <c r="BT192" i="9" s="1"/>
  <c r="BF191" i="9"/>
  <c r="BE323" i="9"/>
  <c r="BT323" i="9" s="1"/>
  <c r="BF322" i="9"/>
  <c r="BE96" i="9"/>
  <c r="BT96" i="9" s="1"/>
  <c r="BF95" i="9"/>
  <c r="BE163" i="9"/>
  <c r="BT163" i="9" s="1"/>
  <c r="BF162" i="9"/>
  <c r="BE94" i="9"/>
  <c r="BT94" i="9" s="1"/>
  <c r="BF93" i="9"/>
  <c r="BE238" i="9"/>
  <c r="BT238" i="9" s="1"/>
  <c r="BF237" i="9"/>
  <c r="BE215" i="9"/>
  <c r="BT215" i="9" s="1"/>
  <c r="BF214" i="9"/>
  <c r="BE165" i="9"/>
  <c r="BT165" i="9" s="1"/>
  <c r="BF164" i="9"/>
  <c r="BE123" i="9"/>
  <c r="BT123" i="9" s="1"/>
  <c r="BF122" i="9"/>
  <c r="BE228" i="9"/>
  <c r="BT228" i="9" s="1"/>
  <c r="BF227" i="9"/>
  <c r="BE93" i="9"/>
  <c r="BT93" i="9" s="1"/>
  <c r="BF92" i="9"/>
  <c r="BE300" i="9"/>
  <c r="BT300" i="9" s="1"/>
  <c r="BF299" i="9"/>
  <c r="BE139" i="9"/>
  <c r="BT139" i="9" s="1"/>
  <c r="BF138" i="9"/>
  <c r="BE203" i="9"/>
  <c r="BT203" i="9" s="1"/>
  <c r="BF202" i="9"/>
  <c r="BE335" i="9"/>
  <c r="BT335" i="9" s="1"/>
  <c r="BF334" i="9"/>
  <c r="BE229" i="9"/>
  <c r="BT229" i="9" s="1"/>
  <c r="BF228" i="9"/>
  <c r="BE223" i="9"/>
  <c r="BT223" i="9" s="1"/>
  <c r="BF222" i="9"/>
  <c r="BE191" i="9"/>
  <c r="BT191" i="9" s="1"/>
  <c r="BF190" i="9"/>
  <c r="BE173" i="9"/>
  <c r="BT173" i="9" s="1"/>
  <c r="BF172" i="9"/>
  <c r="BE89" i="9"/>
  <c r="BT89" i="9" s="1"/>
  <c r="BF88" i="9"/>
  <c r="BE112" i="9"/>
  <c r="BT112" i="9" s="1"/>
  <c r="BF111" i="9"/>
  <c r="BE110" i="9"/>
  <c r="BT110" i="9" s="1"/>
  <c r="BF109" i="9"/>
  <c r="BE221" i="9"/>
  <c r="BT221" i="9" s="1"/>
  <c r="BF220" i="9"/>
  <c r="BE108" i="9"/>
  <c r="BT108" i="9" s="1"/>
  <c r="BF107" i="9"/>
  <c r="BF330" i="9"/>
  <c r="BE331" i="9"/>
  <c r="BT331" i="9" s="1"/>
  <c r="BE120" i="9"/>
  <c r="BT120" i="9" s="1"/>
  <c r="BF119" i="9"/>
  <c r="BE183" i="9"/>
  <c r="BT183" i="9" s="1"/>
  <c r="BF182" i="9"/>
  <c r="BE170" i="9"/>
  <c r="BT170" i="9" s="1"/>
  <c r="BF169" i="9"/>
  <c r="BE208" i="9"/>
  <c r="BT208" i="9" s="1"/>
  <c r="BF207" i="9"/>
  <c r="BE218" i="9"/>
  <c r="BT218" i="9" s="1"/>
  <c r="BF217" i="9"/>
  <c r="BE174" i="9"/>
  <c r="BT174" i="9" s="1"/>
  <c r="BF173" i="9"/>
  <c r="BE317" i="9"/>
  <c r="BT317" i="9" s="1"/>
  <c r="BF316" i="9"/>
  <c r="BE260" i="9"/>
  <c r="BT260" i="9" s="1"/>
  <c r="BF259" i="9"/>
  <c r="BE305" i="9"/>
  <c r="BT305" i="9" s="1"/>
  <c r="BF304" i="9"/>
  <c r="BE263" i="9"/>
  <c r="BT263" i="9" s="1"/>
  <c r="BF262" i="9"/>
  <c r="BE92" i="9"/>
  <c r="BT92" i="9" s="1"/>
  <c r="BF91" i="9"/>
  <c r="BE211" i="9"/>
  <c r="BT211" i="9" s="1"/>
  <c r="BF210" i="9"/>
  <c r="BE156" i="9"/>
  <c r="BT156" i="9" s="1"/>
  <c r="BF155" i="9"/>
  <c r="BE98" i="9"/>
  <c r="BT98" i="9" s="1"/>
  <c r="BF97" i="9"/>
  <c r="BE334" i="9"/>
  <c r="BT334" i="9" s="1"/>
  <c r="BF333" i="9"/>
  <c r="BE327" i="9"/>
  <c r="BT327" i="9" s="1"/>
  <c r="BF326" i="9"/>
  <c r="BE303" i="9"/>
  <c r="BT303" i="9" s="1"/>
  <c r="BF302" i="9"/>
  <c r="BE293" i="9"/>
  <c r="BT293" i="9" s="1"/>
  <c r="BF292" i="9"/>
  <c r="BF270" i="9"/>
  <c r="BE271" i="9"/>
  <c r="BT271" i="9" s="1"/>
  <c r="BE245" i="9"/>
  <c r="BT245" i="9" s="1"/>
  <c r="BF244" i="9"/>
  <c r="BE239" i="9"/>
  <c r="BT239" i="9" s="1"/>
  <c r="BF238" i="9"/>
  <c r="BE233" i="9"/>
  <c r="BT233" i="9" s="1"/>
  <c r="BF232" i="9"/>
  <c r="BE205" i="9"/>
  <c r="BT205" i="9" s="1"/>
  <c r="BF204" i="9"/>
  <c r="BE146" i="9"/>
  <c r="BT146" i="9" s="1"/>
  <c r="BF145" i="9"/>
  <c r="BE141" i="9"/>
  <c r="BT141" i="9" s="1"/>
  <c r="BF140" i="9"/>
  <c r="BE116" i="9"/>
  <c r="BT116" i="9" s="1"/>
  <c r="BF115" i="9"/>
  <c r="BE315" i="9"/>
  <c r="BT315" i="9" s="1"/>
  <c r="BF314" i="9"/>
  <c r="BF194" i="9"/>
  <c r="BE195" i="9"/>
  <c r="BT195" i="9" s="1"/>
  <c r="BE301" i="9"/>
  <c r="BT301" i="9" s="1"/>
  <c r="BF300" i="9"/>
  <c r="BF278" i="9"/>
  <c r="BE279" i="9"/>
  <c r="BT279" i="9" s="1"/>
  <c r="BF268" i="9"/>
  <c r="BE269" i="9"/>
  <c r="BT269" i="9" s="1"/>
  <c r="BE253" i="9"/>
  <c r="BT253" i="9" s="1"/>
  <c r="BF252" i="9"/>
  <c r="BE136" i="9"/>
  <c r="BT136" i="9" s="1"/>
  <c r="BF135" i="9"/>
  <c r="BE155" i="9"/>
  <c r="BT155" i="9" s="1"/>
  <c r="BF154" i="9"/>
  <c r="BE290" i="9"/>
  <c r="BT290" i="9" s="1"/>
  <c r="BF289" i="9"/>
  <c r="BE280" i="9"/>
  <c r="BT280" i="9" s="1"/>
  <c r="BF279" i="9"/>
  <c r="BE242" i="9"/>
  <c r="BT242" i="9" s="1"/>
  <c r="BF241" i="9"/>
  <c r="BE222" i="9"/>
  <c r="BT222" i="9" s="1"/>
  <c r="BF221" i="9"/>
  <c r="BE158" i="9"/>
  <c r="BT158" i="9" s="1"/>
  <c r="BF157" i="9"/>
  <c r="BE145" i="9"/>
  <c r="BT145" i="9" s="1"/>
  <c r="BF144" i="9"/>
  <c r="BE115" i="9"/>
  <c r="BT115" i="9" s="1"/>
  <c r="BF114" i="9"/>
  <c r="BE176" i="9"/>
  <c r="BT176" i="9" s="1"/>
  <c r="BF175" i="9"/>
  <c r="BE220" i="9"/>
  <c r="BT220" i="9" s="1"/>
  <c r="BF219" i="9"/>
  <c r="BE299" i="9"/>
  <c r="BT299" i="9" s="1"/>
  <c r="BF298" i="9"/>
  <c r="BE227" i="9"/>
  <c r="BT227" i="9" s="1"/>
  <c r="BF226" i="9"/>
  <c r="BE140" i="9"/>
  <c r="BT140" i="9" s="1"/>
  <c r="BF139" i="9"/>
  <c r="BE196" i="9"/>
  <c r="BT196" i="9" s="1"/>
  <c r="BF195" i="9"/>
  <c r="BE102" i="9"/>
  <c r="BT102" i="9" s="1"/>
  <c r="BF101" i="9"/>
  <c r="BE328" i="9"/>
  <c r="BT328" i="9" s="1"/>
  <c r="BF327" i="9"/>
  <c r="BE304" i="9"/>
  <c r="BT304" i="9" s="1"/>
  <c r="BF303" i="9"/>
  <c r="BE246" i="9"/>
  <c r="BT246" i="9" s="1"/>
  <c r="BF245" i="9"/>
  <c r="BE240" i="9"/>
  <c r="BT240" i="9" s="1"/>
  <c r="BF239" i="9"/>
  <c r="BE234" i="9"/>
  <c r="BT234" i="9" s="1"/>
  <c r="BF233" i="9"/>
  <c r="BF198" i="9"/>
  <c r="BE199" i="9"/>
  <c r="BT199" i="9" s="1"/>
  <c r="BE161" i="9"/>
  <c r="BT161" i="9" s="1"/>
  <c r="BF160" i="9"/>
  <c r="BE142" i="9"/>
  <c r="BT142" i="9" s="1"/>
  <c r="BF141" i="9"/>
  <c r="BE119" i="9"/>
  <c r="BT119" i="9" s="1"/>
  <c r="BF118" i="9"/>
  <c r="BE107" i="9"/>
  <c r="BT107" i="9" s="1"/>
  <c r="BF106" i="9"/>
  <c r="BE87" i="9"/>
  <c r="BT87" i="9" s="1"/>
  <c r="BF86" i="9"/>
  <c r="BE128" i="9"/>
  <c r="BT128" i="9" s="1"/>
  <c r="BF127" i="9"/>
  <c r="BE324" i="9"/>
  <c r="BT324" i="9" s="1"/>
  <c r="BF323" i="9"/>
  <c r="BE236" i="9"/>
  <c r="BT236" i="9" s="1"/>
  <c r="BF235" i="9"/>
  <c r="BE188" i="9"/>
  <c r="BT188" i="9" s="1"/>
  <c r="BF187" i="9"/>
  <c r="BE90" i="9"/>
  <c r="BT90" i="9" s="1"/>
  <c r="BF89" i="9"/>
  <c r="BE295" i="9"/>
  <c r="BT295" i="9" s="1"/>
  <c r="BF294" i="9"/>
  <c r="BE273" i="9"/>
  <c r="BT273" i="9" s="1"/>
  <c r="BF272" i="9"/>
  <c r="BE247" i="9"/>
  <c r="BT247" i="9" s="1"/>
  <c r="BF246" i="9"/>
  <c r="BE175" i="9"/>
  <c r="BT175" i="9" s="1"/>
  <c r="BF174" i="9"/>
  <c r="BE162" i="9"/>
  <c r="BT162" i="9" s="1"/>
  <c r="BF161" i="9"/>
  <c r="BE321" i="9"/>
  <c r="BT321" i="9" s="1"/>
  <c r="BF320" i="9"/>
  <c r="BE308" i="9"/>
  <c r="BT308" i="9" s="1"/>
  <c r="BF307" i="9"/>
  <c r="BE88" i="9"/>
  <c r="BT88" i="9" s="1"/>
  <c r="BF87" i="9"/>
  <c r="BE326" i="9"/>
  <c r="BT326" i="9" s="1"/>
  <c r="BF325" i="9"/>
  <c r="BE296" i="9"/>
  <c r="BT296" i="9" s="1"/>
  <c r="BF295" i="9"/>
  <c r="BE286" i="9"/>
  <c r="BT286" i="9" s="1"/>
  <c r="BF285" i="9"/>
  <c r="BE274" i="9"/>
  <c r="BT274" i="9" s="1"/>
  <c r="BF273" i="9"/>
  <c r="BF247" i="9"/>
  <c r="BE248" i="9"/>
  <c r="BT248" i="9" s="1"/>
  <c r="BE95" i="9"/>
  <c r="BT95" i="9" s="1"/>
  <c r="BF94" i="9"/>
  <c r="BE144" i="9"/>
  <c r="BT144" i="9" s="1"/>
  <c r="BF143" i="9"/>
  <c r="BE172" i="9"/>
  <c r="BT172" i="9" s="1"/>
  <c r="BF171" i="9"/>
  <c r="BE126" i="9"/>
  <c r="BT126" i="9" s="1"/>
  <c r="BF125" i="9"/>
  <c r="BE320" i="9"/>
  <c r="BT320" i="9" s="1"/>
  <c r="BF319" i="9"/>
  <c r="BE281" i="9"/>
  <c r="BT281" i="9" s="1"/>
  <c r="BF280" i="9"/>
  <c r="BE265" i="9"/>
  <c r="BT265" i="9" s="1"/>
  <c r="BF264" i="9"/>
  <c r="BE134" i="9"/>
  <c r="BT134" i="9" s="1"/>
  <c r="BF133" i="9"/>
  <c r="BE184" i="9"/>
  <c r="BT184" i="9" s="1"/>
  <c r="BF183" i="9"/>
  <c r="BE124" i="9"/>
  <c r="BT124" i="9" s="1"/>
  <c r="BF123" i="9"/>
  <c r="BE122" i="9"/>
  <c r="BT122" i="9" s="1"/>
  <c r="BF121" i="9"/>
  <c r="BE148" i="9"/>
  <c r="BT148" i="9" s="1"/>
  <c r="BF147" i="9"/>
  <c r="BE325" i="9"/>
  <c r="BT325" i="9" s="1"/>
  <c r="BF324" i="9"/>
  <c r="BE194" i="9"/>
  <c r="BT194" i="9" s="1"/>
  <c r="BF193" i="9"/>
  <c r="BE169" i="9"/>
  <c r="BT169" i="9" s="1"/>
  <c r="BF168" i="9"/>
  <c r="BE130" i="9"/>
  <c r="BT130" i="9" s="1"/>
  <c r="BF129" i="9"/>
  <c r="BE204" i="9"/>
  <c r="BT204" i="9" s="1"/>
  <c r="BF203" i="9"/>
  <c r="BE302" i="9"/>
  <c r="BT302" i="9" s="1"/>
  <c r="BF301" i="9"/>
  <c r="BE270" i="9"/>
  <c r="BT270" i="9" s="1"/>
  <c r="BF269" i="9"/>
  <c r="BE258" i="9"/>
  <c r="BT258" i="9" s="1"/>
  <c r="BF257" i="9"/>
  <c r="BE197" i="9"/>
  <c r="BT197" i="9" s="1"/>
  <c r="BF196" i="9"/>
  <c r="BE314" i="9"/>
  <c r="BT314" i="9" s="1"/>
  <c r="BF313" i="9"/>
  <c r="BE310" i="9"/>
  <c r="BT310" i="9" s="1"/>
  <c r="BF309" i="9"/>
  <c r="BE278" i="9"/>
  <c r="BT278" i="9" s="1"/>
  <c r="BF277" i="9"/>
  <c r="BE266" i="9"/>
  <c r="BT266" i="9" s="1"/>
  <c r="BF265" i="9"/>
  <c r="BE193" i="9"/>
  <c r="BT193" i="9" s="1"/>
  <c r="BF192" i="9"/>
  <c r="BE149" i="9"/>
  <c r="BT149" i="9" s="1"/>
  <c r="BF148" i="9"/>
  <c r="BE135" i="9"/>
  <c r="BT135" i="9" s="1"/>
  <c r="BF134" i="9"/>
  <c r="BE103" i="9"/>
  <c r="BT103" i="9" s="1"/>
  <c r="BF102" i="9"/>
  <c r="BE86" i="9"/>
  <c r="BT86" i="9" s="1"/>
  <c r="BF85" i="9"/>
  <c r="BE318" i="9"/>
  <c r="BT318" i="9" s="1"/>
  <c r="BF317" i="9"/>
  <c r="BE237" i="9"/>
  <c r="BT237" i="9" s="1"/>
  <c r="BF236" i="9"/>
  <c r="BE121" i="9"/>
  <c r="BT121" i="9" s="1"/>
  <c r="BF120" i="9"/>
  <c r="BE267" i="9"/>
  <c r="BT267" i="9" s="1"/>
  <c r="BF266" i="9"/>
  <c r="BE97" i="9"/>
  <c r="BT97" i="9" s="1"/>
  <c r="BF96" i="9"/>
  <c r="BE312" i="9"/>
  <c r="BT312" i="9" s="1"/>
  <c r="BF311" i="9"/>
  <c r="BE190" i="9"/>
  <c r="BT190" i="9" s="1"/>
  <c r="BF189" i="9"/>
  <c r="BE283" i="9"/>
  <c r="BT283" i="9" s="1"/>
  <c r="BF282" i="9"/>
  <c r="BE259" i="9"/>
  <c r="BT259" i="9" s="1"/>
  <c r="BF258" i="9"/>
  <c r="BE131" i="9"/>
  <c r="BT131" i="9" s="1"/>
  <c r="BF130" i="9"/>
  <c r="BE114" i="9"/>
  <c r="BT114" i="9" s="1"/>
  <c r="BF113" i="9"/>
  <c r="BF286" i="9"/>
  <c r="BE287" i="9"/>
  <c r="BT287" i="9" s="1"/>
  <c r="BE277" i="9"/>
  <c r="BT277" i="9" s="1"/>
  <c r="BF276" i="9"/>
  <c r="BE217" i="9"/>
  <c r="BT217" i="9" s="1"/>
  <c r="BF216" i="9"/>
  <c r="BE178" i="9"/>
  <c r="BT178" i="9" s="1"/>
  <c r="BF177" i="9"/>
  <c r="BE159" i="9"/>
  <c r="BT159" i="9" s="1"/>
  <c r="BF158" i="9"/>
  <c r="BE152" i="9"/>
  <c r="BT152" i="9" s="1"/>
  <c r="BF151" i="9"/>
  <c r="BE235" i="9"/>
  <c r="BT235" i="9" s="1"/>
  <c r="BF234" i="9"/>
  <c r="BE289" i="9"/>
  <c r="BT289" i="9" s="1"/>
  <c r="BF288" i="9"/>
  <c r="BE241" i="9"/>
  <c r="BT241" i="9" s="1"/>
  <c r="BF240" i="9"/>
  <c r="BE157" i="9"/>
  <c r="BT157" i="9" s="1"/>
  <c r="BF156" i="9"/>
  <c r="BF199" i="9"/>
  <c r="BE200" i="9"/>
  <c r="BT200" i="9" s="1"/>
  <c r="BE284" i="9"/>
  <c r="BT284" i="9" s="1"/>
  <c r="BF283" i="9"/>
  <c r="BE292" i="9"/>
  <c r="BT292" i="9" s="1"/>
  <c r="BF291" i="9"/>
  <c r="BE268" i="9"/>
  <c r="BT268" i="9" s="1"/>
  <c r="BF267" i="9"/>
  <c r="BE288" i="9"/>
  <c r="BT288" i="9" s="1"/>
  <c r="BF287" i="9"/>
  <c r="BE230" i="9"/>
  <c r="BT230" i="9" s="1"/>
  <c r="BF229" i="9"/>
  <c r="BF223" i="9"/>
  <c r="BE224" i="9"/>
  <c r="BT224" i="9" s="1"/>
  <c r="BE167" i="9"/>
  <c r="BT167" i="9" s="1"/>
  <c r="BF166" i="9"/>
  <c r="BE160" i="9"/>
  <c r="BT160" i="9" s="1"/>
  <c r="BF159" i="9"/>
  <c r="BE285" i="9"/>
  <c r="BT285" i="9" s="1"/>
  <c r="BF284" i="9"/>
  <c r="BE219" i="9"/>
  <c r="BT219" i="9" s="1"/>
  <c r="BF218" i="9"/>
  <c r="BE306" i="9"/>
  <c r="BT306" i="9" s="1"/>
  <c r="BF305" i="9"/>
  <c r="BF263" i="9"/>
  <c r="BE264" i="9"/>
  <c r="BT264" i="9" s="1"/>
  <c r="BE151" i="9"/>
  <c r="BT151" i="9" s="1"/>
  <c r="BF150" i="9"/>
  <c r="BE180" i="9"/>
  <c r="BT180" i="9" s="1"/>
  <c r="BF179" i="9"/>
  <c r="BE118" i="9"/>
  <c r="BT118" i="9" s="1"/>
  <c r="BF117" i="9"/>
  <c r="BE101" i="9"/>
  <c r="BT101" i="9" s="1"/>
  <c r="BF100" i="9"/>
  <c r="BE309" i="9"/>
  <c r="BT309" i="9" s="1"/>
  <c r="BF308" i="9"/>
  <c r="BE297" i="9"/>
  <c r="BT297" i="9" s="1"/>
  <c r="BF296" i="9"/>
  <c r="BE261" i="9"/>
  <c r="BT261" i="9" s="1"/>
  <c r="BF260" i="9"/>
  <c r="BE255" i="9"/>
  <c r="BT255" i="9" s="1"/>
  <c r="BF254" i="9"/>
  <c r="BE249" i="9"/>
  <c r="BT249" i="9" s="1"/>
  <c r="BF248" i="9"/>
  <c r="BE210" i="9"/>
  <c r="BT210" i="9" s="1"/>
  <c r="BF209" i="9"/>
  <c r="BE185" i="9"/>
  <c r="BT185" i="9" s="1"/>
  <c r="BF184" i="9"/>
  <c r="BE166" i="9"/>
  <c r="BT166" i="9" s="1"/>
  <c r="BF165" i="9"/>
  <c r="BE99" i="9"/>
  <c r="BT99" i="9" s="1"/>
  <c r="BF98" i="9"/>
  <c r="BE275" i="9"/>
  <c r="BT275" i="9" s="1"/>
  <c r="BF274" i="9"/>
  <c r="BE105" i="9"/>
  <c r="BT105" i="9" s="1"/>
  <c r="BF104" i="9"/>
  <c r="BE311" i="9"/>
  <c r="BT311" i="9" s="1"/>
  <c r="BF310" i="9"/>
  <c r="BE257" i="9"/>
  <c r="BT257" i="9" s="1"/>
  <c r="BF256" i="9"/>
  <c r="BE231" i="9"/>
  <c r="BT231" i="9" s="1"/>
  <c r="BF230" i="9"/>
  <c r="BE143" i="9"/>
  <c r="BT143" i="9" s="1"/>
  <c r="BF142" i="9"/>
  <c r="BE332" i="9"/>
  <c r="BT332" i="9" s="1"/>
  <c r="BF331" i="9"/>
  <c r="BE291" i="9"/>
  <c r="BT291" i="9" s="1"/>
  <c r="BF290" i="9"/>
  <c r="BE164" i="9"/>
  <c r="BT164" i="9" s="1"/>
  <c r="BF163" i="9"/>
  <c r="BE109" i="9"/>
  <c r="BT109" i="9" s="1"/>
  <c r="BF108" i="9"/>
  <c r="BE330" i="9"/>
  <c r="BT330" i="9" s="1"/>
  <c r="BF329" i="9"/>
  <c r="BF318" i="9"/>
  <c r="BE319" i="9"/>
  <c r="BT319" i="9" s="1"/>
  <c r="BE254" i="9"/>
  <c r="BT254" i="9" s="1"/>
  <c r="BF253" i="9"/>
  <c r="BE133" i="9"/>
  <c r="BT133" i="9" s="1"/>
  <c r="BF132" i="9"/>
  <c r="BE104" i="9"/>
  <c r="BT104" i="9" s="1"/>
  <c r="BF103" i="9"/>
  <c r="BE179" i="9"/>
  <c r="BT179" i="9" s="1"/>
  <c r="BF178" i="9"/>
  <c r="BE100" i="9"/>
  <c r="BT100" i="9" s="1"/>
  <c r="BF99" i="9"/>
  <c r="BE106" i="9"/>
  <c r="BT106" i="9" s="1"/>
  <c r="BF105" i="9"/>
  <c r="BE322" i="9"/>
  <c r="BT322" i="9" s="1"/>
  <c r="BF321" i="9"/>
  <c r="BE298" i="9"/>
  <c r="BT298" i="9" s="1"/>
  <c r="BF297" i="9"/>
  <c r="BE294" i="9"/>
  <c r="BT294" i="9" s="1"/>
  <c r="BF293" i="9"/>
  <c r="BE282" i="9"/>
  <c r="BT282" i="9" s="1"/>
  <c r="BF281" i="9"/>
  <c r="BE272" i="9"/>
  <c r="BT272" i="9" s="1"/>
  <c r="BF271" i="9"/>
  <c r="BE262" i="9"/>
  <c r="BT262" i="9" s="1"/>
  <c r="BF261" i="9"/>
  <c r="BF255" i="9"/>
  <c r="BE256" i="9"/>
  <c r="BT256" i="9" s="1"/>
  <c r="BE250" i="9"/>
  <c r="BT250" i="9" s="1"/>
  <c r="BF249" i="9"/>
  <c r="BE186" i="9"/>
  <c r="BT186" i="9" s="1"/>
  <c r="BF185" i="9"/>
  <c r="BE181" i="9"/>
  <c r="BT181" i="9" s="1"/>
  <c r="BF180" i="9"/>
  <c r="BE129" i="9"/>
  <c r="BT129" i="9" s="1"/>
  <c r="BF128" i="9"/>
  <c r="BE316" i="9"/>
  <c r="BT316" i="9" s="1"/>
  <c r="BF315" i="9"/>
  <c r="BE251" i="9"/>
  <c r="BT251" i="9" s="1"/>
  <c r="BF250" i="9"/>
  <c r="BE147" i="9"/>
  <c r="BT147" i="9" s="1"/>
  <c r="BF146" i="9"/>
  <c r="BE171" i="9"/>
  <c r="BT171" i="9" s="1"/>
  <c r="BF170" i="9"/>
  <c r="BE329" i="9"/>
  <c r="BT329" i="9" s="1"/>
  <c r="BF328" i="9"/>
  <c r="BE225" i="9"/>
  <c r="BT225" i="9" s="1"/>
  <c r="BF224" i="9"/>
  <c r="BE214" i="9"/>
  <c r="BT214" i="9" s="1"/>
  <c r="BF213" i="9"/>
  <c r="BE201" i="9"/>
  <c r="BT201" i="9" s="1"/>
  <c r="BF200" i="9"/>
  <c r="BE189" i="9"/>
  <c r="BT189" i="9" s="1"/>
  <c r="BF188" i="9"/>
  <c r="BE150" i="9"/>
  <c r="BT150" i="9" s="1"/>
  <c r="BF149" i="9"/>
  <c r="BE137" i="9"/>
  <c r="BT137" i="9" s="1"/>
  <c r="BF136" i="9"/>
  <c r="BE91" i="9"/>
  <c r="BT91" i="9" s="1"/>
  <c r="BF90" i="9"/>
  <c r="BE168" i="9"/>
  <c r="BT168" i="9" s="1"/>
  <c r="BF167" i="9"/>
  <c r="BE243" i="9"/>
  <c r="BT243" i="9" s="1"/>
  <c r="BF242" i="9"/>
  <c r="BE127" i="9"/>
  <c r="BT127" i="9" s="1"/>
  <c r="BF126" i="9"/>
  <c r="BE226" i="9"/>
  <c r="BT226" i="9" s="1"/>
  <c r="BF225" i="9"/>
  <c r="BE202" i="9"/>
  <c r="BT202" i="9" s="1"/>
  <c r="BF201" i="9"/>
  <c r="BE177" i="9"/>
  <c r="BT177" i="9" s="1"/>
  <c r="BF176" i="9"/>
  <c r="BE138" i="9"/>
  <c r="BT138" i="9" s="1"/>
  <c r="BF137" i="9"/>
  <c r="BE333" i="9"/>
  <c r="BT333" i="9" s="1"/>
  <c r="BF332" i="9"/>
  <c r="C39" i="9"/>
  <c r="D39" i="9" s="1"/>
  <c r="B9" i="9"/>
  <c r="B10" i="9"/>
  <c r="D7" i="9"/>
  <c r="B7" i="9"/>
  <c r="B11" i="9" s="1"/>
  <c r="B39" i="9"/>
  <c r="C32" i="9"/>
  <c r="B49" i="1" s="1"/>
  <c r="C4" i="9"/>
  <c r="B47" i="1" s="1"/>
  <c r="M80" i="9"/>
  <c r="C3" i="9"/>
  <c r="B9" i="1" s="1"/>
  <c r="H104" i="10"/>
  <c r="H123" i="10"/>
  <c r="H105" i="10"/>
  <c r="H102" i="10"/>
  <c r="H121" i="10"/>
  <c r="H107" i="10"/>
  <c r="H120" i="10"/>
  <c r="G29" i="4"/>
  <c r="H43" i="10"/>
  <c r="H98" i="10"/>
  <c r="H77" i="10"/>
  <c r="H69" i="10"/>
  <c r="H45" i="10"/>
  <c r="H58" i="10"/>
  <c r="H82" i="10"/>
  <c r="H50" i="10"/>
  <c r="G96" i="4"/>
  <c r="G83" i="4"/>
  <c r="G88" i="4"/>
  <c r="G91" i="4"/>
  <c r="G85" i="4"/>
  <c r="H91" i="10"/>
  <c r="H88" i="10"/>
  <c r="H33" i="10"/>
  <c r="H56" i="10"/>
  <c r="H49" i="10"/>
  <c r="G92" i="4"/>
  <c r="G95" i="4"/>
  <c r="G87" i="4"/>
  <c r="H89" i="10"/>
  <c r="H65" i="10"/>
  <c r="H57" i="10"/>
  <c r="H46" i="10"/>
  <c r="G94" i="4"/>
  <c r="G89" i="4"/>
  <c r="G81" i="4"/>
  <c r="H62" i="10"/>
  <c r="B30" i="9"/>
  <c r="B29" i="9"/>
  <c r="C33" i="9"/>
  <c r="B35" i="9" s="1"/>
  <c r="M83" i="9"/>
  <c r="H119" i="10"/>
  <c r="H87" i="10"/>
  <c r="H124" i="10"/>
  <c r="H92" i="10"/>
  <c r="H127" i="10"/>
  <c r="H111" i="10"/>
  <c r="H95" i="10"/>
  <c r="H79" i="10"/>
  <c r="H132" i="10"/>
  <c r="H116" i="10"/>
  <c r="H100" i="10"/>
  <c r="H84" i="10"/>
  <c r="H103" i="10"/>
  <c r="H71" i="10"/>
  <c r="H108" i="10"/>
  <c r="H76" i="10"/>
  <c r="H126" i="10"/>
  <c r="H110" i="10"/>
  <c r="H94" i="10"/>
  <c r="H129" i="10"/>
  <c r="H113" i="10"/>
  <c r="H97" i="10"/>
  <c r="H81" i="10"/>
  <c r="H122" i="10"/>
  <c r="H106" i="10"/>
  <c r="H90" i="10"/>
  <c r="H125" i="10"/>
  <c r="H109" i="10"/>
  <c r="H93" i="10"/>
  <c r="H75" i="10"/>
  <c r="H131" i="10"/>
  <c r="H115" i="10"/>
  <c r="H99" i="10"/>
  <c r="H128" i="10"/>
  <c r="H112" i="10"/>
  <c r="H96" i="10"/>
  <c r="H80" i="10"/>
  <c r="H66" i="10"/>
  <c r="H73" i="10"/>
  <c r="H78" i="10"/>
  <c r="H83" i="10"/>
  <c r="H67" i="10"/>
  <c r="H72" i="10"/>
  <c r="H74" i="10"/>
  <c r="H68" i="10"/>
  <c r="H85" i="10"/>
  <c r="H86" i="10"/>
  <c r="H70" i="10"/>
  <c r="H64" i="10"/>
  <c r="H37" i="10"/>
  <c r="E6" i="11"/>
  <c r="T81" i="9"/>
  <c r="M476" i="9"/>
  <c r="M472" i="9"/>
  <c r="M468" i="9"/>
  <c r="M464" i="9"/>
  <c r="M460" i="9"/>
  <c r="M456" i="9"/>
  <c r="M452" i="9"/>
  <c r="M448" i="9"/>
  <c r="M444" i="9"/>
  <c r="M440" i="9"/>
  <c r="M436" i="9"/>
  <c r="M432" i="9"/>
  <c r="M428" i="9"/>
  <c r="M424" i="9"/>
  <c r="M420" i="9"/>
  <c r="M416" i="9"/>
  <c r="M412" i="9"/>
  <c r="M408" i="9"/>
  <c r="M404" i="9"/>
  <c r="M400" i="9"/>
  <c r="M396" i="9"/>
  <c r="M392" i="9"/>
  <c r="M388" i="9"/>
  <c r="M384" i="9"/>
  <c r="M380" i="9"/>
  <c r="M376" i="9"/>
  <c r="M372" i="9"/>
  <c r="M368" i="9"/>
  <c r="M364" i="9"/>
  <c r="M360" i="9"/>
  <c r="M356" i="9"/>
  <c r="M352" i="9"/>
  <c r="M348" i="9"/>
  <c r="M344" i="9"/>
  <c r="M340" i="9"/>
  <c r="M336" i="9"/>
  <c r="M332" i="9"/>
  <c r="M328" i="9"/>
  <c r="M324" i="9"/>
  <c r="M320" i="9"/>
  <c r="M316" i="9"/>
  <c r="M312" i="9"/>
  <c r="M308" i="9"/>
  <c r="M304" i="9"/>
  <c r="M300" i="9"/>
  <c r="M296" i="9"/>
  <c r="M292" i="9"/>
  <c r="M288" i="9"/>
  <c r="M284" i="9"/>
  <c r="M280" i="9"/>
  <c r="M276" i="9"/>
  <c r="M272" i="9"/>
  <c r="M268" i="9"/>
  <c r="M264" i="9"/>
  <c r="M260" i="9"/>
  <c r="M256" i="9"/>
  <c r="M252" i="9"/>
  <c r="M248" i="9"/>
  <c r="M244" i="9"/>
  <c r="M240" i="9"/>
  <c r="M236" i="9"/>
  <c r="M232" i="9"/>
  <c r="M228" i="9"/>
  <c r="M224" i="9"/>
  <c r="M220" i="9"/>
  <c r="M216" i="9"/>
  <c r="M212" i="9"/>
  <c r="M208" i="9"/>
  <c r="M204" i="9"/>
  <c r="M200" i="9"/>
  <c r="M196" i="9"/>
  <c r="M192" i="9"/>
  <c r="M188" i="9"/>
  <c r="M184" i="9"/>
  <c r="M180" i="9"/>
  <c r="M176" i="9"/>
  <c r="M172" i="9"/>
  <c r="M168" i="9"/>
  <c r="M164" i="9"/>
  <c r="M160" i="9"/>
  <c r="M156" i="9"/>
  <c r="M152" i="9"/>
  <c r="M148" i="9"/>
  <c r="M144" i="9"/>
  <c r="M140" i="9"/>
  <c r="M136" i="9"/>
  <c r="M132" i="9"/>
  <c r="M128" i="9"/>
  <c r="M124" i="9"/>
  <c r="M120" i="9"/>
  <c r="M116" i="9"/>
  <c r="M112" i="9"/>
  <c r="M108" i="9"/>
  <c r="M104" i="9"/>
  <c r="M100" i="9"/>
  <c r="M96" i="9"/>
  <c r="M92" i="9"/>
  <c r="M88" i="9"/>
  <c r="M84" i="9"/>
  <c r="M473" i="9"/>
  <c r="M465" i="9"/>
  <c r="M453" i="9"/>
  <c r="M445" i="9"/>
  <c r="M437" i="9"/>
  <c r="M433" i="9"/>
  <c r="M425" i="9"/>
  <c r="AC425" i="9" s="1"/>
  <c r="M417" i="9"/>
  <c r="M409" i="9"/>
  <c r="M401" i="9"/>
  <c r="M393" i="9"/>
  <c r="AC393" i="9" s="1"/>
  <c r="M385" i="9"/>
  <c r="M377" i="9"/>
  <c r="M369" i="9"/>
  <c r="M361" i="9"/>
  <c r="AC361" i="9" s="1"/>
  <c r="M353" i="9"/>
  <c r="M345" i="9"/>
  <c r="M333" i="9"/>
  <c r="AC333" i="9" s="1"/>
  <c r="M325" i="9"/>
  <c r="M317" i="9"/>
  <c r="M309" i="9"/>
  <c r="M301" i="9"/>
  <c r="M293" i="9"/>
  <c r="M285" i="9"/>
  <c r="M277" i="9"/>
  <c r="M273" i="9"/>
  <c r="M265" i="9"/>
  <c r="M257" i="9"/>
  <c r="M249" i="9"/>
  <c r="M237" i="9"/>
  <c r="M229" i="9"/>
  <c r="M221" i="9"/>
  <c r="M213" i="9"/>
  <c r="M205" i="9"/>
  <c r="M197" i="9"/>
  <c r="M189" i="9"/>
  <c r="M181" i="9"/>
  <c r="M173" i="9"/>
  <c r="M165" i="9"/>
  <c r="M161" i="9"/>
  <c r="M153" i="9"/>
  <c r="M145" i="9"/>
  <c r="M133" i="9"/>
  <c r="M125" i="9"/>
  <c r="M117" i="9"/>
  <c r="M109" i="9"/>
  <c r="M101" i="9"/>
  <c r="M93" i="9"/>
  <c r="M85" i="9"/>
  <c r="M478" i="9"/>
  <c r="M470" i="9"/>
  <c r="M466" i="9"/>
  <c r="M458" i="9"/>
  <c r="M454" i="9"/>
  <c r="M446" i="9"/>
  <c r="M434" i="9"/>
  <c r="M426" i="9"/>
  <c r="M422" i="9"/>
  <c r="M414" i="9"/>
  <c r="M406" i="9"/>
  <c r="M398" i="9"/>
  <c r="M390" i="9"/>
  <c r="M382" i="9"/>
  <c r="M374" i="9"/>
  <c r="M366" i="9"/>
  <c r="M358" i="9"/>
  <c r="M350" i="9"/>
  <c r="M342" i="9"/>
  <c r="M334" i="9"/>
  <c r="M326" i="9"/>
  <c r="M314" i="9"/>
  <c r="M306" i="9"/>
  <c r="M298" i="9"/>
  <c r="M290" i="9"/>
  <c r="M282" i="9"/>
  <c r="M274" i="9"/>
  <c r="M266" i="9"/>
  <c r="M262" i="9"/>
  <c r="M254" i="9"/>
  <c r="M246" i="9"/>
  <c r="M238" i="9"/>
  <c r="M230" i="9"/>
  <c r="M222" i="9"/>
  <c r="M214" i="9"/>
  <c r="M206" i="9"/>
  <c r="M198" i="9"/>
  <c r="M190" i="9"/>
  <c r="M182" i="9"/>
  <c r="M174" i="9"/>
  <c r="M166" i="9"/>
  <c r="M158" i="9"/>
  <c r="M150" i="9"/>
  <c r="M142" i="9"/>
  <c r="M134" i="9"/>
  <c r="M126" i="9"/>
  <c r="M118" i="9"/>
  <c r="M110" i="9"/>
  <c r="M102" i="9"/>
  <c r="M98" i="9"/>
  <c r="M90" i="9"/>
  <c r="M82" i="9"/>
  <c r="M479" i="9"/>
  <c r="AC479" i="9" s="1"/>
  <c r="M475" i="9"/>
  <c r="M471" i="9"/>
  <c r="M467" i="9"/>
  <c r="M463" i="9"/>
  <c r="M459" i="9"/>
  <c r="M455" i="9"/>
  <c r="M451" i="9"/>
  <c r="M447" i="9"/>
  <c r="M443" i="9"/>
  <c r="M439" i="9"/>
  <c r="M435" i="9"/>
  <c r="M431" i="9"/>
  <c r="M427" i="9"/>
  <c r="M423" i="9"/>
  <c r="M419" i="9"/>
  <c r="M415" i="9"/>
  <c r="M411" i="9"/>
  <c r="M407" i="9"/>
  <c r="AC407" i="9" s="1"/>
  <c r="M403" i="9"/>
  <c r="M399" i="9"/>
  <c r="M395" i="9"/>
  <c r="M391" i="9"/>
  <c r="M387" i="9"/>
  <c r="M383" i="9"/>
  <c r="M379" i="9"/>
  <c r="M375" i="9"/>
  <c r="AC375" i="9" s="1"/>
  <c r="M371" i="9"/>
  <c r="M367" i="9"/>
  <c r="M363" i="9"/>
  <c r="M359" i="9"/>
  <c r="M355" i="9"/>
  <c r="M351" i="9"/>
  <c r="M347" i="9"/>
  <c r="M343" i="9"/>
  <c r="AC343" i="9" s="1"/>
  <c r="M339" i="9"/>
  <c r="M335" i="9"/>
  <c r="M331" i="9"/>
  <c r="M327" i="9"/>
  <c r="M323" i="9"/>
  <c r="M319" i="9"/>
  <c r="M315" i="9"/>
  <c r="M311" i="9"/>
  <c r="M307" i="9"/>
  <c r="M303" i="9"/>
  <c r="M299" i="9"/>
  <c r="M295" i="9"/>
  <c r="M291" i="9"/>
  <c r="M287" i="9"/>
  <c r="M283" i="9"/>
  <c r="M279" i="9"/>
  <c r="M275" i="9"/>
  <c r="M271" i="9"/>
  <c r="M267" i="9"/>
  <c r="M263" i="9"/>
  <c r="M259" i="9"/>
  <c r="M255" i="9"/>
  <c r="M251" i="9"/>
  <c r="M247" i="9"/>
  <c r="M243" i="9"/>
  <c r="M239" i="9"/>
  <c r="M235" i="9"/>
  <c r="M231" i="9"/>
  <c r="M227" i="9"/>
  <c r="M223" i="9"/>
  <c r="M219" i="9"/>
  <c r="M215" i="9"/>
  <c r="M211" i="9"/>
  <c r="M207" i="9"/>
  <c r="M203" i="9"/>
  <c r="M199" i="9"/>
  <c r="M195" i="9"/>
  <c r="M191" i="9"/>
  <c r="M187" i="9"/>
  <c r="M183" i="9"/>
  <c r="M179" i="9"/>
  <c r="M175" i="9"/>
  <c r="M171" i="9"/>
  <c r="M167" i="9"/>
  <c r="M163" i="9"/>
  <c r="M159" i="9"/>
  <c r="M155" i="9"/>
  <c r="M151" i="9"/>
  <c r="M147" i="9"/>
  <c r="M143" i="9"/>
  <c r="M139" i="9"/>
  <c r="M135" i="9"/>
  <c r="M131" i="9"/>
  <c r="M127" i="9"/>
  <c r="M123" i="9"/>
  <c r="M119" i="9"/>
  <c r="M115" i="9"/>
  <c r="M111" i="9"/>
  <c r="M107" i="9"/>
  <c r="M103" i="9"/>
  <c r="M99" i="9"/>
  <c r="M95" i="9"/>
  <c r="M91" i="9"/>
  <c r="M87" i="9"/>
  <c r="M477" i="9"/>
  <c r="M469" i="9"/>
  <c r="M461" i="9"/>
  <c r="M457" i="9"/>
  <c r="M449" i="9"/>
  <c r="AC449" i="9" s="1"/>
  <c r="M441" i="9"/>
  <c r="M429" i="9"/>
  <c r="M421" i="9"/>
  <c r="AC421" i="9" s="1"/>
  <c r="M413" i="9"/>
  <c r="M405" i="9"/>
  <c r="M397" i="9"/>
  <c r="M389" i="9"/>
  <c r="AC389" i="9" s="1"/>
  <c r="M381" i="9"/>
  <c r="M373" i="9"/>
  <c r="M365" i="9"/>
  <c r="M357" i="9"/>
  <c r="AC357" i="9" s="1"/>
  <c r="M349" i="9"/>
  <c r="M341" i="9"/>
  <c r="M337" i="9"/>
  <c r="M329" i="9"/>
  <c r="M321" i="9"/>
  <c r="M313" i="9"/>
  <c r="M305" i="9"/>
  <c r="M297" i="9"/>
  <c r="M289" i="9"/>
  <c r="M281" i="9"/>
  <c r="M269" i="9"/>
  <c r="M261" i="9"/>
  <c r="M253" i="9"/>
  <c r="M245" i="9"/>
  <c r="M241" i="9"/>
  <c r="M233" i="9"/>
  <c r="M225" i="9"/>
  <c r="M217" i="9"/>
  <c r="M209" i="9"/>
  <c r="M201" i="9"/>
  <c r="M193" i="9"/>
  <c r="M185" i="9"/>
  <c r="M177" i="9"/>
  <c r="M169" i="9"/>
  <c r="M157" i="9"/>
  <c r="M149" i="9"/>
  <c r="M141" i="9"/>
  <c r="M137" i="9"/>
  <c r="M129" i="9"/>
  <c r="M121" i="9"/>
  <c r="M113" i="9"/>
  <c r="M105" i="9"/>
  <c r="M97" i="9"/>
  <c r="M89" i="9"/>
  <c r="M81" i="9"/>
  <c r="M474" i="9"/>
  <c r="M462" i="9"/>
  <c r="M450" i="9"/>
  <c r="M442" i="9"/>
  <c r="M438" i="9"/>
  <c r="M430" i="9"/>
  <c r="M418" i="9"/>
  <c r="M410" i="9"/>
  <c r="M402" i="9"/>
  <c r="M394" i="9"/>
  <c r="M386" i="9"/>
  <c r="M378" i="9"/>
  <c r="M370" i="9"/>
  <c r="M362" i="9"/>
  <c r="M354" i="9"/>
  <c r="M346" i="9"/>
  <c r="M338" i="9"/>
  <c r="M330" i="9"/>
  <c r="M322" i="9"/>
  <c r="M318" i="9"/>
  <c r="M310" i="9"/>
  <c r="M302" i="9"/>
  <c r="M294" i="9"/>
  <c r="M286" i="9"/>
  <c r="M278" i="9"/>
  <c r="M270" i="9"/>
  <c r="M258" i="9"/>
  <c r="M250" i="9"/>
  <c r="M242" i="9"/>
  <c r="M234" i="9"/>
  <c r="M226" i="9"/>
  <c r="M218" i="9"/>
  <c r="M210" i="9"/>
  <c r="M202" i="9"/>
  <c r="M194" i="9"/>
  <c r="M186" i="9"/>
  <c r="M178" i="9"/>
  <c r="M170" i="9"/>
  <c r="M162" i="9"/>
  <c r="M154" i="9"/>
  <c r="M146" i="9"/>
  <c r="M138" i="9"/>
  <c r="M130" i="9"/>
  <c r="M122" i="9"/>
  <c r="M114" i="9"/>
  <c r="M106" i="9"/>
  <c r="M94" i="9"/>
  <c r="M86" i="9"/>
  <c r="N308" i="9"/>
  <c r="H42" i="10"/>
  <c r="H63" i="10"/>
  <c r="T93" i="9"/>
  <c r="G42" i="4" s="1"/>
  <c r="T104" i="9"/>
  <c r="G53" i="4" s="1"/>
  <c r="T101" i="9"/>
  <c r="G50" i="4" s="1"/>
  <c r="H51" i="10"/>
  <c r="H38" i="10"/>
  <c r="J45" i="9"/>
  <c r="T86" i="9"/>
  <c r="G35" i="4" s="1"/>
  <c r="T105" i="9"/>
  <c r="G54" i="4" s="1"/>
  <c r="T109" i="9"/>
  <c r="G58" i="4" s="1"/>
  <c r="T92" i="9"/>
  <c r="G41" i="4" s="1"/>
  <c r="T103" i="9"/>
  <c r="G52" i="4" s="1"/>
  <c r="H41" i="10"/>
  <c r="H52" i="10"/>
  <c r="T102" i="9"/>
  <c r="G51" i="4" s="1"/>
  <c r="T97" i="9"/>
  <c r="G46" i="4" s="1"/>
  <c r="H60" i="10"/>
  <c r="H53" i="10"/>
  <c r="T108" i="9"/>
  <c r="G57" i="4" s="1"/>
  <c r="T95" i="9"/>
  <c r="G44" i="4" s="1"/>
  <c r="T96" i="9"/>
  <c r="G45" i="4" s="1"/>
  <c r="H36" i="10"/>
  <c r="H47" i="10"/>
  <c r="T90" i="9"/>
  <c r="G39" i="4" s="1"/>
  <c r="H59" i="10"/>
  <c r="H44" i="10"/>
  <c r="H40" i="10"/>
  <c r="H35" i="10"/>
  <c r="H34" i="10"/>
  <c r="C20" i="1"/>
  <c r="C19" i="1"/>
  <c r="C9" i="1"/>
  <c r="AL85" i="9" l="1"/>
  <c r="AM87" i="9"/>
  <c r="AL84" i="9"/>
  <c r="AL86" i="9"/>
  <c r="AL82" i="9"/>
  <c r="AL83" i="9"/>
  <c r="AL80" i="9"/>
  <c r="AL81" i="9"/>
  <c r="AI80" i="9"/>
  <c r="AJ80" i="9" s="1"/>
  <c r="AU80" i="9" s="1"/>
  <c r="W114" i="9"/>
  <c r="W146" i="9"/>
  <c r="W178" i="9"/>
  <c r="W210" i="9"/>
  <c r="W242" i="9"/>
  <c r="W278" i="9"/>
  <c r="W310" i="9"/>
  <c r="W105" i="9"/>
  <c r="W137" i="9"/>
  <c r="W169" i="9"/>
  <c r="W201" i="9"/>
  <c r="W233" i="9"/>
  <c r="W261" i="9"/>
  <c r="W297" i="9"/>
  <c r="W329" i="9"/>
  <c r="W87" i="9"/>
  <c r="W103" i="9"/>
  <c r="W119" i="9"/>
  <c r="W135" i="9"/>
  <c r="W151" i="9"/>
  <c r="W167" i="9"/>
  <c r="W183" i="9"/>
  <c r="W199" i="9"/>
  <c r="W215" i="9"/>
  <c r="W231" i="9"/>
  <c r="W247" i="9"/>
  <c r="W263" i="9"/>
  <c r="W279" i="9"/>
  <c r="W295" i="9"/>
  <c r="W311" i="9"/>
  <c r="W327" i="9"/>
  <c r="W90" i="9"/>
  <c r="W118" i="9"/>
  <c r="W150" i="9"/>
  <c r="W182" i="9"/>
  <c r="W214" i="9"/>
  <c r="X215" i="9" s="1"/>
  <c r="W246" i="9"/>
  <c r="W274" i="9"/>
  <c r="W306" i="9"/>
  <c r="W93" i="9"/>
  <c r="W125" i="9"/>
  <c r="W161" i="9"/>
  <c r="W189" i="9"/>
  <c r="W221" i="9"/>
  <c r="W257" i="9"/>
  <c r="W285" i="9"/>
  <c r="W317" i="9"/>
  <c r="W84" i="9"/>
  <c r="W100" i="9"/>
  <c r="W116" i="9"/>
  <c r="W132" i="9"/>
  <c r="W148" i="9"/>
  <c r="W164" i="9"/>
  <c r="W180" i="9"/>
  <c r="W196" i="9"/>
  <c r="W212" i="9"/>
  <c r="W228" i="9"/>
  <c r="W244" i="9"/>
  <c r="W260" i="9"/>
  <c r="W276" i="9"/>
  <c r="W292" i="9"/>
  <c r="W308" i="9"/>
  <c r="W324" i="9"/>
  <c r="CK140" i="9"/>
  <c r="CK204" i="9"/>
  <c r="CK220" i="9"/>
  <c r="CH236" i="9"/>
  <c r="CK300" i="9"/>
  <c r="CH121" i="9"/>
  <c r="CH185" i="9"/>
  <c r="CK241" i="9"/>
  <c r="CK329" i="9"/>
  <c r="CH88" i="9"/>
  <c r="CK192" i="9"/>
  <c r="CH240" i="9"/>
  <c r="CK141" i="9"/>
  <c r="CK118" i="9"/>
  <c r="CH134" i="9"/>
  <c r="CH302" i="9"/>
  <c r="CK163" i="9"/>
  <c r="CH267" i="9"/>
  <c r="CH299" i="9"/>
  <c r="CK101" i="9"/>
  <c r="CK109" i="9"/>
  <c r="CK162" i="9"/>
  <c r="CH274" i="9"/>
  <c r="CK322" i="9"/>
  <c r="CK167" i="9"/>
  <c r="CK231" i="9"/>
  <c r="CK263" i="9"/>
  <c r="CH271" i="9"/>
  <c r="CK287" i="9"/>
  <c r="CK303" i="9"/>
  <c r="CK319" i="9"/>
  <c r="CH115" i="9"/>
  <c r="CK110" i="9"/>
  <c r="CH149" i="9"/>
  <c r="CH84" i="9"/>
  <c r="CK94" i="9"/>
  <c r="CH294" i="9"/>
  <c r="CK148" i="9"/>
  <c r="CH308" i="9"/>
  <c r="CK129" i="9"/>
  <c r="CK161" i="9"/>
  <c r="CK193" i="9"/>
  <c r="CK225" i="9"/>
  <c r="CK273" i="9"/>
  <c r="CK97" i="9"/>
  <c r="CH112" i="9"/>
  <c r="CK86" i="9"/>
  <c r="CK256" i="9"/>
  <c r="CK165" i="9"/>
  <c r="CK221" i="9"/>
  <c r="CH111" i="9"/>
  <c r="CH142" i="9"/>
  <c r="CH139" i="9"/>
  <c r="CH101" i="9"/>
  <c r="CK116" i="9"/>
  <c r="CH90" i="9"/>
  <c r="CH178" i="9"/>
  <c r="CK194" i="9"/>
  <c r="CK210" i="9"/>
  <c r="CH226" i="9"/>
  <c r="CK258" i="9"/>
  <c r="CH330" i="9"/>
  <c r="CJ336" i="9" s="1"/>
  <c r="CH143" i="9"/>
  <c r="CH175" i="9"/>
  <c r="CK207" i="9"/>
  <c r="CK239" i="9"/>
  <c r="CK271" i="9"/>
  <c r="CH327" i="9"/>
  <c r="CK99" i="9"/>
  <c r="CH98" i="9"/>
  <c r="CK128" i="9"/>
  <c r="CK168" i="9"/>
  <c r="CK280" i="9"/>
  <c r="CK173" i="9"/>
  <c r="CH229" i="9"/>
  <c r="CH174" i="9"/>
  <c r="CH203" i="9"/>
  <c r="CH307" i="9"/>
  <c r="CH105" i="9"/>
  <c r="CH148" i="9"/>
  <c r="CH180" i="9"/>
  <c r="CH212" i="9"/>
  <c r="CH228" i="9"/>
  <c r="CH260" i="9"/>
  <c r="CH324" i="9"/>
  <c r="CH145" i="9"/>
  <c r="CH177" i="9"/>
  <c r="CH225" i="9"/>
  <c r="CH249" i="9"/>
  <c r="CH281" i="9"/>
  <c r="CH297" i="9"/>
  <c r="CH93" i="9"/>
  <c r="CH120" i="9"/>
  <c r="CH288" i="9"/>
  <c r="CK133" i="9"/>
  <c r="CK189" i="9"/>
  <c r="CK237" i="9"/>
  <c r="CK269" i="9"/>
  <c r="CH317" i="9"/>
  <c r="CK91" i="9"/>
  <c r="CK126" i="9"/>
  <c r="CK142" i="9"/>
  <c r="CH182" i="9"/>
  <c r="CK198" i="9"/>
  <c r="CH214" i="9"/>
  <c r="CH254" i="9"/>
  <c r="CH310" i="9"/>
  <c r="CK123" i="9"/>
  <c r="CK155" i="9"/>
  <c r="CK195" i="9"/>
  <c r="CH227" i="9"/>
  <c r="CH283" i="9"/>
  <c r="CH116" i="9"/>
  <c r="CK90" i="9"/>
  <c r="CH122" i="9"/>
  <c r="CH154" i="9"/>
  <c r="CH234" i="9"/>
  <c r="CH266" i="9"/>
  <c r="CK282" i="9"/>
  <c r="CK298" i="9"/>
  <c r="CK314" i="9"/>
  <c r="CK330" i="9"/>
  <c r="CK127" i="9"/>
  <c r="CK159" i="9"/>
  <c r="CK191" i="9"/>
  <c r="CK279" i="9"/>
  <c r="CK295" i="9"/>
  <c r="CH311" i="9"/>
  <c r="CK327" i="9"/>
  <c r="CH103" i="9"/>
  <c r="CH82" i="9"/>
  <c r="CH128" i="9"/>
  <c r="CH168" i="9"/>
  <c r="CK232" i="9"/>
  <c r="CK125" i="9"/>
  <c r="CH197" i="9"/>
  <c r="CK245" i="9"/>
  <c r="CH285" i="9"/>
  <c r="CK95" i="9"/>
  <c r="CK81" i="9"/>
  <c r="CK262" i="9"/>
  <c r="CK318" i="9"/>
  <c r="CK203" i="9"/>
  <c r="CH275" i="9"/>
  <c r="CH83" i="9"/>
  <c r="CK172" i="9"/>
  <c r="CH268" i="9"/>
  <c r="CH153" i="9"/>
  <c r="CK217" i="9"/>
  <c r="CH273" i="9"/>
  <c r="CK289" i="9"/>
  <c r="CK304" i="9"/>
  <c r="CK205" i="9"/>
  <c r="CK253" i="9"/>
  <c r="CH85" i="9"/>
  <c r="CH166" i="9"/>
  <c r="CK190" i="9"/>
  <c r="CH206" i="9"/>
  <c r="CH246" i="9"/>
  <c r="CH326" i="9"/>
  <c r="CK131" i="9"/>
  <c r="CK130" i="9"/>
  <c r="CK226" i="9"/>
  <c r="CH258" i="9"/>
  <c r="CK290" i="9"/>
  <c r="CK135" i="9"/>
  <c r="CK199" i="9"/>
  <c r="CH239" i="9"/>
  <c r="CK160" i="9"/>
  <c r="CH216" i="9"/>
  <c r="CH213" i="9"/>
  <c r="CK229" i="9"/>
  <c r="CK171" i="9"/>
  <c r="CK291" i="9"/>
  <c r="CK105" i="9"/>
  <c r="CK180" i="9"/>
  <c r="CH204" i="9"/>
  <c r="CK244" i="9"/>
  <c r="CK276" i="9"/>
  <c r="CH217" i="9"/>
  <c r="CH241" i="9"/>
  <c r="CH192" i="9"/>
  <c r="CK320" i="9"/>
  <c r="CK254" i="9"/>
  <c r="CK278" i="9"/>
  <c r="CK302" i="9"/>
  <c r="CH179" i="9"/>
  <c r="CK267" i="9"/>
  <c r="CH146" i="9"/>
  <c r="CH124" i="9"/>
  <c r="CH156" i="9"/>
  <c r="CK236" i="9"/>
  <c r="CK268" i="9"/>
  <c r="CH284" i="9"/>
  <c r="CH300" i="9"/>
  <c r="CK121" i="9"/>
  <c r="CK153" i="9"/>
  <c r="CK185" i="9"/>
  <c r="CK233" i="9"/>
  <c r="CK265" i="9"/>
  <c r="CH313" i="9"/>
  <c r="CK88" i="9"/>
  <c r="CK107" i="9"/>
  <c r="CK176" i="9"/>
  <c r="CK240" i="9"/>
  <c r="CH304" i="9"/>
  <c r="CH141" i="9"/>
  <c r="CH205" i="9"/>
  <c r="CH237" i="9"/>
  <c r="CK85" i="9"/>
  <c r="CK150" i="9"/>
  <c r="CK230" i="9"/>
  <c r="CH270" i="9"/>
  <c r="CK286" i="9"/>
  <c r="CH131" i="9"/>
  <c r="CH163" i="9"/>
  <c r="CK227" i="9"/>
  <c r="CK251" i="9"/>
  <c r="CK122" i="9"/>
  <c r="CK154" i="9"/>
  <c r="CH186" i="9"/>
  <c r="CK202" i="9"/>
  <c r="CH218" i="9"/>
  <c r="CK250" i="9"/>
  <c r="CH314" i="9"/>
  <c r="CH135" i="9"/>
  <c r="CH167" i="9"/>
  <c r="CH199" i="9"/>
  <c r="CK215" i="9"/>
  <c r="CH231" i="9"/>
  <c r="CH263" i="9"/>
  <c r="CK113" i="9"/>
  <c r="CK103" i="9"/>
  <c r="CK82" i="9"/>
  <c r="CH136" i="9"/>
  <c r="CH184" i="9"/>
  <c r="CH264" i="9"/>
  <c r="CH296" i="9"/>
  <c r="CH125" i="9"/>
  <c r="CK197" i="9"/>
  <c r="CK213" i="9"/>
  <c r="CK325" i="9"/>
  <c r="CH262" i="9"/>
  <c r="CH219" i="9"/>
  <c r="CK275" i="9"/>
  <c r="CH291" i="9"/>
  <c r="CK315" i="9"/>
  <c r="CK478" i="9"/>
  <c r="CH477" i="9"/>
  <c r="CK474" i="9"/>
  <c r="CM477" i="9" s="1"/>
  <c r="CH473" i="9"/>
  <c r="CJ479" i="9" s="1"/>
  <c r="CK470" i="9"/>
  <c r="CH469" i="9"/>
  <c r="CJ475" i="9" s="1"/>
  <c r="CK466" i="9"/>
  <c r="CH465" i="9"/>
  <c r="CK462" i="9"/>
  <c r="CH461" i="9"/>
  <c r="CK458" i="9"/>
  <c r="CH457" i="9"/>
  <c r="CK454" i="9"/>
  <c r="CH453" i="9"/>
  <c r="CK450" i="9"/>
  <c r="CH449" i="9"/>
  <c r="CK446" i="9"/>
  <c r="CH445" i="9"/>
  <c r="CK479" i="9"/>
  <c r="CH478" i="9"/>
  <c r="CK475" i="9"/>
  <c r="CM478" i="9" s="1"/>
  <c r="CH474" i="9"/>
  <c r="CK471" i="9"/>
  <c r="CH470" i="9"/>
  <c r="CJ476" i="9" s="1"/>
  <c r="CK467" i="9"/>
  <c r="CH466" i="9"/>
  <c r="CJ472" i="9" s="1"/>
  <c r="CK463" i="9"/>
  <c r="CH462" i="9"/>
  <c r="CK459" i="9"/>
  <c r="CH458" i="9"/>
  <c r="CK455" i="9"/>
  <c r="CH454" i="9"/>
  <c r="CK451" i="9"/>
  <c r="CH450" i="9"/>
  <c r="CK447" i="9"/>
  <c r="CH446" i="9"/>
  <c r="CK443" i="9"/>
  <c r="CH442" i="9"/>
  <c r="CK439" i="9"/>
  <c r="CH438" i="9"/>
  <c r="CK435" i="9"/>
  <c r="CH434" i="9"/>
  <c r="CK431" i="9"/>
  <c r="CH479" i="9"/>
  <c r="CK472" i="9"/>
  <c r="CH471" i="9"/>
  <c r="CJ477" i="9" s="1"/>
  <c r="CK464" i="9"/>
  <c r="CH463" i="9"/>
  <c r="CK456" i="9"/>
  <c r="CH455" i="9"/>
  <c r="CK448" i="9"/>
  <c r="CH447" i="9"/>
  <c r="CH441" i="9"/>
  <c r="CH440" i="9"/>
  <c r="CH439" i="9"/>
  <c r="CK473" i="9"/>
  <c r="CM476" i="9" s="1"/>
  <c r="CH472" i="9"/>
  <c r="CJ478" i="9" s="1"/>
  <c r="CK465" i="9"/>
  <c r="CH464" i="9"/>
  <c r="CK457" i="9"/>
  <c r="CH456" i="9"/>
  <c r="CK449" i="9"/>
  <c r="CH448" i="9"/>
  <c r="CK438" i="9"/>
  <c r="CK437" i="9"/>
  <c r="CK436" i="9"/>
  <c r="CK428" i="9"/>
  <c r="CH427" i="9"/>
  <c r="CK424" i="9"/>
  <c r="CH423" i="9"/>
  <c r="CK420" i="9"/>
  <c r="CH419" i="9"/>
  <c r="CK416" i="9"/>
  <c r="CH415" i="9"/>
  <c r="CK412" i="9"/>
  <c r="CH411" i="9"/>
  <c r="CH476" i="9"/>
  <c r="CK469" i="9"/>
  <c r="CH460" i="9"/>
  <c r="CK453" i="9"/>
  <c r="CH444" i="9"/>
  <c r="CH437" i="9"/>
  <c r="CH433" i="9"/>
  <c r="CH432" i="9"/>
  <c r="CH431" i="9"/>
  <c r="CK427" i="9"/>
  <c r="CK426" i="9"/>
  <c r="CK425" i="9"/>
  <c r="CH418" i="9"/>
  <c r="CH417" i="9"/>
  <c r="CH416" i="9"/>
  <c r="CK411" i="9"/>
  <c r="CK410" i="9"/>
  <c r="CK407" i="9"/>
  <c r="CH406" i="9"/>
  <c r="CK403" i="9"/>
  <c r="CH402" i="9"/>
  <c r="CK399" i="9"/>
  <c r="CH398" i="9"/>
  <c r="CK395" i="9"/>
  <c r="CH394" i="9"/>
  <c r="CH475" i="9"/>
  <c r="CK468" i="9"/>
  <c r="CH459" i="9"/>
  <c r="CK452" i="9"/>
  <c r="CH443" i="9"/>
  <c r="CH436" i="9"/>
  <c r="CH435" i="9"/>
  <c r="CK430" i="9"/>
  <c r="CK429" i="9"/>
  <c r="CH422" i="9"/>
  <c r="CH421" i="9"/>
  <c r="CH420" i="9"/>
  <c r="CK415" i="9"/>
  <c r="CK414" i="9"/>
  <c r="CK413" i="9"/>
  <c r="CH409" i="9"/>
  <c r="CK406" i="9"/>
  <c r="CH405" i="9"/>
  <c r="CK402" i="9"/>
  <c r="CH401" i="9"/>
  <c r="CK398" i="9"/>
  <c r="CH397" i="9"/>
  <c r="CK394" i="9"/>
  <c r="CH393" i="9"/>
  <c r="CK390" i="9"/>
  <c r="CH389" i="9"/>
  <c r="CK386" i="9"/>
  <c r="CH385" i="9"/>
  <c r="CK382" i="9"/>
  <c r="CH381" i="9"/>
  <c r="CK378" i="9"/>
  <c r="CH377" i="9"/>
  <c r="CK374" i="9"/>
  <c r="CH373" i="9"/>
  <c r="CK370" i="9"/>
  <c r="CH369" i="9"/>
  <c r="CK460" i="9"/>
  <c r="CH451" i="9"/>
  <c r="CK442" i="9"/>
  <c r="CK441" i="9"/>
  <c r="CK440" i="9"/>
  <c r="CK434" i="9"/>
  <c r="CK432" i="9"/>
  <c r="CK423" i="9"/>
  <c r="CK422" i="9"/>
  <c r="CK421" i="9"/>
  <c r="CH414" i="9"/>
  <c r="CH413" i="9"/>
  <c r="CH412" i="9"/>
  <c r="CK404" i="9"/>
  <c r="CH403" i="9"/>
  <c r="CK396" i="9"/>
  <c r="CH395" i="9"/>
  <c r="CH391" i="9"/>
  <c r="CH390" i="9"/>
  <c r="CK385" i="9"/>
  <c r="CK384" i="9"/>
  <c r="CK383" i="9"/>
  <c r="CH376" i="9"/>
  <c r="CH375" i="9"/>
  <c r="CH374" i="9"/>
  <c r="CK369" i="9"/>
  <c r="CK368" i="9"/>
  <c r="CK367" i="9"/>
  <c r="CH366" i="9"/>
  <c r="CK363" i="9"/>
  <c r="CH362" i="9"/>
  <c r="CK359" i="9"/>
  <c r="CH358" i="9"/>
  <c r="CK355" i="9"/>
  <c r="CH354" i="9"/>
  <c r="CK351" i="9"/>
  <c r="CH350" i="9"/>
  <c r="CK347" i="9"/>
  <c r="CH346" i="9"/>
  <c r="CK343" i="9"/>
  <c r="CH342" i="9"/>
  <c r="CK339" i="9"/>
  <c r="CH338" i="9"/>
  <c r="CK335" i="9"/>
  <c r="CH334" i="9"/>
  <c r="CK331" i="9"/>
  <c r="CK477" i="9"/>
  <c r="CH468" i="9"/>
  <c r="CJ474" i="9" s="1"/>
  <c r="CK445" i="9"/>
  <c r="CK419" i="9"/>
  <c r="CK418" i="9"/>
  <c r="CK417" i="9"/>
  <c r="CH410" i="9"/>
  <c r="CK409" i="9"/>
  <c r="CH408" i="9"/>
  <c r="CK401" i="9"/>
  <c r="CH400" i="9"/>
  <c r="CK393" i="9"/>
  <c r="CH392" i="9"/>
  <c r="CH388" i="9"/>
  <c r="CH387" i="9"/>
  <c r="CH386" i="9"/>
  <c r="CK381" i="9"/>
  <c r="CK380" i="9"/>
  <c r="CK379" i="9"/>
  <c r="CH372" i="9"/>
  <c r="CH371" i="9"/>
  <c r="CH370" i="9"/>
  <c r="CH367" i="9"/>
  <c r="CK364" i="9"/>
  <c r="CH363" i="9"/>
  <c r="CK360" i="9"/>
  <c r="CH359" i="9"/>
  <c r="CK356" i="9"/>
  <c r="CH355" i="9"/>
  <c r="CK352" i="9"/>
  <c r="CH351" i="9"/>
  <c r="CK348" i="9"/>
  <c r="CH347" i="9"/>
  <c r="CK344" i="9"/>
  <c r="CH343" i="9"/>
  <c r="CK340" i="9"/>
  <c r="CH339" i="9"/>
  <c r="CK336" i="9"/>
  <c r="CH335" i="9"/>
  <c r="CK332" i="9"/>
  <c r="CH331" i="9"/>
  <c r="CK444" i="9"/>
  <c r="CK433" i="9"/>
  <c r="CH407" i="9"/>
  <c r="CK400" i="9"/>
  <c r="CK391" i="9"/>
  <c r="CH384" i="9"/>
  <c r="CH383" i="9"/>
  <c r="CH382" i="9"/>
  <c r="CK365" i="9"/>
  <c r="CH364" i="9"/>
  <c r="CK357" i="9"/>
  <c r="CH356" i="9"/>
  <c r="CK349" i="9"/>
  <c r="CH348" i="9"/>
  <c r="CK341" i="9"/>
  <c r="CH340" i="9"/>
  <c r="CK333" i="9"/>
  <c r="CH332" i="9"/>
  <c r="CK461" i="9"/>
  <c r="CH452" i="9"/>
  <c r="CH426" i="9"/>
  <c r="CH425" i="9"/>
  <c r="CH424" i="9"/>
  <c r="CK405" i="9"/>
  <c r="CH396" i="9"/>
  <c r="CK373" i="9"/>
  <c r="CK372" i="9"/>
  <c r="CK371" i="9"/>
  <c r="CK366" i="9"/>
  <c r="CH365" i="9"/>
  <c r="CK358" i="9"/>
  <c r="CH357" i="9"/>
  <c r="CK350" i="9"/>
  <c r="CH349" i="9"/>
  <c r="CK342" i="9"/>
  <c r="CH341" i="9"/>
  <c r="CK334" i="9"/>
  <c r="CH333" i="9"/>
  <c r="CH404" i="9"/>
  <c r="CK362" i="9"/>
  <c r="CH353" i="9"/>
  <c r="CK346" i="9"/>
  <c r="CH337" i="9"/>
  <c r="CK476" i="9"/>
  <c r="CM479" i="9" s="1"/>
  <c r="CH429" i="9"/>
  <c r="CK392" i="9"/>
  <c r="CH360" i="9"/>
  <c r="CK353" i="9"/>
  <c r="CH344" i="9"/>
  <c r="CK337" i="9"/>
  <c r="CK388" i="9"/>
  <c r="CH380" i="9"/>
  <c r="CH378" i="9"/>
  <c r="CK354" i="9"/>
  <c r="CH345" i="9"/>
  <c r="CH467" i="9"/>
  <c r="CJ473" i="9" s="1"/>
  <c r="CH430" i="9"/>
  <c r="CK377" i="9"/>
  <c r="CK375" i="9"/>
  <c r="CK361" i="9"/>
  <c r="CH352" i="9"/>
  <c r="CH428" i="9"/>
  <c r="CK408" i="9"/>
  <c r="CH399" i="9"/>
  <c r="CK376" i="9"/>
  <c r="CH368" i="9"/>
  <c r="CK397" i="9"/>
  <c r="CK387" i="9"/>
  <c r="CH379" i="9"/>
  <c r="CK345" i="9"/>
  <c r="CH336" i="9"/>
  <c r="CK338" i="9"/>
  <c r="CK389" i="9"/>
  <c r="CH361" i="9"/>
  <c r="CK124" i="9"/>
  <c r="CH132" i="9"/>
  <c r="CK156" i="9"/>
  <c r="CK188" i="9"/>
  <c r="CK212" i="9"/>
  <c r="CH220" i="9"/>
  <c r="CH244" i="9"/>
  <c r="CK252" i="9"/>
  <c r="CH276" i="9"/>
  <c r="CK284" i="9"/>
  <c r="CK308" i="9"/>
  <c r="CK316" i="9"/>
  <c r="CH129" i="9"/>
  <c r="CK137" i="9"/>
  <c r="CH161" i="9"/>
  <c r="CK169" i="9"/>
  <c r="CH193" i="9"/>
  <c r="CK201" i="9"/>
  <c r="CK249" i="9"/>
  <c r="CH257" i="9"/>
  <c r="CH265" i="9"/>
  <c r="CK281" i="9"/>
  <c r="CK297" i="9"/>
  <c r="CH305" i="9"/>
  <c r="CK313" i="9"/>
  <c r="CK321" i="9"/>
  <c r="CH329" i="9"/>
  <c r="CH97" i="9"/>
  <c r="CH104" i="9"/>
  <c r="CK112" i="9"/>
  <c r="CH86" i="9"/>
  <c r="CK102" i="9"/>
  <c r="CK120" i="9"/>
  <c r="CH152" i="9"/>
  <c r="CK208" i="9"/>
  <c r="CH208" i="9"/>
  <c r="CK224" i="9"/>
  <c r="CH256" i="9"/>
  <c r="CK272" i="9"/>
  <c r="CH320" i="9"/>
  <c r="CK117" i="9"/>
  <c r="CH165" i="9"/>
  <c r="CH181" i="9"/>
  <c r="CH253" i="9"/>
  <c r="CH293" i="9"/>
  <c r="CK309" i="9"/>
  <c r="CK317" i="9"/>
  <c r="CK111" i="9"/>
  <c r="CH100" i="9"/>
  <c r="CK100" i="9"/>
  <c r="CH118" i="9"/>
  <c r="CH150" i="9"/>
  <c r="CK158" i="9"/>
  <c r="CK166" i="9"/>
  <c r="CH190" i="9"/>
  <c r="CK206" i="9"/>
  <c r="CK214" i="9"/>
  <c r="CH222" i="9"/>
  <c r="CH230" i="9"/>
  <c r="CK238" i="9"/>
  <c r="CK270" i="9"/>
  <c r="CK310" i="9"/>
  <c r="CK139" i="9"/>
  <c r="CH147" i="9"/>
  <c r="CK179" i="9"/>
  <c r="CH187" i="9"/>
  <c r="CK211" i="9"/>
  <c r="CK243" i="9"/>
  <c r="CH243" i="9"/>
  <c r="CK283" i="9"/>
  <c r="CH87" i="9"/>
  <c r="CH109" i="9"/>
  <c r="CH130" i="9"/>
  <c r="CK138" i="9"/>
  <c r="CH162" i="9"/>
  <c r="CK170" i="9"/>
  <c r="CH194" i="9"/>
  <c r="CH210" i="9"/>
  <c r="CK234" i="9"/>
  <c r="CH242" i="9"/>
  <c r="CK266" i="9"/>
  <c r="CH298" i="9"/>
  <c r="CK306" i="9"/>
  <c r="CH119" i="9"/>
  <c r="CK143" i="9"/>
  <c r="CH151" i="9"/>
  <c r="CK175" i="9"/>
  <c r="CH183" i="9"/>
  <c r="CH215" i="9"/>
  <c r="CH223" i="9"/>
  <c r="CK247" i="9"/>
  <c r="CH247" i="9"/>
  <c r="CH279" i="9"/>
  <c r="CH295" i="9"/>
  <c r="CK311" i="9"/>
  <c r="CH113" i="9"/>
  <c r="CK89" i="9"/>
  <c r="CH96" i="9"/>
  <c r="CK115" i="9"/>
  <c r="CH108" i="9"/>
  <c r="CK108" i="9"/>
  <c r="CH110" i="9"/>
  <c r="CK136" i="9"/>
  <c r="CH144" i="9"/>
  <c r="CK184" i="9"/>
  <c r="CH200" i="9"/>
  <c r="CK216" i="9"/>
  <c r="CH232" i="9"/>
  <c r="CK248" i="9"/>
  <c r="CK296" i="9"/>
  <c r="CH312" i="9"/>
  <c r="CH328" i="9"/>
  <c r="CK149" i="9"/>
  <c r="CH157" i="9"/>
  <c r="CH245" i="9"/>
  <c r="CK261" i="9"/>
  <c r="CH277" i="9"/>
  <c r="CH325" i="9"/>
  <c r="CK114" i="9"/>
  <c r="CK84" i="9"/>
  <c r="CH94" i="9"/>
  <c r="CH81" i="9"/>
  <c r="CK219" i="9"/>
  <c r="CH235" i="9"/>
  <c r="CK307" i="9"/>
  <c r="CH92" i="9"/>
  <c r="CK92" i="9"/>
  <c r="CK106" i="9"/>
  <c r="CK132" i="9"/>
  <c r="CH140" i="9"/>
  <c r="CH164" i="9"/>
  <c r="CK164" i="9"/>
  <c r="CH172" i="9"/>
  <c r="CH188" i="9"/>
  <c r="CH196" i="9"/>
  <c r="CK196" i="9"/>
  <c r="CK228" i="9"/>
  <c r="CH252" i="9"/>
  <c r="CK260" i="9"/>
  <c r="CH292" i="9"/>
  <c r="CK292" i="9"/>
  <c r="CH316" i="9"/>
  <c r="CK324" i="9"/>
  <c r="CH137" i="9"/>
  <c r="CK145" i="9"/>
  <c r="CH169" i="9"/>
  <c r="CK177" i="9"/>
  <c r="CH201" i="9"/>
  <c r="CH209" i="9"/>
  <c r="CK209" i="9"/>
  <c r="CH233" i="9"/>
  <c r="CK257" i="9"/>
  <c r="CH289" i="9"/>
  <c r="CK305" i="9"/>
  <c r="CH321" i="9"/>
  <c r="CK93" i="9"/>
  <c r="CK104" i="9"/>
  <c r="CH107" i="9"/>
  <c r="CH102" i="9"/>
  <c r="CK152" i="9"/>
  <c r="CH176" i="9"/>
  <c r="CH224" i="9"/>
  <c r="CH272" i="9"/>
  <c r="CK288" i="9"/>
  <c r="CH117" i="9"/>
  <c r="CH133" i="9"/>
  <c r="CK181" i="9"/>
  <c r="CH189" i="9"/>
  <c r="CH221" i="9"/>
  <c r="CH269" i="9"/>
  <c r="CK293" i="9"/>
  <c r="CH309" i="9"/>
  <c r="CH91" i="9"/>
  <c r="CH126" i="9"/>
  <c r="CK134" i="9"/>
  <c r="CH158" i="9"/>
  <c r="CK182" i="9"/>
  <c r="CH198" i="9"/>
  <c r="CK222" i="9"/>
  <c r="CH238" i="9"/>
  <c r="CK246" i="9"/>
  <c r="CH278" i="9"/>
  <c r="CH286" i="9"/>
  <c r="CK326" i="9"/>
  <c r="CH123" i="9"/>
  <c r="CK147" i="9"/>
  <c r="CH155" i="9"/>
  <c r="CK187" i="9"/>
  <c r="CH195" i="9"/>
  <c r="CH211" i="9"/>
  <c r="CH251" i="9"/>
  <c r="CK299" i="9"/>
  <c r="CK323" i="9"/>
  <c r="CH323" i="9"/>
  <c r="CK87" i="9"/>
  <c r="CH138" i="9"/>
  <c r="CK146" i="9"/>
  <c r="CH170" i="9"/>
  <c r="CK178" i="9"/>
  <c r="CK186" i="9"/>
  <c r="CH202" i="9"/>
  <c r="CK218" i="9"/>
  <c r="CK242" i="9"/>
  <c r="CH250" i="9"/>
  <c r="CK274" i="9"/>
  <c r="CH282" i="9"/>
  <c r="CH290" i="9"/>
  <c r="CH306" i="9"/>
  <c r="CH322" i="9"/>
  <c r="CK119" i="9"/>
  <c r="CH127" i="9"/>
  <c r="CK151" i="9"/>
  <c r="CH159" i="9"/>
  <c r="CK183" i="9"/>
  <c r="CH191" i="9"/>
  <c r="CH207" i="9"/>
  <c r="CK223" i="9"/>
  <c r="CK255" i="9"/>
  <c r="CH255" i="9"/>
  <c r="CH287" i="9"/>
  <c r="CH303" i="9"/>
  <c r="CH319" i="9"/>
  <c r="CH89" i="9"/>
  <c r="CK96" i="9"/>
  <c r="CH99" i="9"/>
  <c r="CK98" i="9"/>
  <c r="CK144" i="9"/>
  <c r="CH160" i="9"/>
  <c r="CK200" i="9"/>
  <c r="CH248" i="9"/>
  <c r="CK264" i="9"/>
  <c r="CH280" i="9"/>
  <c r="CK312" i="9"/>
  <c r="CK328" i="9"/>
  <c r="CK157" i="9"/>
  <c r="CH173" i="9"/>
  <c r="CH261" i="9"/>
  <c r="CK277" i="9"/>
  <c r="CK285" i="9"/>
  <c r="CH301" i="9"/>
  <c r="CK301" i="9"/>
  <c r="CH114" i="9"/>
  <c r="CH95" i="9"/>
  <c r="CK174" i="9"/>
  <c r="CK294" i="9"/>
  <c r="CH318" i="9"/>
  <c r="CH171" i="9"/>
  <c r="CK235" i="9"/>
  <c r="CK259" i="9"/>
  <c r="CH259" i="9"/>
  <c r="CH315" i="9"/>
  <c r="CH106" i="9"/>
  <c r="CH80" i="9"/>
  <c r="CI80" i="9" s="1"/>
  <c r="CV80" i="9" s="1"/>
  <c r="CK80" i="9"/>
  <c r="BM80" i="9"/>
  <c r="BG80" i="9"/>
  <c r="BH80" i="9" s="1"/>
  <c r="BU80" i="9" s="1"/>
  <c r="BJ80" i="9"/>
  <c r="AX80" i="9"/>
  <c r="AX90" i="9"/>
  <c r="AC80" i="9"/>
  <c r="AD80" i="9" s="1"/>
  <c r="AS80" i="9" s="1"/>
  <c r="V80" i="9"/>
  <c r="AP80" i="9" s="1"/>
  <c r="AX479" i="9"/>
  <c r="AX475" i="9"/>
  <c r="AX471" i="9"/>
  <c r="AX467" i="9"/>
  <c r="AX463" i="9"/>
  <c r="AX459" i="9"/>
  <c r="AX455" i="9"/>
  <c r="AX451" i="9"/>
  <c r="AX447" i="9"/>
  <c r="AX443" i="9"/>
  <c r="AX439" i="9"/>
  <c r="AX435" i="9"/>
  <c r="AX431" i="9"/>
  <c r="AX478" i="9"/>
  <c r="AX474" i="9"/>
  <c r="AX470" i="9"/>
  <c r="AX466" i="9"/>
  <c r="AX462" i="9"/>
  <c r="AX458" i="9"/>
  <c r="AX454" i="9"/>
  <c r="AX450" i="9"/>
  <c r="AX446" i="9"/>
  <c r="AX442" i="9"/>
  <c r="AX438" i="9"/>
  <c r="AX434" i="9"/>
  <c r="AX430" i="9"/>
  <c r="AX426" i="9"/>
  <c r="AX422" i="9"/>
  <c r="AX418" i="9"/>
  <c r="AX476" i="9"/>
  <c r="AX472" i="9"/>
  <c r="AX468" i="9"/>
  <c r="AX464" i="9"/>
  <c r="AX460" i="9"/>
  <c r="AX456" i="9"/>
  <c r="AX452" i="9"/>
  <c r="AX448" i="9"/>
  <c r="AX444" i="9"/>
  <c r="AX440" i="9"/>
  <c r="AX436" i="9"/>
  <c r="AX432" i="9"/>
  <c r="AX429" i="9"/>
  <c r="AX425" i="9"/>
  <c r="AX421" i="9"/>
  <c r="AX417" i="9"/>
  <c r="AX413" i="9"/>
  <c r="AX409" i="9"/>
  <c r="AX405" i="9"/>
  <c r="AX427" i="9"/>
  <c r="AX423" i="9"/>
  <c r="AX419" i="9"/>
  <c r="AX414" i="9"/>
  <c r="AX410" i="9"/>
  <c r="AX406" i="9"/>
  <c r="AX402" i="9"/>
  <c r="AX398" i="9"/>
  <c r="AX394" i="9"/>
  <c r="AX390" i="9"/>
  <c r="AX477" i="9"/>
  <c r="AX473" i="9"/>
  <c r="AX469" i="9"/>
  <c r="AX465" i="9"/>
  <c r="AX461" i="9"/>
  <c r="AX457" i="9"/>
  <c r="AX453" i="9"/>
  <c r="AX449" i="9"/>
  <c r="AX445" i="9"/>
  <c r="AX441" i="9"/>
  <c r="AX437" i="9"/>
  <c r="AX433" i="9"/>
  <c r="AX403" i="9"/>
  <c r="AX399" i="9"/>
  <c r="AX395" i="9"/>
  <c r="AX391" i="9"/>
  <c r="AX387" i="9"/>
  <c r="AX383" i="9"/>
  <c r="AX379" i="9"/>
  <c r="AX375" i="9"/>
  <c r="AX371" i="9"/>
  <c r="AX367" i="9"/>
  <c r="AX363" i="9"/>
  <c r="AX359" i="9"/>
  <c r="AX415" i="9"/>
  <c r="AX411" i="9"/>
  <c r="AX407" i="9"/>
  <c r="AX384" i="9"/>
  <c r="AX380" i="9"/>
  <c r="AX376" i="9"/>
  <c r="AX372" i="9"/>
  <c r="AX368" i="9"/>
  <c r="AX364" i="9"/>
  <c r="AX360" i="9"/>
  <c r="AX356" i="9"/>
  <c r="AX352" i="9"/>
  <c r="AX348" i="9"/>
  <c r="AX344" i="9"/>
  <c r="AX340" i="9"/>
  <c r="AX336" i="9"/>
  <c r="AX386" i="9"/>
  <c r="AX382" i="9"/>
  <c r="AX378" i="9"/>
  <c r="AX374" i="9"/>
  <c r="AX370" i="9"/>
  <c r="AX366" i="9"/>
  <c r="AX362" i="9"/>
  <c r="AX358" i="9"/>
  <c r="AX353" i="9"/>
  <c r="AX349" i="9"/>
  <c r="AX345" i="9"/>
  <c r="AX341" i="9"/>
  <c r="AX337" i="9"/>
  <c r="AX333" i="9"/>
  <c r="AX330" i="9"/>
  <c r="AX401" i="9"/>
  <c r="AX397" i="9"/>
  <c r="AX393" i="9"/>
  <c r="AX389" i="9"/>
  <c r="AX385" i="9"/>
  <c r="AX381" i="9"/>
  <c r="AX377" i="9"/>
  <c r="AX373" i="9"/>
  <c r="AX369" i="9"/>
  <c r="AX365" i="9"/>
  <c r="AX361" i="9"/>
  <c r="AX357" i="9"/>
  <c r="AX355" i="9"/>
  <c r="AX354" i="9"/>
  <c r="AX351" i="9"/>
  <c r="AX350" i="9"/>
  <c r="AX347" i="9"/>
  <c r="AX346" i="9"/>
  <c r="AX343" i="9"/>
  <c r="AX342" i="9"/>
  <c r="AX339" i="9"/>
  <c r="AX338" i="9"/>
  <c r="AX335" i="9"/>
  <c r="AX334" i="9"/>
  <c r="AX332" i="9"/>
  <c r="AX428" i="9"/>
  <c r="AX420" i="9"/>
  <c r="AX331" i="9"/>
  <c r="AX416" i="9"/>
  <c r="AX412" i="9"/>
  <c r="AX408" i="9"/>
  <c r="AX404" i="9"/>
  <c r="AX424" i="9"/>
  <c r="AX396" i="9"/>
  <c r="AX388" i="9"/>
  <c r="AX400" i="9"/>
  <c r="AX392" i="9"/>
  <c r="AX88" i="9"/>
  <c r="AX139" i="9"/>
  <c r="AX146" i="9"/>
  <c r="AX160" i="9"/>
  <c r="AX210" i="9"/>
  <c r="AX233" i="9"/>
  <c r="AX281" i="9"/>
  <c r="AX291" i="9"/>
  <c r="AX321" i="9"/>
  <c r="AX92" i="9"/>
  <c r="AX83" i="9"/>
  <c r="AX158" i="9"/>
  <c r="AX116" i="9"/>
  <c r="AX145" i="9"/>
  <c r="AX157" i="9"/>
  <c r="AX232" i="9"/>
  <c r="AX85" i="9"/>
  <c r="AX81" i="9"/>
  <c r="AX318" i="9"/>
  <c r="AX255" i="9"/>
  <c r="AX98" i="9"/>
  <c r="AX123" i="9"/>
  <c r="AX144" i="9"/>
  <c r="AX149" i="9"/>
  <c r="AX162" i="9"/>
  <c r="AX201" i="9"/>
  <c r="AX229" i="9"/>
  <c r="AX251" i="9"/>
  <c r="AX273" i="9"/>
  <c r="AX293" i="9"/>
  <c r="AX299" i="9"/>
  <c r="AX317" i="9"/>
  <c r="AX323" i="9"/>
  <c r="AX182" i="9"/>
  <c r="AX106" i="9"/>
  <c r="AX112" i="9"/>
  <c r="AX302" i="9"/>
  <c r="AX171" i="9"/>
  <c r="AX203" i="9"/>
  <c r="AX110" i="9"/>
  <c r="AX192" i="9"/>
  <c r="AX204" i="9"/>
  <c r="AX237" i="9"/>
  <c r="AX325" i="9"/>
  <c r="AX108" i="9"/>
  <c r="AX159" i="9"/>
  <c r="AX131" i="9"/>
  <c r="AX195" i="9"/>
  <c r="AX125" i="9"/>
  <c r="AX164" i="9"/>
  <c r="AX274" i="9"/>
  <c r="AX320" i="9"/>
  <c r="AX143" i="9"/>
  <c r="AX119" i="9"/>
  <c r="AX120" i="9"/>
  <c r="AX141" i="9"/>
  <c r="AX148" i="9"/>
  <c r="AX154" i="9"/>
  <c r="AX186" i="9"/>
  <c r="AX260" i="9"/>
  <c r="AX276" i="9"/>
  <c r="AX308" i="9"/>
  <c r="AX329" i="9"/>
  <c r="AX134" i="9"/>
  <c r="AX113" i="9"/>
  <c r="AX93" i="9"/>
  <c r="AX175" i="9"/>
  <c r="AX126" i="9"/>
  <c r="AX278" i="9"/>
  <c r="AX197" i="9"/>
  <c r="AX307" i="9"/>
  <c r="AX89" i="9"/>
  <c r="AX91" i="9"/>
  <c r="AX316" i="9"/>
  <c r="AX170" i="9"/>
  <c r="AX242" i="9"/>
  <c r="AX268" i="9"/>
  <c r="AX313" i="9"/>
  <c r="AX166" i="9"/>
  <c r="AX183" i="9"/>
  <c r="AX319" i="9"/>
  <c r="AX169" i="9"/>
  <c r="AX188" i="9"/>
  <c r="AX97" i="9"/>
  <c r="AX140" i="9"/>
  <c r="AX217" i="9"/>
  <c r="AX297" i="9"/>
  <c r="AX103" i="9"/>
  <c r="AX248" i="9"/>
  <c r="AX264" i="9"/>
  <c r="AX296" i="9"/>
  <c r="AX190" i="9"/>
  <c r="AX310" i="9"/>
  <c r="AX94" i="9"/>
  <c r="AX200" i="9"/>
  <c r="AX228" i="9"/>
  <c r="AX288" i="9"/>
  <c r="AX322" i="9"/>
  <c r="AX221" i="9"/>
  <c r="AX269" i="9"/>
  <c r="AX163" i="9"/>
  <c r="AX300" i="9"/>
  <c r="AX231" i="9"/>
  <c r="AX312" i="9"/>
  <c r="AX82" i="9"/>
  <c r="AX114" i="9"/>
  <c r="AX245" i="9"/>
  <c r="AX289" i="9"/>
  <c r="AX127" i="9"/>
  <c r="AX99" i="9"/>
  <c r="AX227" i="9"/>
  <c r="AX150" i="9"/>
  <c r="AX326" i="9"/>
  <c r="AX279" i="9"/>
  <c r="AX177" i="9"/>
  <c r="AX270" i="9"/>
  <c r="AX84" i="9"/>
  <c r="AX168" i="9"/>
  <c r="AX205" i="9"/>
  <c r="AX218" i="9"/>
  <c r="AX224" i="9"/>
  <c r="AX254" i="9"/>
  <c r="AX295" i="9"/>
  <c r="AX223" i="9"/>
  <c r="AX328" i="9"/>
  <c r="AX118" i="9"/>
  <c r="AX172" i="9"/>
  <c r="AX185" i="9"/>
  <c r="AX243" i="9"/>
  <c r="AX122" i="9"/>
  <c r="AX238" i="9"/>
  <c r="AX262" i="9"/>
  <c r="AX132" i="9"/>
  <c r="AX184" i="9"/>
  <c r="AX209" i="9"/>
  <c r="AX220" i="9"/>
  <c r="AX324" i="9"/>
  <c r="AX246" i="9"/>
  <c r="AX311" i="9"/>
  <c r="AX155" i="9"/>
  <c r="AX124" i="9"/>
  <c r="AX130" i="9"/>
  <c r="AX137" i="9"/>
  <c r="AX176" i="9"/>
  <c r="AX208" i="9"/>
  <c r="AX213" i="9"/>
  <c r="AX235" i="9"/>
  <c r="AX257" i="9"/>
  <c r="AX267" i="9"/>
  <c r="AX283" i="9"/>
  <c r="AX101" i="9"/>
  <c r="AX95" i="9"/>
  <c r="AX174" i="9"/>
  <c r="AX263" i="9"/>
  <c r="AX207" i="9"/>
  <c r="AX128" i="9"/>
  <c r="AX153" i="9"/>
  <c r="AX249" i="9"/>
  <c r="AX265" i="9"/>
  <c r="AX285" i="9"/>
  <c r="AX314" i="9"/>
  <c r="AX104" i="9"/>
  <c r="AX115" i="9"/>
  <c r="AX199" i="9"/>
  <c r="AX286" i="9"/>
  <c r="AX327" i="9"/>
  <c r="AX239" i="9"/>
  <c r="AX138" i="9"/>
  <c r="AX202" i="9"/>
  <c r="AX226" i="9"/>
  <c r="AX252" i="9"/>
  <c r="AX306" i="9"/>
  <c r="AX100" i="9"/>
  <c r="AX107" i="9"/>
  <c r="AX271" i="9"/>
  <c r="AX147" i="9"/>
  <c r="AX111" i="9"/>
  <c r="AX161" i="9"/>
  <c r="AX173" i="9"/>
  <c r="AX180" i="9"/>
  <c r="AX244" i="9"/>
  <c r="AX250" i="9"/>
  <c r="AX256" i="9"/>
  <c r="AX272" i="9"/>
  <c r="AX292" i="9"/>
  <c r="AX304" i="9"/>
  <c r="AX198" i="9"/>
  <c r="AX96" i="9"/>
  <c r="AX151" i="9"/>
  <c r="AX247" i="9"/>
  <c r="AX87" i="9"/>
  <c r="AX259" i="9"/>
  <c r="AX301" i="9"/>
  <c r="AX303" i="9"/>
  <c r="AX196" i="9"/>
  <c r="AX290" i="9"/>
  <c r="AX142" i="9"/>
  <c r="AX187" i="9"/>
  <c r="AX156" i="9"/>
  <c r="AX194" i="9"/>
  <c r="AX219" i="9"/>
  <c r="AX241" i="9"/>
  <c r="AX261" i="9"/>
  <c r="AX277" i="9"/>
  <c r="AX305" i="9"/>
  <c r="AX191" i="9"/>
  <c r="AX135" i="9"/>
  <c r="AX222" i="9"/>
  <c r="AX294" i="9"/>
  <c r="AX253" i="9"/>
  <c r="AX189" i="9"/>
  <c r="AX117" i="9"/>
  <c r="AX179" i="9"/>
  <c r="AX136" i="9"/>
  <c r="AX193" i="9"/>
  <c r="AX234" i="9"/>
  <c r="AX240" i="9"/>
  <c r="AX266" i="9"/>
  <c r="AX298" i="9"/>
  <c r="AX315" i="9"/>
  <c r="AX109" i="9"/>
  <c r="AX206" i="9"/>
  <c r="AX133" i="9"/>
  <c r="AX214" i="9"/>
  <c r="AX86" i="9"/>
  <c r="AX258" i="9"/>
  <c r="AX280" i="9"/>
  <c r="AX102" i="9"/>
  <c r="AX181" i="9"/>
  <c r="AX225" i="9"/>
  <c r="AX309" i="9"/>
  <c r="AX215" i="9"/>
  <c r="AX287" i="9"/>
  <c r="AX165" i="9"/>
  <c r="AX178" i="9"/>
  <c r="AX275" i="9"/>
  <c r="AX152" i="9"/>
  <c r="AX216" i="9"/>
  <c r="AX236" i="9"/>
  <c r="AX284" i="9"/>
  <c r="AX230" i="9"/>
  <c r="AX105" i="9"/>
  <c r="AX211" i="9"/>
  <c r="AX129" i="9"/>
  <c r="AX212" i="9"/>
  <c r="AX282" i="9"/>
  <c r="AX121" i="9"/>
  <c r="AX167" i="9"/>
  <c r="BM479" i="9"/>
  <c r="BJ478" i="9"/>
  <c r="BG477" i="9"/>
  <c r="BM475" i="9"/>
  <c r="BJ474" i="9"/>
  <c r="BG473" i="9"/>
  <c r="BM471" i="9"/>
  <c r="BJ470" i="9"/>
  <c r="BG469" i="9"/>
  <c r="BM467" i="9"/>
  <c r="BJ466" i="9"/>
  <c r="BG465" i="9"/>
  <c r="BM463" i="9"/>
  <c r="BJ462" i="9"/>
  <c r="BG461" i="9"/>
  <c r="BM459" i="9"/>
  <c r="BJ458" i="9"/>
  <c r="BG457" i="9"/>
  <c r="BM455" i="9"/>
  <c r="BJ454" i="9"/>
  <c r="BG453" i="9"/>
  <c r="BM451" i="9"/>
  <c r="BJ450" i="9"/>
  <c r="BG449" i="9"/>
  <c r="BM447" i="9"/>
  <c r="BJ446" i="9"/>
  <c r="BG445" i="9"/>
  <c r="BM443" i="9"/>
  <c r="BJ442" i="9"/>
  <c r="BG441" i="9"/>
  <c r="BM439" i="9"/>
  <c r="BJ438" i="9"/>
  <c r="BG437" i="9"/>
  <c r="BM435" i="9"/>
  <c r="BJ434" i="9"/>
  <c r="BG433" i="9"/>
  <c r="BM431" i="9"/>
  <c r="BJ430" i="9"/>
  <c r="BM478" i="9"/>
  <c r="BJ477" i="9"/>
  <c r="BG476" i="9"/>
  <c r="BM474" i="9"/>
  <c r="BJ473" i="9"/>
  <c r="BG472" i="9"/>
  <c r="BM470" i="9"/>
  <c r="BJ469" i="9"/>
  <c r="BG468" i="9"/>
  <c r="BM466" i="9"/>
  <c r="BJ465" i="9"/>
  <c r="BG464" i="9"/>
  <c r="BM462" i="9"/>
  <c r="BJ461" i="9"/>
  <c r="BG460" i="9"/>
  <c r="BM458" i="9"/>
  <c r="BJ457" i="9"/>
  <c r="BG456" i="9"/>
  <c r="BM454" i="9"/>
  <c r="BJ453" i="9"/>
  <c r="BG452" i="9"/>
  <c r="BM450" i="9"/>
  <c r="BJ449" i="9"/>
  <c r="BG448" i="9"/>
  <c r="BM446" i="9"/>
  <c r="BJ445" i="9"/>
  <c r="BG444" i="9"/>
  <c r="BM442" i="9"/>
  <c r="BJ441" i="9"/>
  <c r="BG440" i="9"/>
  <c r="BM438" i="9"/>
  <c r="BJ437" i="9"/>
  <c r="BG436" i="9"/>
  <c r="BM434" i="9"/>
  <c r="BJ433" i="9"/>
  <c r="BG432" i="9"/>
  <c r="BM430" i="9"/>
  <c r="BJ429" i="9"/>
  <c r="BG428" i="9"/>
  <c r="BM426" i="9"/>
  <c r="BJ425" i="9"/>
  <c r="BG424" i="9"/>
  <c r="BM422" i="9"/>
  <c r="BJ421" i="9"/>
  <c r="BG420" i="9"/>
  <c r="BM418" i="9"/>
  <c r="BJ417" i="9"/>
  <c r="BG416" i="9"/>
  <c r="BJ479" i="9"/>
  <c r="BM477" i="9"/>
  <c r="BJ475" i="9"/>
  <c r="BM473" i="9"/>
  <c r="BJ471" i="9"/>
  <c r="BM469" i="9"/>
  <c r="BJ467" i="9"/>
  <c r="BM465" i="9"/>
  <c r="BJ463" i="9"/>
  <c r="BM461" i="9"/>
  <c r="BJ459" i="9"/>
  <c r="BM457" i="9"/>
  <c r="BJ455" i="9"/>
  <c r="BM453" i="9"/>
  <c r="BJ451" i="9"/>
  <c r="BM449" i="9"/>
  <c r="BJ447" i="9"/>
  <c r="BM445" i="9"/>
  <c r="BJ443" i="9"/>
  <c r="BM441" i="9"/>
  <c r="BJ439" i="9"/>
  <c r="BM437" i="9"/>
  <c r="BJ435" i="9"/>
  <c r="BM433" i="9"/>
  <c r="BJ431" i="9"/>
  <c r="BG429" i="9"/>
  <c r="BM428" i="9"/>
  <c r="BG425" i="9"/>
  <c r="BM424" i="9"/>
  <c r="BG421" i="9"/>
  <c r="BM420" i="9"/>
  <c r="BG417" i="9"/>
  <c r="BM416" i="9"/>
  <c r="BG415" i="9"/>
  <c r="BM413" i="9"/>
  <c r="BJ412" i="9"/>
  <c r="BG411" i="9"/>
  <c r="BM409" i="9"/>
  <c r="BJ408" i="9"/>
  <c r="BG407" i="9"/>
  <c r="BM405" i="9"/>
  <c r="BJ404" i="9"/>
  <c r="BG403" i="9"/>
  <c r="BG478" i="9"/>
  <c r="BG474" i="9"/>
  <c r="BG470" i="9"/>
  <c r="BG466" i="9"/>
  <c r="BG462" i="9"/>
  <c r="BG458" i="9"/>
  <c r="BG454" i="9"/>
  <c r="BG450" i="9"/>
  <c r="BG446" i="9"/>
  <c r="BG442" i="9"/>
  <c r="BG438" i="9"/>
  <c r="BG434" i="9"/>
  <c r="BG430" i="9"/>
  <c r="BM429" i="9"/>
  <c r="BJ427" i="9"/>
  <c r="BG426" i="9"/>
  <c r="BM425" i="9"/>
  <c r="BJ423" i="9"/>
  <c r="BG422" i="9"/>
  <c r="BM421" i="9"/>
  <c r="BJ419" i="9"/>
  <c r="BG418" i="9"/>
  <c r="BM417" i="9"/>
  <c r="BM414" i="9"/>
  <c r="BJ413" i="9"/>
  <c r="BG412" i="9"/>
  <c r="BM410" i="9"/>
  <c r="BJ409" i="9"/>
  <c r="BG408" i="9"/>
  <c r="BM406" i="9"/>
  <c r="BJ405" i="9"/>
  <c r="BG404" i="9"/>
  <c r="BM402" i="9"/>
  <c r="BJ401" i="9"/>
  <c r="BG400" i="9"/>
  <c r="BM398" i="9"/>
  <c r="BJ397" i="9"/>
  <c r="BG396" i="9"/>
  <c r="BM394" i="9"/>
  <c r="BJ393" i="9"/>
  <c r="BG392" i="9"/>
  <c r="BM390" i="9"/>
  <c r="BJ389" i="9"/>
  <c r="BG388" i="9"/>
  <c r="BJ426" i="9"/>
  <c r="BJ422" i="9"/>
  <c r="BJ418" i="9"/>
  <c r="BM415" i="9"/>
  <c r="BG414" i="9"/>
  <c r="BM411" i="9"/>
  <c r="BG410" i="9"/>
  <c r="BM407" i="9"/>
  <c r="BG406" i="9"/>
  <c r="BM403" i="9"/>
  <c r="BG402" i="9"/>
  <c r="BM401" i="9"/>
  <c r="BJ399" i="9"/>
  <c r="BG398" i="9"/>
  <c r="BM397" i="9"/>
  <c r="BJ395" i="9"/>
  <c r="BG394" i="9"/>
  <c r="BM393" i="9"/>
  <c r="BJ391" i="9"/>
  <c r="BG390" i="9"/>
  <c r="BM389" i="9"/>
  <c r="BJ387" i="9"/>
  <c r="BJ386" i="9"/>
  <c r="BG385" i="9"/>
  <c r="BM383" i="9"/>
  <c r="BJ382" i="9"/>
  <c r="BG381" i="9"/>
  <c r="BM379" i="9"/>
  <c r="BJ378" i="9"/>
  <c r="BG377" i="9"/>
  <c r="BM375" i="9"/>
  <c r="BJ374" i="9"/>
  <c r="BG373" i="9"/>
  <c r="BM371" i="9"/>
  <c r="BJ370" i="9"/>
  <c r="BG369" i="9"/>
  <c r="BM367" i="9"/>
  <c r="BJ366" i="9"/>
  <c r="BG365" i="9"/>
  <c r="BM363" i="9"/>
  <c r="BJ362" i="9"/>
  <c r="BG361" i="9"/>
  <c r="BM359" i="9"/>
  <c r="BJ358" i="9"/>
  <c r="BG357" i="9"/>
  <c r="BG479" i="9"/>
  <c r="BG475" i="9"/>
  <c r="BG471" i="9"/>
  <c r="BG467" i="9"/>
  <c r="BG463" i="9"/>
  <c r="BG459" i="9"/>
  <c r="BG455" i="9"/>
  <c r="BG451" i="9"/>
  <c r="BG447" i="9"/>
  <c r="BG443" i="9"/>
  <c r="BG439" i="9"/>
  <c r="BG435" i="9"/>
  <c r="BG431" i="9"/>
  <c r="BM427" i="9"/>
  <c r="BM423" i="9"/>
  <c r="BM419" i="9"/>
  <c r="BJ414" i="9"/>
  <c r="BM412" i="9"/>
  <c r="BJ410" i="9"/>
  <c r="BM408" i="9"/>
  <c r="BJ406" i="9"/>
  <c r="BM404" i="9"/>
  <c r="BJ400" i="9"/>
  <c r="BJ396" i="9"/>
  <c r="BJ392" i="9"/>
  <c r="BJ388" i="9"/>
  <c r="BG386" i="9"/>
  <c r="BM384" i="9"/>
  <c r="BJ383" i="9"/>
  <c r="BG382" i="9"/>
  <c r="BM380" i="9"/>
  <c r="BJ379" i="9"/>
  <c r="BG378" i="9"/>
  <c r="BM376" i="9"/>
  <c r="BJ375" i="9"/>
  <c r="BG374" i="9"/>
  <c r="BM372" i="9"/>
  <c r="BJ371" i="9"/>
  <c r="BG370" i="9"/>
  <c r="BM368" i="9"/>
  <c r="BJ367" i="9"/>
  <c r="BG366" i="9"/>
  <c r="BM364" i="9"/>
  <c r="BJ363" i="9"/>
  <c r="BG362" i="9"/>
  <c r="BM360" i="9"/>
  <c r="BJ359" i="9"/>
  <c r="BG358" i="9"/>
  <c r="BM356" i="9"/>
  <c r="BJ355" i="9"/>
  <c r="BG354" i="9"/>
  <c r="BM352" i="9"/>
  <c r="BJ351" i="9"/>
  <c r="BG350" i="9"/>
  <c r="BM348" i="9"/>
  <c r="BJ347" i="9"/>
  <c r="BG346" i="9"/>
  <c r="BM344" i="9"/>
  <c r="BJ343" i="9"/>
  <c r="BG342" i="9"/>
  <c r="BM340" i="9"/>
  <c r="BJ339" i="9"/>
  <c r="BG338" i="9"/>
  <c r="BM336" i="9"/>
  <c r="BJ335" i="9"/>
  <c r="BG334" i="9"/>
  <c r="BJ476" i="9"/>
  <c r="BM472" i="9"/>
  <c r="BJ460" i="9"/>
  <c r="BM456" i="9"/>
  <c r="BJ444" i="9"/>
  <c r="BM440" i="9"/>
  <c r="BG427" i="9"/>
  <c r="BG423" i="9"/>
  <c r="BG419" i="9"/>
  <c r="BJ415" i="9"/>
  <c r="BJ411" i="9"/>
  <c r="BJ407" i="9"/>
  <c r="BJ403" i="9"/>
  <c r="BJ385" i="9"/>
  <c r="BJ381" i="9"/>
  <c r="BJ377" i="9"/>
  <c r="BJ373" i="9"/>
  <c r="BJ369" i="9"/>
  <c r="BJ365" i="9"/>
  <c r="BJ361" i="9"/>
  <c r="BJ357" i="9"/>
  <c r="BG356" i="9"/>
  <c r="BM355" i="9"/>
  <c r="BJ353" i="9"/>
  <c r="BG352" i="9"/>
  <c r="BM351" i="9"/>
  <c r="BJ349" i="9"/>
  <c r="BG348" i="9"/>
  <c r="BM347" i="9"/>
  <c r="BJ345" i="9"/>
  <c r="BG344" i="9"/>
  <c r="BM343" i="9"/>
  <c r="BJ341" i="9"/>
  <c r="BG340" i="9"/>
  <c r="BM339" i="9"/>
  <c r="BJ337" i="9"/>
  <c r="BG336" i="9"/>
  <c r="BM335" i="9"/>
  <c r="BJ333" i="9"/>
  <c r="BJ332" i="9"/>
  <c r="BG331" i="9"/>
  <c r="BM476" i="9"/>
  <c r="BJ464" i="9"/>
  <c r="BM460" i="9"/>
  <c r="BJ448" i="9"/>
  <c r="BM444" i="9"/>
  <c r="BJ432" i="9"/>
  <c r="BJ428" i="9"/>
  <c r="BJ424" i="9"/>
  <c r="BJ420" i="9"/>
  <c r="BJ416" i="9"/>
  <c r="BG413" i="9"/>
  <c r="BG409" i="9"/>
  <c r="BG405" i="9"/>
  <c r="BJ402" i="9"/>
  <c r="BM400" i="9"/>
  <c r="BM399" i="9"/>
  <c r="BJ398" i="9"/>
  <c r="BM396" i="9"/>
  <c r="BM395" i="9"/>
  <c r="BJ394" i="9"/>
  <c r="BM392" i="9"/>
  <c r="BM391" i="9"/>
  <c r="BJ390" i="9"/>
  <c r="BM388" i="9"/>
  <c r="BM387" i="9"/>
  <c r="BM385" i="9"/>
  <c r="BG384" i="9"/>
  <c r="BM381" i="9"/>
  <c r="BG380" i="9"/>
  <c r="BM377" i="9"/>
  <c r="BG376" i="9"/>
  <c r="BM373" i="9"/>
  <c r="BG372" i="9"/>
  <c r="BM369" i="9"/>
  <c r="BG368" i="9"/>
  <c r="BM365" i="9"/>
  <c r="BG364" i="9"/>
  <c r="BM361" i="9"/>
  <c r="BG360" i="9"/>
  <c r="BM357" i="9"/>
  <c r="BJ354" i="9"/>
  <c r="BJ350" i="9"/>
  <c r="BJ346" i="9"/>
  <c r="BJ342" i="9"/>
  <c r="BJ338" i="9"/>
  <c r="BJ334" i="9"/>
  <c r="BG332" i="9"/>
  <c r="BM330" i="9"/>
  <c r="BG353" i="9"/>
  <c r="BG349" i="9"/>
  <c r="BG345" i="9"/>
  <c r="BG341" i="9"/>
  <c r="BG337" i="9"/>
  <c r="BG333" i="9"/>
  <c r="BJ472" i="9"/>
  <c r="BJ468" i="9"/>
  <c r="BM464" i="9"/>
  <c r="BJ456" i="9"/>
  <c r="BJ452" i="9"/>
  <c r="BM448" i="9"/>
  <c r="BJ440" i="9"/>
  <c r="BJ436" i="9"/>
  <c r="BM432" i="9"/>
  <c r="BG399" i="9"/>
  <c r="BG395" i="9"/>
  <c r="BG391" i="9"/>
  <c r="BG387" i="9"/>
  <c r="BG383" i="9"/>
  <c r="BG379" i="9"/>
  <c r="BG375" i="9"/>
  <c r="BG371" i="9"/>
  <c r="BG367" i="9"/>
  <c r="BG363" i="9"/>
  <c r="BG359" i="9"/>
  <c r="BJ331" i="9"/>
  <c r="BG401" i="9"/>
  <c r="BG397" i="9"/>
  <c r="BG393" i="9"/>
  <c r="BG389" i="9"/>
  <c r="BJ384" i="9"/>
  <c r="BJ380" i="9"/>
  <c r="BJ376" i="9"/>
  <c r="BJ372" i="9"/>
  <c r="BJ368" i="9"/>
  <c r="BJ364" i="9"/>
  <c r="BJ360" i="9"/>
  <c r="BJ356" i="9"/>
  <c r="BG355" i="9"/>
  <c r="BM354" i="9"/>
  <c r="BM353" i="9"/>
  <c r="BJ352" i="9"/>
  <c r="BG351" i="9"/>
  <c r="BM350" i="9"/>
  <c r="BM349" i="9"/>
  <c r="BJ348" i="9"/>
  <c r="BG347" i="9"/>
  <c r="BM346" i="9"/>
  <c r="BM345" i="9"/>
  <c r="BJ344" i="9"/>
  <c r="BG343" i="9"/>
  <c r="BM342" i="9"/>
  <c r="BM341" i="9"/>
  <c r="BJ340" i="9"/>
  <c r="BG339" i="9"/>
  <c r="BM338" i="9"/>
  <c r="BM337" i="9"/>
  <c r="BJ336" i="9"/>
  <c r="BG335" i="9"/>
  <c r="BM334" i="9"/>
  <c r="BM333" i="9"/>
  <c r="BM331" i="9"/>
  <c r="BM332" i="9"/>
  <c r="BG330" i="9"/>
  <c r="BM452" i="9"/>
  <c r="BM382" i="9"/>
  <c r="BM366" i="9"/>
  <c r="BM436" i="9"/>
  <c r="BM378" i="9"/>
  <c r="BM362" i="9"/>
  <c r="BJ330" i="9"/>
  <c r="BM374" i="9"/>
  <c r="BM358" i="9"/>
  <c r="BM468" i="9"/>
  <c r="BM386" i="9"/>
  <c r="BM370" i="9"/>
  <c r="BG223" i="9"/>
  <c r="BJ223" i="9"/>
  <c r="BG328" i="9"/>
  <c r="BM90" i="9"/>
  <c r="BM118" i="9"/>
  <c r="BM133" i="9"/>
  <c r="BG146" i="9"/>
  <c r="BJ172" i="9"/>
  <c r="BJ185" i="9"/>
  <c r="BM185" i="9"/>
  <c r="BG197" i="9"/>
  <c r="BM221" i="9"/>
  <c r="BJ243" i="9"/>
  <c r="BM259" i="9"/>
  <c r="BG281" i="9"/>
  <c r="BJ301" i="9"/>
  <c r="BG307" i="9"/>
  <c r="BM307" i="9"/>
  <c r="BG321" i="9"/>
  <c r="BM214" i="9"/>
  <c r="BG214" i="9"/>
  <c r="BG89" i="9"/>
  <c r="BJ89" i="9"/>
  <c r="BG122" i="9"/>
  <c r="BJ238" i="9"/>
  <c r="BJ262" i="9"/>
  <c r="BM303" i="9"/>
  <c r="BJ91" i="9"/>
  <c r="BM163" i="9"/>
  <c r="BJ316" i="9"/>
  <c r="BM316" i="9"/>
  <c r="BG86" i="9"/>
  <c r="BJ132" i="9"/>
  <c r="BM170" i="9"/>
  <c r="BG184" i="9"/>
  <c r="BJ196" i="9"/>
  <c r="BG242" i="9"/>
  <c r="BM258" i="9"/>
  <c r="BJ258" i="9"/>
  <c r="BJ268" i="9"/>
  <c r="BG290" i="9"/>
  <c r="BG300" i="9"/>
  <c r="BJ313" i="9"/>
  <c r="BJ166" i="9"/>
  <c r="BJ183" i="9"/>
  <c r="BG81" i="9"/>
  <c r="BJ142" i="9"/>
  <c r="BJ246" i="9"/>
  <c r="BJ311" i="9"/>
  <c r="BM319" i="9"/>
  <c r="BG123" i="9"/>
  <c r="BG155" i="9"/>
  <c r="BJ187" i="9"/>
  <c r="BJ82" i="9"/>
  <c r="BG102" i="9"/>
  <c r="BM102" i="9"/>
  <c r="BM114" i="9"/>
  <c r="BG124" i="9"/>
  <c r="BJ130" i="9"/>
  <c r="BM137" i="9"/>
  <c r="BG149" i="9"/>
  <c r="BJ156" i="9"/>
  <c r="BG162" i="9"/>
  <c r="BG176" i="9"/>
  <c r="BJ208" i="9"/>
  <c r="BM208" i="9"/>
  <c r="BM219" i="9"/>
  <c r="BM225" i="9"/>
  <c r="BG225" i="9"/>
  <c r="BG229" i="9"/>
  <c r="BJ235" i="9"/>
  <c r="BJ241" i="9"/>
  <c r="BM245" i="9"/>
  <c r="BJ261" i="9"/>
  <c r="BM267" i="9"/>
  <c r="BJ273" i="9"/>
  <c r="BJ283" i="9"/>
  <c r="BM289" i="9"/>
  <c r="BJ305" i="9"/>
  <c r="BM309" i="9"/>
  <c r="BM101" i="9"/>
  <c r="BM97" i="9"/>
  <c r="BM127" i="9"/>
  <c r="BG191" i="9"/>
  <c r="BJ135" i="9"/>
  <c r="BM263" i="9"/>
  <c r="BG207" i="9"/>
  <c r="BJ207" i="9"/>
  <c r="BJ294" i="9"/>
  <c r="BM99" i="9"/>
  <c r="BG171" i="9"/>
  <c r="BG128" i="9"/>
  <c r="BG140" i="9"/>
  <c r="BJ153" i="9"/>
  <c r="BJ165" i="9"/>
  <c r="BG204" i="9"/>
  <c r="BJ217" i="9"/>
  <c r="BG227" i="9"/>
  <c r="BG237" i="9"/>
  <c r="BJ253" i="9"/>
  <c r="BM265" i="9"/>
  <c r="BJ275" i="9"/>
  <c r="BG285" i="9"/>
  <c r="BJ297" i="9"/>
  <c r="BG150" i="9"/>
  <c r="BM150" i="9"/>
  <c r="BG104" i="9"/>
  <c r="BG115" i="9"/>
  <c r="BG199" i="9"/>
  <c r="BG286" i="9"/>
  <c r="BJ327" i="9"/>
  <c r="BM326" i="9"/>
  <c r="BG239" i="9"/>
  <c r="BJ239" i="9"/>
  <c r="BJ103" i="9"/>
  <c r="BG125" i="9"/>
  <c r="BJ138" i="9"/>
  <c r="BM152" i="9"/>
  <c r="BJ152" i="9"/>
  <c r="BG177" i="9"/>
  <c r="BM177" i="9"/>
  <c r="BJ189" i="9"/>
  <c r="BJ202" i="9"/>
  <c r="BG202" i="9"/>
  <c r="BJ236" i="9"/>
  <c r="BG248" i="9"/>
  <c r="BM248" i="9"/>
  <c r="BG264" i="9"/>
  <c r="BJ264" i="9"/>
  <c r="BG284" i="9"/>
  <c r="BM296" i="9"/>
  <c r="BJ320" i="9"/>
  <c r="BM230" i="9"/>
  <c r="BG230" i="9"/>
  <c r="BG100" i="9"/>
  <c r="BG143" i="9"/>
  <c r="BG107" i="9"/>
  <c r="BG190" i="9"/>
  <c r="BM270" i="9"/>
  <c r="BJ310" i="9"/>
  <c r="BM84" i="9"/>
  <c r="BG84" i="9"/>
  <c r="BM271" i="9"/>
  <c r="BG117" i="9"/>
  <c r="BG119" i="9"/>
  <c r="BJ179" i="9"/>
  <c r="BG211" i="9"/>
  <c r="BJ94" i="9"/>
  <c r="BG111" i="9"/>
  <c r="BG129" i="9"/>
  <c r="BM129" i="9"/>
  <c r="BJ136" i="9"/>
  <c r="BJ161" i="9"/>
  <c r="BM168" i="9"/>
  <c r="BJ168" i="9"/>
  <c r="BJ173" i="9"/>
  <c r="BJ180" i="9"/>
  <c r="BM193" i="9"/>
  <c r="BJ200" i="9"/>
  <c r="BM205" i="9"/>
  <c r="BJ212" i="9"/>
  <c r="BM218" i="9"/>
  <c r="BJ218" i="9"/>
  <c r="BM228" i="9"/>
  <c r="BG234" i="9"/>
  <c r="BG240" i="9"/>
  <c r="BM240" i="9"/>
  <c r="BJ256" i="9"/>
  <c r="BG260" i="9"/>
  <c r="BG266" i="9"/>
  <c r="BG272" i="9"/>
  <c r="BM272" i="9"/>
  <c r="BM282" i="9"/>
  <c r="BJ282" i="9"/>
  <c r="BM288" i="9"/>
  <c r="BG298" i="9"/>
  <c r="BG304" i="9"/>
  <c r="BG315" i="9"/>
  <c r="BM315" i="9"/>
  <c r="BG322" i="9"/>
  <c r="BG329" i="9"/>
  <c r="BG198" i="9"/>
  <c r="BG96" i="9"/>
  <c r="BJ109" i="9"/>
  <c r="BG121" i="9"/>
  <c r="BJ121" i="9"/>
  <c r="BG151" i="9"/>
  <c r="BM167" i="9"/>
  <c r="BG206" i="9"/>
  <c r="BM254" i="9"/>
  <c r="BG254" i="9"/>
  <c r="BG247" i="9"/>
  <c r="BJ247" i="9"/>
  <c r="BG278" i="9"/>
  <c r="BG87" i="9"/>
  <c r="BJ139" i="9"/>
  <c r="BJ90" i="9"/>
  <c r="BG118" i="9"/>
  <c r="BJ133" i="9"/>
  <c r="BM172" i="9"/>
  <c r="BG185" i="9"/>
  <c r="BG210" i="9"/>
  <c r="BG243" i="9"/>
  <c r="BM269" i="9"/>
  <c r="BJ281" i="9"/>
  <c r="BM291" i="9"/>
  <c r="BM158" i="9"/>
  <c r="BG238" i="9"/>
  <c r="BG303" i="9"/>
  <c r="BM86" i="9"/>
  <c r="BG132" i="9"/>
  <c r="BG157" i="9"/>
  <c r="BM209" i="9"/>
  <c r="BJ220" i="9"/>
  <c r="BG232" i="9"/>
  <c r="BG324" i="9"/>
  <c r="BG231" i="9"/>
  <c r="BM246" i="9"/>
  <c r="BM255" i="9"/>
  <c r="BG98" i="9"/>
  <c r="BJ123" i="9"/>
  <c r="BG312" i="9"/>
  <c r="BM82" i="9"/>
  <c r="BJ114" i="9"/>
  <c r="BM124" i="9"/>
  <c r="BM130" i="9"/>
  <c r="BJ137" i="9"/>
  <c r="BJ176" i="9"/>
  <c r="BG188" i="9"/>
  <c r="BM201" i="9"/>
  <c r="BM213" i="9"/>
  <c r="BM251" i="9"/>
  <c r="BG257" i="9"/>
  <c r="BG261" i="9"/>
  <c r="BG267" i="9"/>
  <c r="BJ293" i="9"/>
  <c r="BM299" i="9"/>
  <c r="BG305" i="9"/>
  <c r="BG309" i="9"/>
  <c r="BG323" i="9"/>
  <c r="BJ182" i="9"/>
  <c r="BG106" i="9"/>
  <c r="BJ101" i="9"/>
  <c r="BG127" i="9"/>
  <c r="BG135" i="9"/>
  <c r="BG215" i="9"/>
  <c r="BJ171" i="9"/>
  <c r="BM203" i="9"/>
  <c r="BJ110" i="9"/>
  <c r="BM128" i="9"/>
  <c r="BG153" i="9"/>
  <c r="BM165" i="9"/>
  <c r="BG178" i="9"/>
  <c r="BJ192" i="9"/>
  <c r="BJ237" i="9"/>
  <c r="BG249" i="9"/>
  <c r="BG253" i="9"/>
  <c r="BM285" i="9"/>
  <c r="BM314" i="9"/>
  <c r="BJ325" i="9"/>
  <c r="BG108" i="9"/>
  <c r="BM115" i="9"/>
  <c r="BJ199" i="9"/>
  <c r="BG326" i="9"/>
  <c r="BJ177" i="9"/>
  <c r="BM202" i="9"/>
  <c r="BJ216" i="9"/>
  <c r="BM226" i="9"/>
  <c r="BJ306" i="9"/>
  <c r="BJ105" i="9"/>
  <c r="BJ100" i="9"/>
  <c r="BM107" i="9"/>
  <c r="BG270" i="9"/>
  <c r="BJ84" i="9"/>
  <c r="BJ119" i="9"/>
  <c r="BJ120" i="9"/>
  <c r="BJ129" i="9"/>
  <c r="BG141" i="9"/>
  <c r="BG168" i="9"/>
  <c r="BG180" i="9"/>
  <c r="BJ224" i="9"/>
  <c r="BG228" i="9"/>
  <c r="BJ244" i="9"/>
  <c r="BM250" i="9"/>
  <c r="BM260" i="9"/>
  <c r="BJ308" i="9"/>
  <c r="BJ329" i="9"/>
  <c r="BM198" i="9"/>
  <c r="BJ134" i="9"/>
  <c r="BM96" i="9"/>
  <c r="BG93" i="9"/>
  <c r="BM121" i="9"/>
  <c r="BJ175" i="9"/>
  <c r="BG167" i="9"/>
  <c r="BJ295" i="9"/>
  <c r="BG88" i="9"/>
  <c r="BG160" i="9"/>
  <c r="BM243" i="9"/>
  <c r="BM301" i="9"/>
  <c r="BM89" i="9"/>
  <c r="BM122" i="9"/>
  <c r="BM91" i="9"/>
  <c r="BG163" i="9"/>
  <c r="BJ157" i="9"/>
  <c r="BJ209" i="9"/>
  <c r="BM220" i="9"/>
  <c r="BJ242" i="9"/>
  <c r="BG268" i="9"/>
  <c r="BJ280" i="9"/>
  <c r="BM290" i="9"/>
  <c r="BM324" i="9"/>
  <c r="BM166" i="9"/>
  <c r="BM183" i="9"/>
  <c r="BG142" i="9"/>
  <c r="BG318" i="9"/>
  <c r="BM311" i="9"/>
  <c r="BJ255" i="9"/>
  <c r="BJ155" i="9"/>
  <c r="BG187" i="9"/>
  <c r="BM149" i="9"/>
  <c r="BG169" i="9"/>
  <c r="BJ201" i="9"/>
  <c r="BG208" i="9"/>
  <c r="BJ213" i="9"/>
  <c r="BM241" i="9"/>
  <c r="BJ257" i="9"/>
  <c r="BG283" i="9"/>
  <c r="BJ299" i="9"/>
  <c r="BG317" i="9"/>
  <c r="BJ106" i="9"/>
  <c r="BG112" i="9"/>
  <c r="BJ191" i="9"/>
  <c r="BM191" i="9"/>
  <c r="BM135" i="9"/>
  <c r="BJ174" i="9"/>
  <c r="BM222" i="9"/>
  <c r="BJ263" i="9"/>
  <c r="BG302" i="9"/>
  <c r="BM207" i="9"/>
  <c r="BG287" i="9"/>
  <c r="BJ140" i="9"/>
  <c r="BG165" i="9"/>
  <c r="BJ178" i="9"/>
  <c r="BM217" i="9"/>
  <c r="BG217" i="9"/>
  <c r="BJ249" i="9"/>
  <c r="BJ285" i="9"/>
  <c r="BJ104" i="9"/>
  <c r="BG159" i="9"/>
  <c r="BM239" i="9"/>
  <c r="BG131" i="9"/>
  <c r="BM103" i="9"/>
  <c r="BG236" i="9"/>
  <c r="BM252" i="9"/>
  <c r="BG274" i="9"/>
  <c r="BG306" i="9"/>
  <c r="BG105" i="9"/>
  <c r="BM190" i="9"/>
  <c r="BM310" i="9"/>
  <c r="BG271" i="9"/>
  <c r="BG94" i="9"/>
  <c r="BJ111" i="9"/>
  <c r="BG120" i="9"/>
  <c r="BM136" i="9"/>
  <c r="BJ141" i="9"/>
  <c r="BJ154" i="9"/>
  <c r="BM173" i="9"/>
  <c r="BG186" i="9"/>
  <c r="BG200" i="9"/>
  <c r="BG212" i="9"/>
  <c r="BJ234" i="9"/>
  <c r="BG256" i="9"/>
  <c r="BJ266" i="9"/>
  <c r="BM292" i="9"/>
  <c r="BJ298" i="9"/>
  <c r="BM322" i="9"/>
  <c r="BJ198" i="9"/>
  <c r="BM134" i="9"/>
  <c r="BJ96" i="9"/>
  <c r="BJ113" i="9"/>
  <c r="BG109" i="9"/>
  <c r="BJ151" i="9"/>
  <c r="BM247" i="9"/>
  <c r="BJ87" i="9"/>
  <c r="BM88" i="9"/>
  <c r="BJ88" i="9"/>
  <c r="BM139" i="9"/>
  <c r="BJ328" i="9"/>
  <c r="BG90" i="9"/>
  <c r="BG133" i="9"/>
  <c r="BJ146" i="9"/>
  <c r="BM160" i="9"/>
  <c r="BJ197" i="9"/>
  <c r="BM197" i="9"/>
  <c r="BM210" i="9"/>
  <c r="BJ210" i="9"/>
  <c r="BJ221" i="9"/>
  <c r="BM233" i="9"/>
  <c r="BG233" i="9"/>
  <c r="BJ259" i="9"/>
  <c r="BM281" i="9"/>
  <c r="BG301" i="9"/>
  <c r="BJ307" i="9"/>
  <c r="BM321" i="9"/>
  <c r="BM92" i="9"/>
  <c r="BG92" i="9"/>
  <c r="BM83" i="9"/>
  <c r="BJ122" i="9"/>
  <c r="BG158" i="9"/>
  <c r="BM262" i="9"/>
  <c r="BJ303" i="9"/>
  <c r="BG91" i="9"/>
  <c r="BJ163" i="9"/>
  <c r="BJ86" i="9"/>
  <c r="BM116" i="9"/>
  <c r="BG116" i="9"/>
  <c r="BG145" i="9"/>
  <c r="BJ145" i="9"/>
  <c r="BG170" i="9"/>
  <c r="BG196" i="9"/>
  <c r="BG220" i="9"/>
  <c r="BG258" i="9"/>
  <c r="BM268" i="9"/>
  <c r="BM280" i="9"/>
  <c r="BJ300" i="9"/>
  <c r="BM300" i="9"/>
  <c r="BM85" i="9"/>
  <c r="BM142" i="9"/>
  <c r="BM231" i="9"/>
  <c r="BM318" i="9"/>
  <c r="BG311" i="9"/>
  <c r="BJ319" i="9"/>
  <c r="BM98" i="9"/>
  <c r="BM123" i="9"/>
  <c r="BM187" i="9"/>
  <c r="BM312" i="9"/>
  <c r="BJ102" i="9"/>
  <c r="BG114" i="9"/>
  <c r="BM144" i="9"/>
  <c r="BJ149" i="9"/>
  <c r="BG156" i="9"/>
  <c r="BJ162" i="9"/>
  <c r="BJ169" i="9"/>
  <c r="BG181" i="9"/>
  <c r="BM181" i="9"/>
  <c r="BM188" i="9"/>
  <c r="BJ188" i="9"/>
  <c r="BG194" i="9"/>
  <c r="BG201" i="9"/>
  <c r="BG213" i="9"/>
  <c r="BJ219" i="9"/>
  <c r="BJ225" i="9"/>
  <c r="BM229" i="9"/>
  <c r="BJ245" i="9"/>
  <c r="BG251" i="9"/>
  <c r="BG273" i="9"/>
  <c r="BJ277" i="9"/>
  <c r="BM277" i="9"/>
  <c r="BJ289" i="9"/>
  <c r="BM293" i="9"/>
  <c r="BJ309" i="9"/>
  <c r="BM317" i="9"/>
  <c r="BG182" i="9"/>
  <c r="BM106" i="9"/>
  <c r="BG101" i="9"/>
  <c r="BJ97" i="9"/>
  <c r="BM112" i="9"/>
  <c r="BJ112" i="9"/>
  <c r="BJ127" i="9"/>
  <c r="BG95" i="9"/>
  <c r="BJ222" i="9"/>
  <c r="BM302" i="9"/>
  <c r="BG294" i="9"/>
  <c r="BM215" i="9"/>
  <c r="BM287" i="9"/>
  <c r="BJ99" i="9"/>
  <c r="BM171" i="9"/>
  <c r="BG203" i="9"/>
  <c r="BG110" i="9"/>
  <c r="BM178" i="9"/>
  <c r="BG192" i="9"/>
  <c r="BJ204" i="9"/>
  <c r="BM227" i="9"/>
  <c r="BM237" i="9"/>
  <c r="BM325" i="9"/>
  <c r="BJ150" i="9"/>
  <c r="BM108" i="9"/>
  <c r="BJ108" i="9"/>
  <c r="BM159" i="9"/>
  <c r="BM199" i="9"/>
  <c r="BG327" i="9"/>
  <c r="BJ326" i="9"/>
  <c r="BM279" i="9"/>
  <c r="BM131" i="9"/>
  <c r="BJ195" i="9"/>
  <c r="BG103" i="9"/>
  <c r="BJ125" i="9"/>
  <c r="BM164" i="9"/>
  <c r="BJ164" i="9"/>
  <c r="BM189" i="9"/>
  <c r="BG216" i="9"/>
  <c r="BM216" i="9"/>
  <c r="BM236" i="9"/>
  <c r="BJ248" i="9"/>
  <c r="BG252" i="9"/>
  <c r="BM274" i="9"/>
  <c r="BJ284" i="9"/>
  <c r="BM284" i="9"/>
  <c r="BG296" i="9"/>
  <c r="BM105" i="9"/>
  <c r="BM143" i="9"/>
  <c r="BG310" i="9"/>
  <c r="BJ117" i="9"/>
  <c r="BM119" i="9"/>
  <c r="BG147" i="9"/>
  <c r="BM211" i="9"/>
  <c r="BM94" i="9"/>
  <c r="BM120" i="9"/>
  <c r="BG136" i="9"/>
  <c r="BM141" i="9"/>
  <c r="BM148" i="9"/>
  <c r="BJ148" i="9"/>
  <c r="BM154" i="9"/>
  <c r="BG161" i="9"/>
  <c r="BM186" i="9"/>
  <c r="BJ193" i="9"/>
  <c r="BG193" i="9"/>
  <c r="BM200" i="9"/>
  <c r="BJ205" i="9"/>
  <c r="BM212" i="9"/>
  <c r="BG218" i="9"/>
  <c r="BG224" i="9"/>
  <c r="BM224" i="9"/>
  <c r="BJ240" i="9"/>
  <c r="BG244" i="9"/>
  <c r="BJ260" i="9"/>
  <c r="BG276" i="9"/>
  <c r="BG282" i="9"/>
  <c r="BG288" i="9"/>
  <c r="BJ304" i="9"/>
  <c r="BG308" i="9"/>
  <c r="BJ315" i="9"/>
  <c r="BM329" i="9"/>
  <c r="BG134" i="9"/>
  <c r="BG113" i="9"/>
  <c r="BM113" i="9"/>
  <c r="BM93" i="9"/>
  <c r="BM109" i="9"/>
  <c r="BM175" i="9"/>
  <c r="BG126" i="9"/>
  <c r="BM126" i="9"/>
  <c r="BJ167" i="9"/>
  <c r="BJ206" i="9"/>
  <c r="BM295" i="9"/>
  <c r="BM278" i="9"/>
  <c r="BJ160" i="9"/>
  <c r="BG172" i="9"/>
  <c r="BJ233" i="9"/>
  <c r="BG269" i="9"/>
  <c r="BG291" i="9"/>
  <c r="BJ321" i="9"/>
  <c r="BJ214" i="9"/>
  <c r="BJ83" i="9"/>
  <c r="BJ158" i="9"/>
  <c r="BM238" i="9"/>
  <c r="BM132" i="9"/>
  <c r="BM157" i="9"/>
  <c r="BJ170" i="9"/>
  <c r="BM184" i="9"/>
  <c r="BG209" i="9"/>
  <c r="BM232" i="9"/>
  <c r="BG280" i="9"/>
  <c r="BG313" i="9"/>
  <c r="BG85" i="9"/>
  <c r="BG183" i="9"/>
  <c r="BM81" i="9"/>
  <c r="BJ231" i="9"/>
  <c r="BJ318" i="9"/>
  <c r="BG246" i="9"/>
  <c r="BG319" i="9"/>
  <c r="BM155" i="9"/>
  <c r="BJ124" i="9"/>
  <c r="BG137" i="9"/>
  <c r="BJ144" i="9"/>
  <c r="BM176" i="9"/>
  <c r="BJ181" i="9"/>
  <c r="BJ229" i="9"/>
  <c r="BG235" i="9"/>
  <c r="BM257" i="9"/>
  <c r="BJ267" i="9"/>
  <c r="BG299" i="9"/>
  <c r="BJ317" i="9"/>
  <c r="BM323" i="9"/>
  <c r="BM182" i="9"/>
  <c r="BG97" i="9"/>
  <c r="BM95" i="9"/>
  <c r="BG174" i="9"/>
  <c r="BG263" i="9"/>
  <c r="BJ302" i="9"/>
  <c r="BJ215" i="9"/>
  <c r="BJ287" i="9"/>
  <c r="BG99" i="9"/>
  <c r="BJ128" i="9"/>
  <c r="BM153" i="9"/>
  <c r="BM204" i="9"/>
  <c r="BJ227" i="9"/>
  <c r="BM249" i="9"/>
  <c r="BG265" i="9"/>
  <c r="BG275" i="9"/>
  <c r="BG297" i="9"/>
  <c r="BJ314" i="9"/>
  <c r="BM104" i="9"/>
  <c r="BJ159" i="9"/>
  <c r="BM286" i="9"/>
  <c r="BJ279" i="9"/>
  <c r="BJ131" i="9"/>
  <c r="BG195" i="9"/>
  <c r="BM138" i="9"/>
  <c r="BG152" i="9"/>
  <c r="BJ226" i="9"/>
  <c r="BJ252" i="9"/>
  <c r="BJ274" i="9"/>
  <c r="BJ296" i="9"/>
  <c r="BM306" i="9"/>
  <c r="BM320" i="9"/>
  <c r="BJ230" i="9"/>
  <c r="BM100" i="9"/>
  <c r="BJ143" i="9"/>
  <c r="BJ271" i="9"/>
  <c r="BM147" i="9"/>
  <c r="BG179" i="9"/>
  <c r="BJ211" i="9"/>
  <c r="BM111" i="9"/>
  <c r="BG154" i="9"/>
  <c r="BM180" i="9"/>
  <c r="BG205" i="9"/>
  <c r="BJ250" i="9"/>
  <c r="BJ276" i="9"/>
  <c r="BJ288" i="9"/>
  <c r="BG292" i="9"/>
  <c r="BM308" i="9"/>
  <c r="BM151" i="9"/>
  <c r="BJ126" i="9"/>
  <c r="BJ254" i="9"/>
  <c r="BM87" i="9"/>
  <c r="BM223" i="9"/>
  <c r="BG139" i="9"/>
  <c r="BM328" i="9"/>
  <c r="BJ118" i="9"/>
  <c r="BM146" i="9"/>
  <c r="BG221" i="9"/>
  <c r="BG259" i="9"/>
  <c r="BJ269" i="9"/>
  <c r="BJ291" i="9"/>
  <c r="BJ92" i="9"/>
  <c r="BG83" i="9"/>
  <c r="BG262" i="9"/>
  <c r="BG316" i="9"/>
  <c r="BJ116" i="9"/>
  <c r="BM145" i="9"/>
  <c r="BJ184" i="9"/>
  <c r="BM196" i="9"/>
  <c r="BJ232" i="9"/>
  <c r="BM242" i="9"/>
  <c r="BJ290" i="9"/>
  <c r="BM313" i="9"/>
  <c r="BJ324" i="9"/>
  <c r="BG166" i="9"/>
  <c r="BJ85" i="9"/>
  <c r="BJ81" i="9"/>
  <c r="BG255" i="9"/>
  <c r="BJ98" i="9"/>
  <c r="BJ312" i="9"/>
  <c r="BG82" i="9"/>
  <c r="BG130" i="9"/>
  <c r="BG144" i="9"/>
  <c r="BM156" i="9"/>
  <c r="BM162" i="9"/>
  <c r="BM169" i="9"/>
  <c r="BM194" i="9"/>
  <c r="BJ194" i="9"/>
  <c r="BG219" i="9"/>
  <c r="BM235" i="9"/>
  <c r="BG241" i="9"/>
  <c r="BG245" i="9"/>
  <c r="BJ251" i="9"/>
  <c r="BM261" i="9"/>
  <c r="BM273" i="9"/>
  <c r="BG277" i="9"/>
  <c r="BM283" i="9"/>
  <c r="BG289" i="9"/>
  <c r="BG293" i="9"/>
  <c r="BM305" i="9"/>
  <c r="BJ323" i="9"/>
  <c r="BJ95" i="9"/>
  <c r="BM174" i="9"/>
  <c r="BG222" i="9"/>
  <c r="BM294" i="9"/>
  <c r="BJ203" i="9"/>
  <c r="BM110" i="9"/>
  <c r="BM140" i="9"/>
  <c r="BM192" i="9"/>
  <c r="BM253" i="9"/>
  <c r="BJ265" i="9"/>
  <c r="BM275" i="9"/>
  <c r="BM297" i="9"/>
  <c r="BG314" i="9"/>
  <c r="BG325" i="9"/>
  <c r="BJ115" i="9"/>
  <c r="BJ286" i="9"/>
  <c r="BM327" i="9"/>
  <c r="BG279" i="9"/>
  <c r="BM195" i="9"/>
  <c r="BM125" i="9"/>
  <c r="BG138" i="9"/>
  <c r="BG164" i="9"/>
  <c r="BG189" i="9"/>
  <c r="BG226" i="9"/>
  <c r="BM264" i="9"/>
  <c r="BG320" i="9"/>
  <c r="BJ107" i="9"/>
  <c r="BJ190" i="9"/>
  <c r="BJ270" i="9"/>
  <c r="BM117" i="9"/>
  <c r="BJ147" i="9"/>
  <c r="BM179" i="9"/>
  <c r="BG148" i="9"/>
  <c r="BM161" i="9"/>
  <c r="BG173" i="9"/>
  <c r="BJ186" i="9"/>
  <c r="BJ228" i="9"/>
  <c r="BM234" i="9"/>
  <c r="BM244" i="9"/>
  <c r="BG250" i="9"/>
  <c r="BM256" i="9"/>
  <c r="BM266" i="9"/>
  <c r="BJ272" i="9"/>
  <c r="BM276" i="9"/>
  <c r="BJ292" i="9"/>
  <c r="BM298" i="9"/>
  <c r="BM304" i="9"/>
  <c r="BJ322" i="9"/>
  <c r="BJ93" i="9"/>
  <c r="BG175" i="9"/>
  <c r="BM206" i="9"/>
  <c r="BG295" i="9"/>
  <c r="BJ278" i="9"/>
  <c r="BK80" i="9"/>
  <c r="BV80" i="9" s="1"/>
  <c r="C9" i="9"/>
  <c r="W86" i="9"/>
  <c r="W122" i="9"/>
  <c r="W154" i="9"/>
  <c r="W186" i="9"/>
  <c r="W218" i="9"/>
  <c r="W250" i="9"/>
  <c r="W286" i="9"/>
  <c r="W318" i="9"/>
  <c r="W81" i="9"/>
  <c r="Y81" i="9" s="1"/>
  <c r="W113" i="9"/>
  <c r="W141" i="9"/>
  <c r="W177" i="9"/>
  <c r="W209" i="9"/>
  <c r="W241" i="9"/>
  <c r="W269" i="9"/>
  <c r="W305" i="9"/>
  <c r="W91" i="9"/>
  <c r="W107" i="9"/>
  <c r="W123" i="9"/>
  <c r="W139" i="9"/>
  <c r="W155" i="9"/>
  <c r="W171" i="9"/>
  <c r="W187" i="9"/>
  <c r="W203" i="9"/>
  <c r="W219" i="9"/>
  <c r="W235" i="9"/>
  <c r="W251" i="9"/>
  <c r="W267" i="9"/>
  <c r="W283" i="9"/>
  <c r="W299" i="9"/>
  <c r="W315" i="9"/>
  <c r="W98" i="9"/>
  <c r="W126" i="9"/>
  <c r="W158" i="9"/>
  <c r="W190" i="9"/>
  <c r="W222" i="9"/>
  <c r="W254" i="9"/>
  <c r="W282" i="9"/>
  <c r="W314" i="9"/>
  <c r="W101" i="9"/>
  <c r="W133" i="9"/>
  <c r="W165" i="9"/>
  <c r="W197" i="9"/>
  <c r="W229" i="9"/>
  <c r="W265" i="9"/>
  <c r="W293" i="9"/>
  <c r="W325" i="9"/>
  <c r="W88" i="9"/>
  <c r="W104" i="9"/>
  <c r="W120" i="9"/>
  <c r="W136" i="9"/>
  <c r="W152" i="9"/>
  <c r="W168" i="9"/>
  <c r="W184" i="9"/>
  <c r="W200" i="9"/>
  <c r="W216" i="9"/>
  <c r="W232" i="9"/>
  <c r="W248" i="9"/>
  <c r="W264" i="9"/>
  <c r="W280" i="9"/>
  <c r="W296" i="9"/>
  <c r="W312" i="9"/>
  <c r="W328" i="9"/>
  <c r="W476" i="9"/>
  <c r="W472" i="9"/>
  <c r="W468" i="9"/>
  <c r="W464" i="9"/>
  <c r="W460" i="9"/>
  <c r="W456" i="9"/>
  <c r="W452" i="9"/>
  <c r="W448" i="9"/>
  <c r="W444" i="9"/>
  <c r="W440" i="9"/>
  <c r="W436" i="9"/>
  <c r="W432" i="9"/>
  <c r="W428" i="9"/>
  <c r="W424" i="9"/>
  <c r="W420" i="9"/>
  <c r="W416" i="9"/>
  <c r="W412" i="9"/>
  <c r="W408" i="9"/>
  <c r="W404" i="9"/>
  <c r="W400" i="9"/>
  <c r="W396" i="9"/>
  <c r="W392" i="9"/>
  <c r="W388" i="9"/>
  <c r="W384" i="9"/>
  <c r="W380" i="9"/>
  <c r="W376" i="9"/>
  <c r="W372" i="9"/>
  <c r="W368" i="9"/>
  <c r="W364" i="9"/>
  <c r="W360" i="9"/>
  <c r="W356" i="9"/>
  <c r="W352" i="9"/>
  <c r="W348" i="9"/>
  <c r="W344" i="9"/>
  <c r="W340" i="9"/>
  <c r="W336" i="9"/>
  <c r="W332" i="9"/>
  <c r="W477" i="9"/>
  <c r="W473" i="9"/>
  <c r="W469" i="9"/>
  <c r="W465" i="9"/>
  <c r="W461" i="9"/>
  <c r="W457" i="9"/>
  <c r="W453" i="9"/>
  <c r="W449" i="9"/>
  <c r="W445" i="9"/>
  <c r="W441" i="9"/>
  <c r="W437" i="9"/>
  <c r="W433" i="9"/>
  <c r="W429" i="9"/>
  <c r="W425" i="9"/>
  <c r="W421" i="9"/>
  <c r="W417" i="9"/>
  <c r="W413" i="9"/>
  <c r="W409" i="9"/>
  <c r="W405" i="9"/>
  <c r="W401" i="9"/>
  <c r="W397" i="9"/>
  <c r="W393" i="9"/>
  <c r="W389" i="9"/>
  <c r="W385" i="9"/>
  <c r="W381" i="9"/>
  <c r="W377" i="9"/>
  <c r="W373" i="9"/>
  <c r="W369" i="9"/>
  <c r="W365" i="9"/>
  <c r="W361" i="9"/>
  <c r="W357" i="9"/>
  <c r="W353" i="9"/>
  <c r="W349" i="9"/>
  <c r="W345" i="9"/>
  <c r="W341" i="9"/>
  <c r="W337" i="9"/>
  <c r="W333" i="9"/>
  <c r="W478" i="9"/>
  <c r="W474" i="9"/>
  <c r="W470" i="9"/>
  <c r="W466" i="9"/>
  <c r="W462" i="9"/>
  <c r="W458" i="9"/>
  <c r="W454" i="9"/>
  <c r="W450" i="9"/>
  <c r="W446" i="9"/>
  <c r="W442" i="9"/>
  <c r="W438" i="9"/>
  <c r="W434" i="9"/>
  <c r="W430" i="9"/>
  <c r="W426" i="9"/>
  <c r="W422" i="9"/>
  <c r="W418" i="9"/>
  <c r="W414" i="9"/>
  <c r="W410" i="9"/>
  <c r="W406" i="9"/>
  <c r="W402" i="9"/>
  <c r="W398" i="9"/>
  <c r="W394" i="9"/>
  <c r="W390" i="9"/>
  <c r="W386" i="9"/>
  <c r="W382" i="9"/>
  <c r="W378" i="9"/>
  <c r="W374" i="9"/>
  <c r="W370" i="9"/>
  <c r="W366" i="9"/>
  <c r="W362" i="9"/>
  <c r="W358" i="9"/>
  <c r="W354" i="9"/>
  <c r="W350" i="9"/>
  <c r="W346" i="9"/>
  <c r="W342" i="9"/>
  <c r="W338" i="9"/>
  <c r="W334" i="9"/>
  <c r="W330" i="9"/>
  <c r="W479" i="9"/>
  <c r="W475" i="9"/>
  <c r="W471" i="9"/>
  <c r="W467" i="9"/>
  <c r="W463" i="9"/>
  <c r="W459" i="9"/>
  <c r="W455" i="9"/>
  <c r="W451" i="9"/>
  <c r="W447" i="9"/>
  <c r="W443" i="9"/>
  <c r="W439" i="9"/>
  <c r="W435" i="9"/>
  <c r="W431" i="9"/>
  <c r="W427" i="9"/>
  <c r="W423" i="9"/>
  <c r="W419" i="9"/>
  <c r="W415" i="9"/>
  <c r="W411" i="9"/>
  <c r="W407" i="9"/>
  <c r="W403" i="9"/>
  <c r="W399" i="9"/>
  <c r="W395" i="9"/>
  <c r="W391" i="9"/>
  <c r="W387" i="9"/>
  <c r="W383" i="9"/>
  <c r="W379" i="9"/>
  <c r="W375" i="9"/>
  <c r="W371" i="9"/>
  <c r="W367" i="9"/>
  <c r="W363" i="9"/>
  <c r="W359" i="9"/>
  <c r="W355" i="9"/>
  <c r="W351" i="9"/>
  <c r="W347" i="9"/>
  <c r="W343" i="9"/>
  <c r="W339" i="9"/>
  <c r="W335" i="9"/>
  <c r="W331" i="9"/>
  <c r="W106" i="9"/>
  <c r="W138" i="9"/>
  <c r="Y138" i="9" s="1"/>
  <c r="W170" i="9"/>
  <c r="W202" i="9"/>
  <c r="W234" i="9"/>
  <c r="W270" i="9"/>
  <c r="W302" i="9"/>
  <c r="W97" i="9"/>
  <c r="W129" i="9"/>
  <c r="W157" i="9"/>
  <c r="W193" i="9"/>
  <c r="W225" i="9"/>
  <c r="W253" i="9"/>
  <c r="W289" i="9"/>
  <c r="W321" i="9"/>
  <c r="W99" i="9"/>
  <c r="W115" i="9"/>
  <c r="W131" i="9"/>
  <c r="W147" i="9"/>
  <c r="W163" i="9"/>
  <c r="W179" i="9"/>
  <c r="W195" i="9"/>
  <c r="W211" i="9"/>
  <c r="W227" i="9"/>
  <c r="W243" i="9"/>
  <c r="W259" i="9"/>
  <c r="W275" i="9"/>
  <c r="W291" i="9"/>
  <c r="W307" i="9"/>
  <c r="W323" i="9"/>
  <c r="W82" i="9"/>
  <c r="W110" i="9"/>
  <c r="W142" i="9"/>
  <c r="W174" i="9"/>
  <c r="W206" i="9"/>
  <c r="W238" i="9"/>
  <c r="W266" i="9"/>
  <c r="W298" i="9"/>
  <c r="W85" i="9"/>
  <c r="W117" i="9"/>
  <c r="W153" i="9"/>
  <c r="W213" i="9"/>
  <c r="W249" i="9"/>
  <c r="W277" i="9"/>
  <c r="W309" i="9"/>
  <c r="W96" i="9"/>
  <c r="W112" i="9"/>
  <c r="W128" i="9"/>
  <c r="Y128" i="9" s="1"/>
  <c r="W144" i="9"/>
  <c r="W160" i="9"/>
  <c r="W176" i="9"/>
  <c r="W192" i="9"/>
  <c r="W208" i="9"/>
  <c r="W224" i="9"/>
  <c r="W240" i="9"/>
  <c r="W256" i="9"/>
  <c r="W272" i="9"/>
  <c r="W288" i="9"/>
  <c r="W304" i="9"/>
  <c r="W320" i="9"/>
  <c r="W83" i="9"/>
  <c r="W94" i="9"/>
  <c r="W130" i="9"/>
  <c r="W162" i="9"/>
  <c r="W194" i="9"/>
  <c r="W226" i="9"/>
  <c r="W258" i="9"/>
  <c r="W294" i="9"/>
  <c r="W322" i="9"/>
  <c r="W89" i="9"/>
  <c r="W121" i="9"/>
  <c r="W149" i="9"/>
  <c r="W185" i="9"/>
  <c r="W217" i="9"/>
  <c r="W245" i="9"/>
  <c r="W281" i="9"/>
  <c r="W313" i="9"/>
  <c r="W95" i="9"/>
  <c r="W111" i="9"/>
  <c r="W127" i="9"/>
  <c r="W143" i="9"/>
  <c r="W159" i="9"/>
  <c r="Y159" i="9" s="1"/>
  <c r="W175" i="9"/>
  <c r="W191" i="9"/>
  <c r="W207" i="9"/>
  <c r="W223" i="9"/>
  <c r="W239" i="9"/>
  <c r="W255" i="9"/>
  <c r="W271" i="9"/>
  <c r="W287" i="9"/>
  <c r="W303" i="9"/>
  <c r="W319" i="9"/>
  <c r="W102" i="9"/>
  <c r="W134" i="9"/>
  <c r="W166" i="9"/>
  <c r="W198" i="9"/>
  <c r="W230" i="9"/>
  <c r="W262" i="9"/>
  <c r="W290" i="9"/>
  <c r="W326" i="9"/>
  <c r="W109" i="9"/>
  <c r="Y109" i="9" s="1"/>
  <c r="W145" i="9"/>
  <c r="W173" i="9"/>
  <c r="W205" i="9"/>
  <c r="W237" i="9"/>
  <c r="W273" i="9"/>
  <c r="W301" i="9"/>
  <c r="W92" i="9"/>
  <c r="W108" i="9"/>
  <c r="W124" i="9"/>
  <c r="W140" i="9"/>
  <c r="W156" i="9"/>
  <c r="W172" i="9"/>
  <c r="W188" i="9"/>
  <c r="W204" i="9"/>
  <c r="W220" i="9"/>
  <c r="W236" i="9"/>
  <c r="W252" i="9"/>
  <c r="W268" i="9"/>
  <c r="W284" i="9"/>
  <c r="W300" i="9"/>
  <c r="W316" i="9"/>
  <c r="W80" i="9"/>
  <c r="Y80" i="9" s="1"/>
  <c r="Z80" i="9"/>
  <c r="AB80" i="9" s="1"/>
  <c r="AF80" i="9"/>
  <c r="AG80" i="9" s="1"/>
  <c r="AT80" i="9" s="1"/>
  <c r="AF138" i="9"/>
  <c r="AF202" i="9"/>
  <c r="AF270" i="9"/>
  <c r="AF129" i="9"/>
  <c r="AF193" i="9"/>
  <c r="AF253" i="9"/>
  <c r="AF289" i="9"/>
  <c r="AF106" i="9"/>
  <c r="AF170" i="9"/>
  <c r="AF234" i="9"/>
  <c r="AF302" i="9"/>
  <c r="AF97" i="9"/>
  <c r="AF157" i="9"/>
  <c r="AF225" i="9"/>
  <c r="AF321" i="9"/>
  <c r="AF99" i="9"/>
  <c r="AF115" i="9"/>
  <c r="AF131" i="9"/>
  <c r="AF147" i="9"/>
  <c r="AF163" i="9"/>
  <c r="AF179" i="9"/>
  <c r="AF195" i="9"/>
  <c r="AF211" i="9"/>
  <c r="AF227" i="9"/>
  <c r="AF243" i="9"/>
  <c r="AF259" i="9"/>
  <c r="AF275" i="9"/>
  <c r="AF291" i="9"/>
  <c r="AF307" i="9"/>
  <c r="AF323" i="9"/>
  <c r="AF82" i="9"/>
  <c r="AF110" i="9"/>
  <c r="AF142" i="9"/>
  <c r="AF174" i="9"/>
  <c r="AF206" i="9"/>
  <c r="AF238" i="9"/>
  <c r="AF266" i="9"/>
  <c r="AF298" i="9"/>
  <c r="AF85" i="9"/>
  <c r="AF117" i="9"/>
  <c r="AF153" i="9"/>
  <c r="AF181" i="9"/>
  <c r="AF213" i="9"/>
  <c r="AF249" i="9"/>
  <c r="AF277" i="9"/>
  <c r="AF309" i="9"/>
  <c r="AF96" i="9"/>
  <c r="AF112" i="9"/>
  <c r="AF128" i="9"/>
  <c r="AF144" i="9"/>
  <c r="AF160" i="9"/>
  <c r="AF176" i="9"/>
  <c r="AF192" i="9"/>
  <c r="AF208" i="9"/>
  <c r="AF224" i="9"/>
  <c r="AF240" i="9"/>
  <c r="AF256" i="9"/>
  <c r="AF272" i="9"/>
  <c r="AF288" i="9"/>
  <c r="AF304" i="9"/>
  <c r="AF320" i="9"/>
  <c r="F7" i="9"/>
  <c r="G7" i="9" s="1"/>
  <c r="E7" i="9"/>
  <c r="B25" i="9" s="1"/>
  <c r="AC349" i="9"/>
  <c r="AD354" i="9" s="1"/>
  <c r="AS354" i="9" s="1"/>
  <c r="AC381" i="9"/>
  <c r="AD386" i="9" s="1"/>
  <c r="AS386" i="9" s="1"/>
  <c r="AC413" i="9"/>
  <c r="AD418" i="9" s="1"/>
  <c r="AS418" i="9" s="1"/>
  <c r="AC477" i="9"/>
  <c r="B31" i="9"/>
  <c r="AC365" i="9"/>
  <c r="AE369" i="9" s="1"/>
  <c r="AC397" i="9"/>
  <c r="AE401" i="9" s="1"/>
  <c r="AC429" i="9"/>
  <c r="AD434" i="9" s="1"/>
  <c r="AS434" i="9" s="1"/>
  <c r="AC461" i="9"/>
  <c r="AE465" i="9" s="1"/>
  <c r="AC370" i="9"/>
  <c r="AD375" i="9" s="1"/>
  <c r="AS375" i="9" s="1"/>
  <c r="AC402" i="9"/>
  <c r="AE406" i="9" s="1"/>
  <c r="AC359" i="9"/>
  <c r="AD364" i="9" s="1"/>
  <c r="AS364" i="9" s="1"/>
  <c r="AC391" i="9"/>
  <c r="AD396" i="9" s="1"/>
  <c r="AS396" i="9" s="1"/>
  <c r="AC423" i="9"/>
  <c r="AE427" i="9" s="1"/>
  <c r="AC455" i="9"/>
  <c r="AE459" i="9" s="1"/>
  <c r="AC434" i="9"/>
  <c r="AD439" i="9" s="1"/>
  <c r="AS439" i="9" s="1"/>
  <c r="AC466" i="9"/>
  <c r="AE470" i="9" s="1"/>
  <c r="AC445" i="9"/>
  <c r="AD450" i="9" s="1"/>
  <c r="AS450" i="9" s="1"/>
  <c r="AF83" i="9"/>
  <c r="AC442" i="9"/>
  <c r="AE446" i="9" s="1"/>
  <c r="AC334" i="9"/>
  <c r="AE338" i="9" s="1"/>
  <c r="AF114" i="9"/>
  <c r="AF146" i="9"/>
  <c r="AF178" i="9"/>
  <c r="AF210" i="9"/>
  <c r="AF242" i="9"/>
  <c r="AF278" i="9"/>
  <c r="AF310" i="9"/>
  <c r="AF105" i="9"/>
  <c r="AF137" i="9"/>
  <c r="AF169" i="9"/>
  <c r="AF201" i="9"/>
  <c r="AF233" i="9"/>
  <c r="AF261" i="9"/>
  <c r="AF297" i="9"/>
  <c r="AF329" i="9"/>
  <c r="AF87" i="9"/>
  <c r="AF103" i="9"/>
  <c r="AF119" i="9"/>
  <c r="AF135" i="9"/>
  <c r="AF151" i="9"/>
  <c r="AF167" i="9"/>
  <c r="AF183" i="9"/>
  <c r="AF199" i="9"/>
  <c r="AF215" i="9"/>
  <c r="AF231" i="9"/>
  <c r="AF247" i="9"/>
  <c r="AF263" i="9"/>
  <c r="AF279" i="9"/>
  <c r="AF295" i="9"/>
  <c r="AF311" i="9"/>
  <c r="AF327" i="9"/>
  <c r="AF90" i="9"/>
  <c r="AF118" i="9"/>
  <c r="AF150" i="9"/>
  <c r="AF182" i="9"/>
  <c r="AF214" i="9"/>
  <c r="AF246" i="9"/>
  <c r="AF274" i="9"/>
  <c r="AF306" i="9"/>
  <c r="AF93" i="9"/>
  <c r="AF125" i="9"/>
  <c r="AF161" i="9"/>
  <c r="AF189" i="9"/>
  <c r="AF221" i="9"/>
  <c r="AF257" i="9"/>
  <c r="AF285" i="9"/>
  <c r="AF317" i="9"/>
  <c r="AF84" i="9"/>
  <c r="AF100" i="9"/>
  <c r="AF116" i="9"/>
  <c r="AF132" i="9"/>
  <c r="AF148" i="9"/>
  <c r="AF164" i="9"/>
  <c r="AF180" i="9"/>
  <c r="AF196" i="9"/>
  <c r="AF212" i="9"/>
  <c r="AF228" i="9"/>
  <c r="AF244" i="9"/>
  <c r="AF260" i="9"/>
  <c r="AF276" i="9"/>
  <c r="AF292" i="9"/>
  <c r="AF308" i="9"/>
  <c r="AF324" i="9"/>
  <c r="AF86" i="9"/>
  <c r="AF122" i="9"/>
  <c r="AF154" i="9"/>
  <c r="AF186" i="9"/>
  <c r="AF218" i="9"/>
  <c r="AF250" i="9"/>
  <c r="AF286" i="9"/>
  <c r="AF318" i="9"/>
  <c r="AF81" i="9"/>
  <c r="AF113" i="9"/>
  <c r="AF141" i="9"/>
  <c r="AF177" i="9"/>
  <c r="AF209" i="9"/>
  <c r="AF241" i="9"/>
  <c r="AF269" i="9"/>
  <c r="AF305" i="9"/>
  <c r="AF91" i="9"/>
  <c r="AF107" i="9"/>
  <c r="AF123" i="9"/>
  <c r="AF139" i="9"/>
  <c r="AF155" i="9"/>
  <c r="AF171" i="9"/>
  <c r="AF187" i="9"/>
  <c r="AF203" i="9"/>
  <c r="AF219" i="9"/>
  <c r="AF235" i="9"/>
  <c r="AF251" i="9"/>
  <c r="AF267" i="9"/>
  <c r="AF283" i="9"/>
  <c r="AF299" i="9"/>
  <c r="AF315" i="9"/>
  <c r="AF98" i="9"/>
  <c r="AF126" i="9"/>
  <c r="AF158" i="9"/>
  <c r="AF190" i="9"/>
  <c r="AF222" i="9"/>
  <c r="AF254" i="9"/>
  <c r="AF282" i="9"/>
  <c r="AF314" i="9"/>
  <c r="AF101" i="9"/>
  <c r="AF133" i="9"/>
  <c r="AF165" i="9"/>
  <c r="AF197" i="9"/>
  <c r="AF229" i="9"/>
  <c r="AF265" i="9"/>
  <c r="AF293" i="9"/>
  <c r="AF325" i="9"/>
  <c r="AF88" i="9"/>
  <c r="AF104" i="9"/>
  <c r="AF120" i="9"/>
  <c r="AF136" i="9"/>
  <c r="AF152" i="9"/>
  <c r="AF168" i="9"/>
  <c r="AF184" i="9"/>
  <c r="AF200" i="9"/>
  <c r="AF216" i="9"/>
  <c r="AF232" i="9"/>
  <c r="AF248" i="9"/>
  <c r="AF264" i="9"/>
  <c r="AF280" i="9"/>
  <c r="AF296" i="9"/>
  <c r="AF312" i="9"/>
  <c r="AF328" i="9"/>
  <c r="AF476" i="9"/>
  <c r="AF472" i="9"/>
  <c r="AH478" i="9" s="1"/>
  <c r="AF468" i="9"/>
  <c r="AH474" i="9" s="1"/>
  <c r="AF464" i="9"/>
  <c r="AG478" i="9" s="1"/>
  <c r="AT478" i="9" s="1"/>
  <c r="AF460" i="9"/>
  <c r="AG474" i="9" s="1"/>
  <c r="AT474" i="9" s="1"/>
  <c r="AF456" i="9"/>
  <c r="AG470" i="9" s="1"/>
  <c r="AT470" i="9" s="1"/>
  <c r="AF452" i="9"/>
  <c r="AF448" i="9"/>
  <c r="AG462" i="9" s="1"/>
  <c r="AT462" i="9" s="1"/>
  <c r="AF444" i="9"/>
  <c r="AG458" i="9" s="1"/>
  <c r="AT458" i="9" s="1"/>
  <c r="AF440" i="9"/>
  <c r="AG454" i="9" s="1"/>
  <c r="AT454" i="9" s="1"/>
  <c r="AF436" i="9"/>
  <c r="AF432" i="9"/>
  <c r="AG446" i="9" s="1"/>
  <c r="AT446" i="9" s="1"/>
  <c r="AF428" i="9"/>
  <c r="AG442" i="9" s="1"/>
  <c r="AT442" i="9" s="1"/>
  <c r="AF424" i="9"/>
  <c r="AG438" i="9" s="1"/>
  <c r="AT438" i="9" s="1"/>
  <c r="AF420" i="9"/>
  <c r="AG434" i="9" s="1"/>
  <c r="AT434" i="9" s="1"/>
  <c r="AF416" i="9"/>
  <c r="AG430" i="9" s="1"/>
  <c r="AT430" i="9" s="1"/>
  <c r="AF412" i="9"/>
  <c r="AG426" i="9" s="1"/>
  <c r="AT426" i="9" s="1"/>
  <c r="AF408" i="9"/>
  <c r="AG422" i="9" s="1"/>
  <c r="AT422" i="9" s="1"/>
  <c r="AF404" i="9"/>
  <c r="AF400" i="9"/>
  <c r="AG414" i="9" s="1"/>
  <c r="AT414" i="9" s="1"/>
  <c r="AF396" i="9"/>
  <c r="AG410" i="9" s="1"/>
  <c r="AT410" i="9" s="1"/>
  <c r="AF392" i="9"/>
  <c r="AG406" i="9" s="1"/>
  <c r="AT406" i="9" s="1"/>
  <c r="AF388" i="9"/>
  <c r="AF384" i="9"/>
  <c r="AG398" i="9" s="1"/>
  <c r="AT398" i="9" s="1"/>
  <c r="AF380" i="9"/>
  <c r="AG394" i="9" s="1"/>
  <c r="AT394" i="9" s="1"/>
  <c r="AF376" i="9"/>
  <c r="AG390" i="9" s="1"/>
  <c r="AT390" i="9" s="1"/>
  <c r="AF372" i="9"/>
  <c r="AF368" i="9"/>
  <c r="AG382" i="9" s="1"/>
  <c r="AT382" i="9" s="1"/>
  <c r="AF364" i="9"/>
  <c r="AG378" i="9" s="1"/>
  <c r="AT378" i="9" s="1"/>
  <c r="AF360" i="9"/>
  <c r="AG374" i="9" s="1"/>
  <c r="AT374" i="9" s="1"/>
  <c r="AF356" i="9"/>
  <c r="AF352" i="9"/>
  <c r="AG366" i="9" s="1"/>
  <c r="AT366" i="9" s="1"/>
  <c r="AF348" i="9"/>
  <c r="AG362" i="9" s="1"/>
  <c r="AT362" i="9" s="1"/>
  <c r="AF344" i="9"/>
  <c r="AG358" i="9" s="1"/>
  <c r="AT358" i="9" s="1"/>
  <c r="AF340" i="9"/>
  <c r="AF336" i="9"/>
  <c r="AG350" i="9" s="1"/>
  <c r="AT350" i="9" s="1"/>
  <c r="AF332" i="9"/>
  <c r="AG346" i="9" s="1"/>
  <c r="AT346" i="9" s="1"/>
  <c r="AF477" i="9"/>
  <c r="AF473" i="9"/>
  <c r="AH479" i="9" s="1"/>
  <c r="AF469" i="9"/>
  <c r="AF465" i="9"/>
  <c r="AG479" i="9" s="1"/>
  <c r="AT479" i="9" s="1"/>
  <c r="AF461" i="9"/>
  <c r="AF457" i="9"/>
  <c r="AG471" i="9" s="1"/>
  <c r="AT471" i="9" s="1"/>
  <c r="AF453" i="9"/>
  <c r="AG467" i="9" s="1"/>
  <c r="AT467" i="9" s="1"/>
  <c r="AF449" i="9"/>
  <c r="AG463" i="9" s="1"/>
  <c r="AT463" i="9" s="1"/>
  <c r="AF445" i="9"/>
  <c r="AG459" i="9" s="1"/>
  <c r="AT459" i="9" s="1"/>
  <c r="AF441" i="9"/>
  <c r="AF437" i="9"/>
  <c r="AF433" i="9"/>
  <c r="AG447" i="9" s="1"/>
  <c r="AT447" i="9" s="1"/>
  <c r="AF429" i="9"/>
  <c r="AG443" i="9" s="1"/>
  <c r="AT443" i="9" s="1"/>
  <c r="AF425" i="9"/>
  <c r="AG439" i="9" s="1"/>
  <c r="AT439" i="9" s="1"/>
  <c r="AF421" i="9"/>
  <c r="AG435" i="9" s="1"/>
  <c r="AT435" i="9" s="1"/>
  <c r="AF417" i="9"/>
  <c r="AG431" i="9" s="1"/>
  <c r="AT431" i="9" s="1"/>
  <c r="AF413" i="9"/>
  <c r="AF409" i="9"/>
  <c r="AG423" i="9" s="1"/>
  <c r="AT423" i="9" s="1"/>
  <c r="AF405" i="9"/>
  <c r="AG419" i="9" s="1"/>
  <c r="AT419" i="9" s="1"/>
  <c r="AF401" i="9"/>
  <c r="AF397" i="9"/>
  <c r="AG411" i="9" s="1"/>
  <c r="AT411" i="9" s="1"/>
  <c r="AF393" i="9"/>
  <c r="AG407" i="9" s="1"/>
  <c r="AT407" i="9" s="1"/>
  <c r="AF389" i="9"/>
  <c r="AG403" i="9" s="1"/>
  <c r="AT403" i="9" s="1"/>
  <c r="AF385" i="9"/>
  <c r="AG399" i="9" s="1"/>
  <c r="AT399" i="9" s="1"/>
  <c r="AF381" i="9"/>
  <c r="AG395" i="9" s="1"/>
  <c r="AT395" i="9" s="1"/>
  <c r="AF377" i="9"/>
  <c r="AF373" i="9"/>
  <c r="AF369" i="9"/>
  <c r="AG383" i="9" s="1"/>
  <c r="AT383" i="9" s="1"/>
  <c r="AF365" i="9"/>
  <c r="AG379" i="9" s="1"/>
  <c r="AT379" i="9" s="1"/>
  <c r="AF361" i="9"/>
  <c r="AG375" i="9" s="1"/>
  <c r="AT375" i="9" s="1"/>
  <c r="AF357" i="9"/>
  <c r="AG371" i="9" s="1"/>
  <c r="AT371" i="9" s="1"/>
  <c r="AF353" i="9"/>
  <c r="AG367" i="9" s="1"/>
  <c r="AT367" i="9" s="1"/>
  <c r="AF349" i="9"/>
  <c r="AF345" i="9"/>
  <c r="AG359" i="9" s="1"/>
  <c r="AT359" i="9" s="1"/>
  <c r="AF341" i="9"/>
  <c r="AG355" i="9" s="1"/>
  <c r="AT355" i="9" s="1"/>
  <c r="AF337" i="9"/>
  <c r="AF333" i="9"/>
  <c r="AG347" i="9" s="1"/>
  <c r="AT347" i="9" s="1"/>
  <c r="AF478" i="9"/>
  <c r="AF474" i="9"/>
  <c r="AF470" i="9"/>
  <c r="AF466" i="9"/>
  <c r="AH472" i="9" s="1"/>
  <c r="AF462" i="9"/>
  <c r="AG476" i="9" s="1"/>
  <c r="AT476" i="9" s="1"/>
  <c r="AF458" i="9"/>
  <c r="AG472" i="9" s="1"/>
  <c r="AT472" i="9" s="1"/>
  <c r="AF454" i="9"/>
  <c r="AG468" i="9" s="1"/>
  <c r="AT468" i="9" s="1"/>
  <c r="AF450" i="9"/>
  <c r="AG464" i="9" s="1"/>
  <c r="AT464" i="9" s="1"/>
  <c r="AF446" i="9"/>
  <c r="AF442" i="9"/>
  <c r="AG456" i="9" s="1"/>
  <c r="AT456" i="9" s="1"/>
  <c r="AF438" i="9"/>
  <c r="AG452" i="9" s="1"/>
  <c r="AT452" i="9" s="1"/>
  <c r="AF434" i="9"/>
  <c r="AF430" i="9"/>
  <c r="AG444" i="9" s="1"/>
  <c r="AT444" i="9" s="1"/>
  <c r="AF426" i="9"/>
  <c r="AG440" i="9" s="1"/>
  <c r="AT440" i="9" s="1"/>
  <c r="AF422" i="9"/>
  <c r="AG436" i="9" s="1"/>
  <c r="AT436" i="9" s="1"/>
  <c r="AF418" i="9"/>
  <c r="AG432" i="9" s="1"/>
  <c r="AT432" i="9" s="1"/>
  <c r="AF414" i="9"/>
  <c r="AG428" i="9" s="1"/>
  <c r="AT428" i="9" s="1"/>
  <c r="AF410" i="9"/>
  <c r="AG424" i="9" s="1"/>
  <c r="AT424" i="9" s="1"/>
  <c r="AF406" i="9"/>
  <c r="AF402" i="9"/>
  <c r="AG416" i="9" s="1"/>
  <c r="AT416" i="9" s="1"/>
  <c r="AF398" i="9"/>
  <c r="AG412" i="9" s="1"/>
  <c r="AT412" i="9" s="1"/>
  <c r="AF394" i="9"/>
  <c r="AG408" i="9" s="1"/>
  <c r="AT408" i="9" s="1"/>
  <c r="AF390" i="9"/>
  <c r="AG404" i="9" s="1"/>
  <c r="AT404" i="9" s="1"/>
  <c r="AF386" i="9"/>
  <c r="AG400" i="9" s="1"/>
  <c r="AT400" i="9" s="1"/>
  <c r="AF382" i="9"/>
  <c r="AG396" i="9" s="1"/>
  <c r="AT396" i="9" s="1"/>
  <c r="AF378" i="9"/>
  <c r="AG392" i="9" s="1"/>
  <c r="AT392" i="9" s="1"/>
  <c r="AF374" i="9"/>
  <c r="AF370" i="9"/>
  <c r="AG384" i="9" s="1"/>
  <c r="AT384" i="9" s="1"/>
  <c r="AF366" i="9"/>
  <c r="AG380" i="9" s="1"/>
  <c r="AT380" i="9" s="1"/>
  <c r="AF362" i="9"/>
  <c r="AG376" i="9" s="1"/>
  <c r="AT376" i="9" s="1"/>
  <c r="AF358" i="9"/>
  <c r="AG372" i="9" s="1"/>
  <c r="AT372" i="9" s="1"/>
  <c r="AF354" i="9"/>
  <c r="AG368" i="9" s="1"/>
  <c r="AT368" i="9" s="1"/>
  <c r="AF350" i="9"/>
  <c r="AG364" i="9" s="1"/>
  <c r="AT364" i="9" s="1"/>
  <c r="AF346" i="9"/>
  <c r="AF342" i="9"/>
  <c r="AF338" i="9"/>
  <c r="AG352" i="9" s="1"/>
  <c r="AT352" i="9" s="1"/>
  <c r="AF334" i="9"/>
  <c r="AG348" i="9" s="1"/>
  <c r="AT348" i="9" s="1"/>
  <c r="AF330" i="9"/>
  <c r="AF479" i="9"/>
  <c r="AF475" i="9"/>
  <c r="AF471" i="9"/>
  <c r="AH477" i="9" s="1"/>
  <c r="AF467" i="9"/>
  <c r="AF463" i="9"/>
  <c r="AG477" i="9" s="1"/>
  <c r="AT477" i="9" s="1"/>
  <c r="AF459" i="9"/>
  <c r="AG473" i="9" s="1"/>
  <c r="AT473" i="9" s="1"/>
  <c r="AF455" i="9"/>
  <c r="AG469" i="9" s="1"/>
  <c r="AT469" i="9" s="1"/>
  <c r="AF451" i="9"/>
  <c r="AG465" i="9" s="1"/>
  <c r="AT465" i="9" s="1"/>
  <c r="AF447" i="9"/>
  <c r="AG461" i="9" s="1"/>
  <c r="AT461" i="9" s="1"/>
  <c r="AF443" i="9"/>
  <c r="AG457" i="9" s="1"/>
  <c r="AT457" i="9" s="1"/>
  <c r="AF439" i="9"/>
  <c r="AF435" i="9"/>
  <c r="AG449" i="9" s="1"/>
  <c r="AT449" i="9" s="1"/>
  <c r="AF431" i="9"/>
  <c r="AG445" i="9" s="1"/>
  <c r="AT445" i="9" s="1"/>
  <c r="AF427" i="9"/>
  <c r="AG441" i="9" s="1"/>
  <c r="AT441" i="9" s="1"/>
  <c r="AF423" i="9"/>
  <c r="AF419" i="9"/>
  <c r="AG433" i="9" s="1"/>
  <c r="AT433" i="9" s="1"/>
  <c r="AF415" i="9"/>
  <c r="AG429" i="9" s="1"/>
  <c r="AT429" i="9" s="1"/>
  <c r="AF411" i="9"/>
  <c r="AG425" i="9" s="1"/>
  <c r="AT425" i="9" s="1"/>
  <c r="AF407" i="9"/>
  <c r="AF403" i="9"/>
  <c r="AG417" i="9" s="1"/>
  <c r="AT417" i="9" s="1"/>
  <c r="AF399" i="9"/>
  <c r="AG413" i="9" s="1"/>
  <c r="AT413" i="9" s="1"/>
  <c r="AF395" i="9"/>
  <c r="AG409" i="9" s="1"/>
  <c r="AT409" i="9" s="1"/>
  <c r="AF391" i="9"/>
  <c r="AF387" i="9"/>
  <c r="AG401" i="9" s="1"/>
  <c r="AT401" i="9" s="1"/>
  <c r="AF383" i="9"/>
  <c r="AG397" i="9" s="1"/>
  <c r="AT397" i="9" s="1"/>
  <c r="AF379" i="9"/>
  <c r="AG393" i="9" s="1"/>
  <c r="AT393" i="9" s="1"/>
  <c r="AF375" i="9"/>
  <c r="AF371" i="9"/>
  <c r="AG385" i="9" s="1"/>
  <c r="AT385" i="9" s="1"/>
  <c r="AF367" i="9"/>
  <c r="AG381" i="9" s="1"/>
  <c r="AT381" i="9" s="1"/>
  <c r="AF363" i="9"/>
  <c r="AG377" i="9" s="1"/>
  <c r="AT377" i="9" s="1"/>
  <c r="AF359" i="9"/>
  <c r="AF355" i="9"/>
  <c r="AG369" i="9" s="1"/>
  <c r="AT369" i="9" s="1"/>
  <c r="AF351" i="9"/>
  <c r="AG365" i="9" s="1"/>
  <c r="AT365" i="9" s="1"/>
  <c r="AF347" i="9"/>
  <c r="AG361" i="9" s="1"/>
  <c r="AT361" i="9" s="1"/>
  <c r="AF343" i="9"/>
  <c r="AF339" i="9"/>
  <c r="AG353" i="9" s="1"/>
  <c r="AT353" i="9" s="1"/>
  <c r="AF335" i="9"/>
  <c r="AG349" i="9" s="1"/>
  <c r="AT349" i="9" s="1"/>
  <c r="AF331" i="9"/>
  <c r="AG345" i="9" s="1"/>
  <c r="AT345" i="9" s="1"/>
  <c r="AF94" i="9"/>
  <c r="AF130" i="9"/>
  <c r="AF162" i="9"/>
  <c r="AF194" i="9"/>
  <c r="AF226" i="9"/>
  <c r="AF258" i="9"/>
  <c r="AF294" i="9"/>
  <c r="AF322" i="9"/>
  <c r="AF89" i="9"/>
  <c r="AF121" i="9"/>
  <c r="AF149" i="9"/>
  <c r="AF185" i="9"/>
  <c r="AF217" i="9"/>
  <c r="AF245" i="9"/>
  <c r="AF281" i="9"/>
  <c r="AF313" i="9"/>
  <c r="AF95" i="9"/>
  <c r="AF111" i="9"/>
  <c r="AF127" i="9"/>
  <c r="AF143" i="9"/>
  <c r="AF159" i="9"/>
  <c r="AF175" i="9"/>
  <c r="AF191" i="9"/>
  <c r="AF207" i="9"/>
  <c r="AF223" i="9"/>
  <c r="AF239" i="9"/>
  <c r="AF255" i="9"/>
  <c r="AF271" i="9"/>
  <c r="AF287" i="9"/>
  <c r="AF303" i="9"/>
  <c r="AF319" i="9"/>
  <c r="AF102" i="9"/>
  <c r="AF134" i="9"/>
  <c r="AF166" i="9"/>
  <c r="AF198" i="9"/>
  <c r="AF230" i="9"/>
  <c r="AF262" i="9"/>
  <c r="AF290" i="9"/>
  <c r="AF326" i="9"/>
  <c r="AF109" i="9"/>
  <c r="AF145" i="9"/>
  <c r="AF173" i="9"/>
  <c r="AF205" i="9"/>
  <c r="AF237" i="9"/>
  <c r="AF273" i="9"/>
  <c r="AF301" i="9"/>
  <c r="AF92" i="9"/>
  <c r="AF108" i="9"/>
  <c r="AF124" i="9"/>
  <c r="AF140" i="9"/>
  <c r="AF156" i="9"/>
  <c r="AF172" i="9"/>
  <c r="AF188" i="9"/>
  <c r="AF204" i="9"/>
  <c r="AF220" i="9"/>
  <c r="AF236" i="9"/>
  <c r="AF252" i="9"/>
  <c r="AF268" i="9"/>
  <c r="AF284" i="9"/>
  <c r="AF300" i="9"/>
  <c r="AF316" i="9"/>
  <c r="AC362" i="9"/>
  <c r="AE366" i="9" s="1"/>
  <c r="AC394" i="9"/>
  <c r="AD399" i="9" s="1"/>
  <c r="AS399" i="9" s="1"/>
  <c r="AC430" i="9"/>
  <c r="AD435" i="9" s="1"/>
  <c r="AS435" i="9" s="1"/>
  <c r="AC462" i="9"/>
  <c r="AE466" i="9" s="1"/>
  <c r="AC355" i="9"/>
  <c r="AD360" i="9" s="1"/>
  <c r="AS360" i="9" s="1"/>
  <c r="AC387" i="9"/>
  <c r="AE391" i="9" s="1"/>
  <c r="AC419" i="9"/>
  <c r="AE423" i="9" s="1"/>
  <c r="AC451" i="9"/>
  <c r="AD456" i="9" s="1"/>
  <c r="AS456" i="9" s="1"/>
  <c r="AC345" i="9"/>
  <c r="AD350" i="9" s="1"/>
  <c r="AS350" i="9" s="1"/>
  <c r="AC377" i="9"/>
  <c r="AE381" i="9" s="1"/>
  <c r="AC409" i="9"/>
  <c r="AD414" i="9" s="1"/>
  <c r="AS414" i="9" s="1"/>
  <c r="AC473" i="9"/>
  <c r="AD478" i="9" s="1"/>
  <c r="AS478" i="9" s="1"/>
  <c r="AC336" i="9"/>
  <c r="AD341" i="9" s="1"/>
  <c r="AS341" i="9" s="1"/>
  <c r="AC352" i="9"/>
  <c r="AE356" i="9" s="1"/>
  <c r="AC368" i="9"/>
  <c r="AE372" i="9" s="1"/>
  <c r="AC384" i="9"/>
  <c r="AE388" i="9" s="1"/>
  <c r="AC400" i="9"/>
  <c r="AE404" i="9" s="1"/>
  <c r="AC416" i="9"/>
  <c r="AE420" i="9" s="1"/>
  <c r="AC432" i="9"/>
  <c r="AD437" i="9" s="1"/>
  <c r="AS437" i="9" s="1"/>
  <c r="AC448" i="9"/>
  <c r="AD453" i="9" s="1"/>
  <c r="AS453" i="9" s="1"/>
  <c r="AC464" i="9"/>
  <c r="AD469" i="9" s="1"/>
  <c r="AS469" i="9" s="1"/>
  <c r="AL178" i="9"/>
  <c r="AM178" i="9"/>
  <c r="AL242" i="9"/>
  <c r="AM242" i="9"/>
  <c r="AL310" i="9"/>
  <c r="AM310" i="9"/>
  <c r="AM137" i="9"/>
  <c r="AL137" i="9"/>
  <c r="AM201" i="9"/>
  <c r="AL201" i="9"/>
  <c r="AC261" i="9"/>
  <c r="AM261" i="9"/>
  <c r="AL261" i="9"/>
  <c r="AM329" i="9"/>
  <c r="AL329" i="9"/>
  <c r="AM103" i="9"/>
  <c r="AL103" i="9"/>
  <c r="AM135" i="9"/>
  <c r="AL135" i="9"/>
  <c r="AM167" i="9"/>
  <c r="AL167" i="9"/>
  <c r="AM199" i="9"/>
  <c r="AL199" i="9"/>
  <c r="AM231" i="9"/>
  <c r="AL231" i="9"/>
  <c r="AM263" i="9"/>
  <c r="AL263" i="9"/>
  <c r="AM279" i="9"/>
  <c r="AL279" i="9"/>
  <c r="AM311" i="9"/>
  <c r="AL311" i="9"/>
  <c r="AL90" i="9"/>
  <c r="AM90" i="9"/>
  <c r="AL150" i="9"/>
  <c r="AM150" i="9"/>
  <c r="AL246" i="9"/>
  <c r="AM246" i="9"/>
  <c r="AL306" i="9"/>
  <c r="AM306" i="9"/>
  <c r="AM125" i="9"/>
  <c r="AL125" i="9"/>
  <c r="AM189" i="9"/>
  <c r="AL189" i="9"/>
  <c r="AM257" i="9"/>
  <c r="AL257" i="9"/>
  <c r="AM317" i="9"/>
  <c r="AL317" i="9"/>
  <c r="AM84" i="9"/>
  <c r="AL100" i="9"/>
  <c r="AM100" i="9"/>
  <c r="AL132" i="9"/>
  <c r="AM132" i="9"/>
  <c r="AL164" i="9"/>
  <c r="AM164" i="9"/>
  <c r="AL196" i="9"/>
  <c r="AM196" i="9"/>
  <c r="AL244" i="9"/>
  <c r="AM244" i="9"/>
  <c r="AL276" i="9"/>
  <c r="AM276" i="9"/>
  <c r="AL324" i="9"/>
  <c r="AM324" i="9"/>
  <c r="AL138" i="9"/>
  <c r="AM138" i="9"/>
  <c r="AL202" i="9"/>
  <c r="AM202" i="9"/>
  <c r="AL270" i="9"/>
  <c r="AM270" i="9"/>
  <c r="AM129" i="9"/>
  <c r="AL129" i="9"/>
  <c r="AC193" i="9"/>
  <c r="AM193" i="9"/>
  <c r="AL193" i="9"/>
  <c r="AM253" i="9"/>
  <c r="AL253" i="9"/>
  <c r="AC321" i="9"/>
  <c r="AM321" i="9"/>
  <c r="AL321" i="9"/>
  <c r="AM115" i="9"/>
  <c r="AL115" i="9"/>
  <c r="AM147" i="9"/>
  <c r="AL147" i="9"/>
  <c r="AM179" i="9"/>
  <c r="AL179" i="9"/>
  <c r="AM211" i="9"/>
  <c r="AL211" i="9"/>
  <c r="AM243" i="9"/>
  <c r="AL243" i="9"/>
  <c r="AM275" i="9"/>
  <c r="AL275" i="9"/>
  <c r="AM307" i="9"/>
  <c r="AL307" i="9"/>
  <c r="AL110" i="9"/>
  <c r="AM110" i="9"/>
  <c r="AL174" i="9"/>
  <c r="AM174" i="9"/>
  <c r="AL206" i="9"/>
  <c r="AM206" i="9"/>
  <c r="AL266" i="9"/>
  <c r="AM266" i="9"/>
  <c r="AM117" i="9"/>
  <c r="AL117" i="9"/>
  <c r="AM181" i="9"/>
  <c r="AL181" i="9"/>
  <c r="AM249" i="9"/>
  <c r="AL249" i="9"/>
  <c r="AM309" i="9"/>
  <c r="AL309" i="9"/>
  <c r="AL112" i="9"/>
  <c r="AM112" i="9"/>
  <c r="AL144" i="9"/>
  <c r="AM144" i="9"/>
  <c r="AL176" i="9"/>
  <c r="AM176" i="9"/>
  <c r="AL208" i="9"/>
  <c r="AM208" i="9"/>
  <c r="AL240" i="9"/>
  <c r="AM240" i="9"/>
  <c r="AL304" i="9"/>
  <c r="AM304" i="9"/>
  <c r="AM83" i="9"/>
  <c r="AM80" i="9"/>
  <c r="AL478" i="9"/>
  <c r="AL476" i="9"/>
  <c r="AL474" i="9"/>
  <c r="AL472" i="9"/>
  <c r="AL470" i="9"/>
  <c r="AL468" i="9"/>
  <c r="AL466" i="9"/>
  <c r="AL464" i="9"/>
  <c r="AL462" i="9"/>
  <c r="AL460" i="9"/>
  <c r="AL458" i="9"/>
  <c r="AL456" i="9"/>
  <c r="AL454" i="9"/>
  <c r="AL452" i="9"/>
  <c r="AL450" i="9"/>
  <c r="AL448" i="9"/>
  <c r="AL446" i="9"/>
  <c r="AL444" i="9"/>
  <c r="AL442" i="9"/>
  <c r="AL440" i="9"/>
  <c r="AL438" i="9"/>
  <c r="AL436" i="9"/>
  <c r="AL434" i="9"/>
  <c r="AL432" i="9"/>
  <c r="AL430" i="9"/>
  <c r="AL428" i="9"/>
  <c r="AL426" i="9"/>
  <c r="AL424" i="9"/>
  <c r="AL422" i="9"/>
  <c r="AL420" i="9"/>
  <c r="AL418" i="9"/>
  <c r="AL416" i="9"/>
  <c r="AL414" i="9"/>
  <c r="AL412" i="9"/>
  <c r="AL410" i="9"/>
  <c r="AL408" i="9"/>
  <c r="AL406" i="9"/>
  <c r="AL404" i="9"/>
  <c r="AL402" i="9"/>
  <c r="AL400" i="9"/>
  <c r="AL398" i="9"/>
  <c r="AL396" i="9"/>
  <c r="AL394" i="9"/>
  <c r="AL392" i="9"/>
  <c r="AL390" i="9"/>
  <c r="AL388" i="9"/>
  <c r="AL386" i="9"/>
  <c r="AL384" i="9"/>
  <c r="AL382" i="9"/>
  <c r="AL380" i="9"/>
  <c r="AL378" i="9"/>
  <c r="AL376" i="9"/>
  <c r="AL374" i="9"/>
  <c r="AL372" i="9"/>
  <c r="AL370" i="9"/>
  <c r="AL368" i="9"/>
  <c r="AL366" i="9"/>
  <c r="AL364" i="9"/>
  <c r="AL362" i="9"/>
  <c r="AL360" i="9"/>
  <c r="AL358" i="9"/>
  <c r="AL356" i="9"/>
  <c r="AL354" i="9"/>
  <c r="AL352" i="9"/>
  <c r="AL350" i="9"/>
  <c r="AL348" i="9"/>
  <c r="AL346" i="9"/>
  <c r="AL344" i="9"/>
  <c r="AL342" i="9"/>
  <c r="AL340" i="9"/>
  <c r="AL338" i="9"/>
  <c r="AL336" i="9"/>
  <c r="AL334" i="9"/>
  <c r="AL332" i="9"/>
  <c r="AL330" i="9"/>
  <c r="AM478" i="9"/>
  <c r="AM476" i="9"/>
  <c r="AM474" i="9"/>
  <c r="AO478" i="9" s="1"/>
  <c r="AM472" i="9"/>
  <c r="AO476" i="9" s="1"/>
  <c r="AM470" i="9"/>
  <c r="AO474" i="9" s="1"/>
  <c r="AM468" i="9"/>
  <c r="AO472" i="9" s="1"/>
  <c r="AM466" i="9"/>
  <c r="AO470" i="9" s="1"/>
  <c r="AM464" i="9"/>
  <c r="AO468" i="9" s="1"/>
  <c r="AM462" i="9"/>
  <c r="AO466" i="9" s="1"/>
  <c r="AM460" i="9"/>
  <c r="AO464" i="9" s="1"/>
  <c r="AM458" i="9"/>
  <c r="AO462" i="9" s="1"/>
  <c r="AM456" i="9"/>
  <c r="AO460" i="9" s="1"/>
  <c r="AM454" i="9"/>
  <c r="AO458" i="9" s="1"/>
  <c r="AM452" i="9"/>
  <c r="AO456" i="9" s="1"/>
  <c r="AM450" i="9"/>
  <c r="AO454" i="9" s="1"/>
  <c r="AM448" i="9"/>
  <c r="AO452" i="9" s="1"/>
  <c r="AM446" i="9"/>
  <c r="AO450" i="9" s="1"/>
  <c r="AM444" i="9"/>
  <c r="AO448" i="9" s="1"/>
  <c r="AM442" i="9"/>
  <c r="AO446" i="9" s="1"/>
  <c r="AM440" i="9"/>
  <c r="AO444" i="9" s="1"/>
  <c r="AM438" i="9"/>
  <c r="AO442" i="9" s="1"/>
  <c r="AM436" i="9"/>
  <c r="AO440" i="9" s="1"/>
  <c r="AM434" i="9"/>
  <c r="AO438" i="9" s="1"/>
  <c r="AM432" i="9"/>
  <c r="AO436" i="9" s="1"/>
  <c r="AM430" i="9"/>
  <c r="AO434" i="9" s="1"/>
  <c r="AM428" i="9"/>
  <c r="AO432" i="9" s="1"/>
  <c r="AM426" i="9"/>
  <c r="AO430" i="9" s="1"/>
  <c r="AM424" i="9"/>
  <c r="AO428" i="9" s="1"/>
  <c r="AM422" i="9"/>
  <c r="AO426" i="9" s="1"/>
  <c r="AM420" i="9"/>
  <c r="AO424" i="9" s="1"/>
  <c r="AM418" i="9"/>
  <c r="AO422" i="9" s="1"/>
  <c r="AM416" i="9"/>
  <c r="AO420" i="9" s="1"/>
  <c r="AM414" i="9"/>
  <c r="AO418" i="9" s="1"/>
  <c r="AM412" i="9"/>
  <c r="AO416" i="9" s="1"/>
  <c r="AM410" i="9"/>
  <c r="AO414" i="9" s="1"/>
  <c r="AM408" i="9"/>
  <c r="AO412" i="9" s="1"/>
  <c r="AM406" i="9"/>
  <c r="AO410" i="9" s="1"/>
  <c r="AM404" i="9"/>
  <c r="AO408" i="9" s="1"/>
  <c r="AM402" i="9"/>
  <c r="AO406" i="9" s="1"/>
  <c r="AM400" i="9"/>
  <c r="AO404" i="9" s="1"/>
  <c r="AM398" i="9"/>
  <c r="AO402" i="9" s="1"/>
  <c r="AM396" i="9"/>
  <c r="AO400" i="9" s="1"/>
  <c r="AM394" i="9"/>
  <c r="AO398" i="9" s="1"/>
  <c r="AM392" i="9"/>
  <c r="AO396" i="9" s="1"/>
  <c r="AM390" i="9"/>
  <c r="AO394" i="9" s="1"/>
  <c r="AM388" i="9"/>
  <c r="AO392" i="9" s="1"/>
  <c r="AM386" i="9"/>
  <c r="AO390" i="9" s="1"/>
  <c r="AM384" i="9"/>
  <c r="AO388" i="9" s="1"/>
  <c r="AM382" i="9"/>
  <c r="AO386" i="9" s="1"/>
  <c r="AM380" i="9"/>
  <c r="AO384" i="9" s="1"/>
  <c r="AM378" i="9"/>
  <c r="AO382" i="9" s="1"/>
  <c r="AM376" i="9"/>
  <c r="AO380" i="9" s="1"/>
  <c r="AM374" i="9"/>
  <c r="AO378" i="9" s="1"/>
  <c r="AM372" i="9"/>
  <c r="AO376" i="9" s="1"/>
  <c r="AM370" i="9"/>
  <c r="AO374" i="9" s="1"/>
  <c r="AM368" i="9"/>
  <c r="AO372" i="9" s="1"/>
  <c r="AM366" i="9"/>
  <c r="AO370" i="9" s="1"/>
  <c r="AM479" i="9"/>
  <c r="AM477" i="9"/>
  <c r="AM475" i="9"/>
  <c r="AO479" i="9" s="1"/>
  <c r="AM473" i="9"/>
  <c r="AO477" i="9" s="1"/>
  <c r="AM471" i="9"/>
  <c r="AO475" i="9" s="1"/>
  <c r="AM469" i="9"/>
  <c r="AO473" i="9" s="1"/>
  <c r="AM467" i="9"/>
  <c r="AO471" i="9" s="1"/>
  <c r="AM465" i="9"/>
  <c r="AO469" i="9" s="1"/>
  <c r="AM463" i="9"/>
  <c r="AO467" i="9" s="1"/>
  <c r="AM461" i="9"/>
  <c r="AO465" i="9" s="1"/>
  <c r="AM459" i="9"/>
  <c r="AO463" i="9" s="1"/>
  <c r="AM457" i="9"/>
  <c r="AO461" i="9" s="1"/>
  <c r="AM455" i="9"/>
  <c r="AO459" i="9" s="1"/>
  <c r="AM453" i="9"/>
  <c r="AO457" i="9" s="1"/>
  <c r="AM451" i="9"/>
  <c r="AO455" i="9" s="1"/>
  <c r="AM449" i="9"/>
  <c r="AO453" i="9" s="1"/>
  <c r="AM447" i="9"/>
  <c r="AO451" i="9" s="1"/>
  <c r="AM445" i="9"/>
  <c r="AO449" i="9" s="1"/>
  <c r="AM443" i="9"/>
  <c r="AO447" i="9" s="1"/>
  <c r="AM441" i="9"/>
  <c r="AO445" i="9" s="1"/>
  <c r="AM439" i="9"/>
  <c r="AO443" i="9" s="1"/>
  <c r="AM437" i="9"/>
  <c r="AO441" i="9" s="1"/>
  <c r="AM435" i="9"/>
  <c r="AO439" i="9" s="1"/>
  <c r="AM433" i="9"/>
  <c r="AO437" i="9" s="1"/>
  <c r="AM431" i="9"/>
  <c r="AO435" i="9" s="1"/>
  <c r="AM429" i="9"/>
  <c r="AO433" i="9" s="1"/>
  <c r="AM427" i="9"/>
  <c r="AO431" i="9" s="1"/>
  <c r="AM425" i="9"/>
  <c r="AO429" i="9" s="1"/>
  <c r="AM423" i="9"/>
  <c r="AO427" i="9" s="1"/>
  <c r="AM421" i="9"/>
  <c r="AO425" i="9" s="1"/>
  <c r="AM419" i="9"/>
  <c r="AO423" i="9" s="1"/>
  <c r="AM417" i="9"/>
  <c r="AO421" i="9" s="1"/>
  <c r="AM415" i="9"/>
  <c r="AO419" i="9" s="1"/>
  <c r="AM413" i="9"/>
  <c r="AO417" i="9" s="1"/>
  <c r="AM411" i="9"/>
  <c r="AO415" i="9" s="1"/>
  <c r="AM409" i="9"/>
  <c r="AO413" i="9" s="1"/>
  <c r="AM407" i="9"/>
  <c r="AO411" i="9" s="1"/>
  <c r="AM405" i="9"/>
  <c r="AO409" i="9" s="1"/>
  <c r="AM403" i="9"/>
  <c r="AO407" i="9" s="1"/>
  <c r="AM401" i="9"/>
  <c r="AO405" i="9" s="1"/>
  <c r="AM399" i="9"/>
  <c r="AO403" i="9" s="1"/>
  <c r="AM397" i="9"/>
  <c r="AO401" i="9" s="1"/>
  <c r="AM395" i="9"/>
  <c r="AO399" i="9" s="1"/>
  <c r="AM393" i="9"/>
  <c r="AO397" i="9" s="1"/>
  <c r="AM391" i="9"/>
  <c r="AO395" i="9" s="1"/>
  <c r="AM389" i="9"/>
  <c r="AO393" i="9" s="1"/>
  <c r="AM387" i="9"/>
  <c r="AO391" i="9" s="1"/>
  <c r="AM385" i="9"/>
  <c r="AO389" i="9" s="1"/>
  <c r="AM383" i="9"/>
  <c r="AO387" i="9" s="1"/>
  <c r="AM381" i="9"/>
  <c r="AO385" i="9" s="1"/>
  <c r="AM379" i="9"/>
  <c r="AO383" i="9" s="1"/>
  <c r="AM377" i="9"/>
  <c r="AO381" i="9" s="1"/>
  <c r="AM375" i="9"/>
  <c r="AO379" i="9" s="1"/>
  <c r="AM373" i="9"/>
  <c r="AO377" i="9" s="1"/>
  <c r="AM371" i="9"/>
  <c r="AO375" i="9" s="1"/>
  <c r="AM369" i="9"/>
  <c r="AO373" i="9" s="1"/>
  <c r="AM367" i="9"/>
  <c r="AO371" i="9" s="1"/>
  <c r="AM365" i="9"/>
  <c r="AO369" i="9" s="1"/>
  <c r="AM363" i="9"/>
  <c r="AO367" i="9" s="1"/>
  <c r="AM361" i="9"/>
  <c r="AO365" i="9" s="1"/>
  <c r="AM359" i="9"/>
  <c r="AO363" i="9" s="1"/>
  <c r="AM357" i="9"/>
  <c r="AO361" i="9" s="1"/>
  <c r="AM355" i="9"/>
  <c r="AO359" i="9" s="1"/>
  <c r="AM353" i="9"/>
  <c r="AO357" i="9" s="1"/>
  <c r="AM351" i="9"/>
  <c r="AO355" i="9" s="1"/>
  <c r="AM349" i="9"/>
  <c r="AO353" i="9" s="1"/>
  <c r="AM347" i="9"/>
  <c r="AO351" i="9" s="1"/>
  <c r="AM345" i="9"/>
  <c r="AO349" i="9" s="1"/>
  <c r="AM343" i="9"/>
  <c r="AO347" i="9" s="1"/>
  <c r="AM341" i="9"/>
  <c r="AO345" i="9" s="1"/>
  <c r="AM339" i="9"/>
  <c r="AO343" i="9" s="1"/>
  <c r="AM337" i="9"/>
  <c r="AO341" i="9" s="1"/>
  <c r="AM335" i="9"/>
  <c r="AO339" i="9" s="1"/>
  <c r="AM333" i="9"/>
  <c r="AO337" i="9" s="1"/>
  <c r="AM331" i="9"/>
  <c r="AO335" i="9" s="1"/>
  <c r="AL473" i="9"/>
  <c r="AL465" i="9"/>
  <c r="AL457" i="9"/>
  <c r="AL449" i="9"/>
  <c r="AL441" i="9"/>
  <c r="AL433" i="9"/>
  <c r="AL425" i="9"/>
  <c r="AL417" i="9"/>
  <c r="AL409" i="9"/>
  <c r="AL401" i="9"/>
  <c r="AL393" i="9"/>
  <c r="AL385" i="9"/>
  <c r="AL377" i="9"/>
  <c r="AL369" i="9"/>
  <c r="AL363" i="9"/>
  <c r="AL359" i="9"/>
  <c r="AL355" i="9"/>
  <c r="AL351" i="9"/>
  <c r="AL347" i="9"/>
  <c r="AL343" i="9"/>
  <c r="AL339" i="9"/>
  <c r="AL335" i="9"/>
  <c r="AL331" i="9"/>
  <c r="AL479" i="9"/>
  <c r="AL463" i="9"/>
  <c r="AL455" i="9"/>
  <c r="AL447" i="9"/>
  <c r="AL439" i="9"/>
  <c r="AL431" i="9"/>
  <c r="AL423" i="9"/>
  <c r="AL415" i="9"/>
  <c r="AL407" i="9"/>
  <c r="AL399" i="9"/>
  <c r="AL391" i="9"/>
  <c r="AL383" i="9"/>
  <c r="AL375" i="9"/>
  <c r="AL367" i="9"/>
  <c r="AM362" i="9"/>
  <c r="AO366" i="9" s="1"/>
  <c r="AM358" i="9"/>
  <c r="AO362" i="9" s="1"/>
  <c r="AM354" i="9"/>
  <c r="AO358" i="9" s="1"/>
  <c r="AM350" i="9"/>
  <c r="AO354" i="9" s="1"/>
  <c r="AM346" i="9"/>
  <c r="AO350" i="9" s="1"/>
  <c r="AM342" i="9"/>
  <c r="AO346" i="9" s="1"/>
  <c r="AM338" i="9"/>
  <c r="AO342" i="9" s="1"/>
  <c r="AM334" i="9"/>
  <c r="AO338" i="9" s="1"/>
  <c r="AM330" i="9"/>
  <c r="AO334" i="9" s="1"/>
  <c r="AL475" i="9"/>
  <c r="AL467" i="9"/>
  <c r="AL459" i="9"/>
  <c r="AL451" i="9"/>
  <c r="AL443" i="9"/>
  <c r="AL435" i="9"/>
  <c r="AL427" i="9"/>
  <c r="AL419" i="9"/>
  <c r="AL411" i="9"/>
  <c r="AL403" i="9"/>
  <c r="AL395" i="9"/>
  <c r="AL387" i="9"/>
  <c r="AL379" i="9"/>
  <c r="AL371" i="9"/>
  <c r="AM364" i="9"/>
  <c r="AO368" i="9" s="1"/>
  <c r="AM360" i="9"/>
  <c r="AO364" i="9" s="1"/>
  <c r="AM356" i="9"/>
  <c r="AO360" i="9" s="1"/>
  <c r="AM352" i="9"/>
  <c r="AO356" i="9" s="1"/>
  <c r="AM348" i="9"/>
  <c r="AO352" i="9" s="1"/>
  <c r="AM344" i="9"/>
  <c r="AO348" i="9" s="1"/>
  <c r="AM340" i="9"/>
  <c r="AO344" i="9" s="1"/>
  <c r="AM336" i="9"/>
  <c r="AO340" i="9" s="1"/>
  <c r="AM332" i="9"/>
  <c r="AO336" i="9" s="1"/>
  <c r="AL477" i="9"/>
  <c r="AL469" i="9"/>
  <c r="AL461" i="9"/>
  <c r="AL453" i="9"/>
  <c r="AL445" i="9"/>
  <c r="AL437" i="9"/>
  <c r="AL429" i="9"/>
  <c r="AL421" i="9"/>
  <c r="AL413" i="9"/>
  <c r="AL405" i="9"/>
  <c r="AL397" i="9"/>
  <c r="AL389" i="9"/>
  <c r="AL381" i="9"/>
  <c r="AL373" i="9"/>
  <c r="AL365" i="9"/>
  <c r="AL361" i="9"/>
  <c r="AL357" i="9"/>
  <c r="AL353" i="9"/>
  <c r="AL349" i="9"/>
  <c r="AL345" i="9"/>
  <c r="AL341" i="9"/>
  <c r="AL337" i="9"/>
  <c r="AL333" i="9"/>
  <c r="AL471" i="9"/>
  <c r="AM86" i="9"/>
  <c r="AL122" i="9"/>
  <c r="AM122" i="9"/>
  <c r="AL154" i="9"/>
  <c r="AM154" i="9"/>
  <c r="AL186" i="9"/>
  <c r="AM186" i="9"/>
  <c r="AL218" i="9"/>
  <c r="AM218" i="9"/>
  <c r="AL250" i="9"/>
  <c r="AM250" i="9"/>
  <c r="AL286" i="9"/>
  <c r="AM286" i="9"/>
  <c r="AL318" i="9"/>
  <c r="AM318" i="9"/>
  <c r="AM81" i="9"/>
  <c r="AM113" i="9"/>
  <c r="AL113" i="9"/>
  <c r="AM141" i="9"/>
  <c r="AL141" i="9"/>
  <c r="AM177" i="9"/>
  <c r="AL177" i="9"/>
  <c r="AM209" i="9"/>
  <c r="AL209" i="9"/>
  <c r="AM241" i="9"/>
  <c r="AL241" i="9"/>
  <c r="AM269" i="9"/>
  <c r="AL269" i="9"/>
  <c r="AM305" i="9"/>
  <c r="AL305" i="9"/>
  <c r="AM91" i="9"/>
  <c r="AL91" i="9"/>
  <c r="AM107" i="9"/>
  <c r="AL107" i="9"/>
  <c r="AM123" i="9"/>
  <c r="AL123" i="9"/>
  <c r="AM139" i="9"/>
  <c r="AL139" i="9"/>
  <c r="AM155" i="9"/>
  <c r="AL155" i="9"/>
  <c r="AM171" i="9"/>
  <c r="AL171" i="9"/>
  <c r="AM187" i="9"/>
  <c r="AL187" i="9"/>
  <c r="AM203" i="9"/>
  <c r="AL203" i="9"/>
  <c r="AM219" i="9"/>
  <c r="AL219" i="9"/>
  <c r="AM235" i="9"/>
  <c r="AL235" i="9"/>
  <c r="AM251" i="9"/>
  <c r="AL251" i="9"/>
  <c r="AM267" i="9"/>
  <c r="AL267" i="9"/>
  <c r="AC283" i="9"/>
  <c r="AM283" i="9"/>
  <c r="AL283" i="9"/>
  <c r="AM299" i="9"/>
  <c r="AL299" i="9"/>
  <c r="AC315" i="9"/>
  <c r="AM315" i="9"/>
  <c r="AL315" i="9"/>
  <c r="AL98" i="9"/>
  <c r="AM98" i="9"/>
  <c r="AL126" i="9"/>
  <c r="AM126" i="9"/>
  <c r="AL158" i="9"/>
  <c r="AM158" i="9"/>
  <c r="AL190" i="9"/>
  <c r="AM190" i="9"/>
  <c r="AL222" i="9"/>
  <c r="AM222" i="9"/>
  <c r="AL254" i="9"/>
  <c r="AM254" i="9"/>
  <c r="AL282" i="9"/>
  <c r="AM282" i="9"/>
  <c r="AL314" i="9"/>
  <c r="AM314" i="9"/>
  <c r="AM101" i="9"/>
  <c r="AL101" i="9"/>
  <c r="AM133" i="9"/>
  <c r="AL133" i="9"/>
  <c r="AM165" i="9"/>
  <c r="AL165" i="9"/>
  <c r="AM197" i="9"/>
  <c r="AL197" i="9"/>
  <c r="AM229" i="9"/>
  <c r="AL229" i="9"/>
  <c r="AC265" i="9"/>
  <c r="AM265" i="9"/>
  <c r="AL265" i="9"/>
  <c r="AM293" i="9"/>
  <c r="AL293" i="9"/>
  <c r="AM325" i="9"/>
  <c r="AL325" i="9"/>
  <c r="AL88" i="9"/>
  <c r="AM88" i="9"/>
  <c r="AL104" i="9"/>
  <c r="AM104" i="9"/>
  <c r="AL120" i="9"/>
  <c r="AM120" i="9"/>
  <c r="AL136" i="9"/>
  <c r="AM136" i="9"/>
  <c r="AL152" i="9"/>
  <c r="AM152" i="9"/>
  <c r="AL168" i="9"/>
  <c r="AM168" i="9"/>
  <c r="AL184" i="9"/>
  <c r="AM184" i="9"/>
  <c r="AL200" i="9"/>
  <c r="AM200" i="9"/>
  <c r="AL216" i="9"/>
  <c r="AM216" i="9"/>
  <c r="AL232" i="9"/>
  <c r="AM232" i="9"/>
  <c r="AL248" i="9"/>
  <c r="AM248" i="9"/>
  <c r="AL264" i="9"/>
  <c r="AM264" i="9"/>
  <c r="AL280" i="9"/>
  <c r="AM280" i="9"/>
  <c r="AL296" i="9"/>
  <c r="AM296" i="9"/>
  <c r="AL312" i="9"/>
  <c r="AM312" i="9"/>
  <c r="AL328" i="9"/>
  <c r="AM328" i="9"/>
  <c r="AL114" i="9"/>
  <c r="AM114" i="9"/>
  <c r="AL146" i="9"/>
  <c r="AM146" i="9"/>
  <c r="AL210" i="9"/>
  <c r="AM210" i="9"/>
  <c r="AL278" i="9"/>
  <c r="AM278" i="9"/>
  <c r="Z105" i="9"/>
  <c r="AM105" i="9"/>
  <c r="AL105" i="9"/>
  <c r="AM169" i="9"/>
  <c r="AL169" i="9"/>
  <c r="AM233" i="9"/>
  <c r="AL233" i="9"/>
  <c r="AM297" i="9"/>
  <c r="AL297" i="9"/>
  <c r="AL87" i="9"/>
  <c r="AM119" i="9"/>
  <c r="AL119" i="9"/>
  <c r="AM151" i="9"/>
  <c r="AL151" i="9"/>
  <c r="AC183" i="9"/>
  <c r="AM183" i="9"/>
  <c r="AL183" i="9"/>
  <c r="AC215" i="9"/>
  <c r="AM215" i="9"/>
  <c r="AL215" i="9"/>
  <c r="AC247" i="9"/>
  <c r="AM247" i="9"/>
  <c r="AL247" i="9"/>
  <c r="AM295" i="9"/>
  <c r="AL295" i="9"/>
  <c r="AM327" i="9"/>
  <c r="AL327" i="9"/>
  <c r="AL118" i="9"/>
  <c r="AM118" i="9"/>
  <c r="AL182" i="9"/>
  <c r="AM182" i="9"/>
  <c r="AL214" i="9"/>
  <c r="AM214" i="9"/>
  <c r="AL274" i="9"/>
  <c r="AM274" i="9"/>
  <c r="AM93" i="9"/>
  <c r="AL93" i="9"/>
  <c r="AM161" i="9"/>
  <c r="AL161" i="9"/>
  <c r="AM221" i="9"/>
  <c r="AL221" i="9"/>
  <c r="AM285" i="9"/>
  <c r="AL285" i="9"/>
  <c r="AL116" i="9"/>
  <c r="AM116" i="9"/>
  <c r="AL148" i="9"/>
  <c r="AM148" i="9"/>
  <c r="AL180" i="9"/>
  <c r="AM180" i="9"/>
  <c r="AL212" i="9"/>
  <c r="AM212" i="9"/>
  <c r="AL228" i="9"/>
  <c r="AM228" i="9"/>
  <c r="AL260" i="9"/>
  <c r="AM260" i="9"/>
  <c r="AL292" i="9"/>
  <c r="AM292" i="9"/>
  <c r="AL308" i="9"/>
  <c r="AM308" i="9"/>
  <c r="AL106" i="9"/>
  <c r="AM106" i="9"/>
  <c r="AL170" i="9"/>
  <c r="AM170" i="9"/>
  <c r="AL234" i="9"/>
  <c r="AM234" i="9"/>
  <c r="AL302" i="9"/>
  <c r="AM302" i="9"/>
  <c r="AM97" i="9"/>
  <c r="AL97" i="9"/>
  <c r="AM157" i="9"/>
  <c r="AL157" i="9"/>
  <c r="AC225" i="9"/>
  <c r="AM225" i="9"/>
  <c r="AL225" i="9"/>
  <c r="AC289" i="9"/>
  <c r="AM289" i="9"/>
  <c r="AL289" i="9"/>
  <c r="AM99" i="9"/>
  <c r="AL99" i="9"/>
  <c r="AM131" i="9"/>
  <c r="AL131" i="9"/>
  <c r="AM163" i="9"/>
  <c r="AL163" i="9"/>
  <c r="AM195" i="9"/>
  <c r="AL195" i="9"/>
  <c r="AM227" i="9"/>
  <c r="AL227" i="9"/>
  <c r="AM259" i="9"/>
  <c r="AL259" i="9"/>
  <c r="AM291" i="9"/>
  <c r="AL291" i="9"/>
  <c r="AM323" i="9"/>
  <c r="AL323" i="9"/>
  <c r="AM82" i="9"/>
  <c r="AL142" i="9"/>
  <c r="AM142" i="9"/>
  <c r="AL238" i="9"/>
  <c r="AM238" i="9"/>
  <c r="AL298" i="9"/>
  <c r="AM298" i="9"/>
  <c r="AM85" i="9"/>
  <c r="AM153" i="9"/>
  <c r="AL153" i="9"/>
  <c r="AM213" i="9"/>
  <c r="AL213" i="9"/>
  <c r="AM277" i="9"/>
  <c r="AL277" i="9"/>
  <c r="AL96" i="9"/>
  <c r="AM96" i="9"/>
  <c r="AL128" i="9"/>
  <c r="AM128" i="9"/>
  <c r="AL160" i="9"/>
  <c r="AM160" i="9"/>
  <c r="AL192" i="9"/>
  <c r="AM192" i="9"/>
  <c r="AL224" i="9"/>
  <c r="AM224" i="9"/>
  <c r="AL256" i="9"/>
  <c r="AM256" i="9"/>
  <c r="AL272" i="9"/>
  <c r="AM272" i="9"/>
  <c r="AL288" i="9"/>
  <c r="AM288" i="9"/>
  <c r="AL320" i="9"/>
  <c r="AM320" i="9"/>
  <c r="AL94" i="9"/>
  <c r="AM94" i="9"/>
  <c r="AL130" i="9"/>
  <c r="AM130" i="9"/>
  <c r="AL162" i="9"/>
  <c r="AM162" i="9"/>
  <c r="AL194" i="9"/>
  <c r="AM194" i="9"/>
  <c r="AL226" i="9"/>
  <c r="AM226" i="9"/>
  <c r="AL258" i="9"/>
  <c r="AM258" i="9"/>
  <c r="AL294" i="9"/>
  <c r="AM294" i="9"/>
  <c r="AL322" i="9"/>
  <c r="AM322" i="9"/>
  <c r="AM89" i="9"/>
  <c r="AL89" i="9"/>
  <c r="AM121" i="9"/>
  <c r="AL121" i="9"/>
  <c r="AM149" i="9"/>
  <c r="AL149" i="9"/>
  <c r="AM185" i="9"/>
  <c r="AL185" i="9"/>
  <c r="AM217" i="9"/>
  <c r="AL217" i="9"/>
  <c r="AM245" i="9"/>
  <c r="AL245" i="9"/>
  <c r="AM281" i="9"/>
  <c r="AL281" i="9"/>
  <c r="AM313" i="9"/>
  <c r="AL313" i="9"/>
  <c r="AM95" i="9"/>
  <c r="AL95" i="9"/>
  <c r="AM111" i="9"/>
  <c r="AL111" i="9"/>
  <c r="AM127" i="9"/>
  <c r="AL127" i="9"/>
  <c r="AM143" i="9"/>
  <c r="AL143" i="9"/>
  <c r="AM159" i="9"/>
  <c r="AL159" i="9"/>
  <c r="AM175" i="9"/>
  <c r="AL175" i="9"/>
  <c r="AM191" i="9"/>
  <c r="AL191" i="9"/>
  <c r="AM207" i="9"/>
  <c r="AL207" i="9"/>
  <c r="AM223" i="9"/>
  <c r="AL223" i="9"/>
  <c r="AM239" i="9"/>
  <c r="AL239" i="9"/>
  <c r="AM255" i="9"/>
  <c r="AL255" i="9"/>
  <c r="AM271" i="9"/>
  <c r="AL271" i="9"/>
  <c r="AM287" i="9"/>
  <c r="AL287" i="9"/>
  <c r="AM303" i="9"/>
  <c r="AL303" i="9"/>
  <c r="AM319" i="9"/>
  <c r="AL319" i="9"/>
  <c r="AL102" i="9"/>
  <c r="AM102" i="9"/>
  <c r="AL134" i="9"/>
  <c r="AM134" i="9"/>
  <c r="AL166" i="9"/>
  <c r="AM166" i="9"/>
  <c r="AL198" i="9"/>
  <c r="AM198" i="9"/>
  <c r="AL230" i="9"/>
  <c r="AM230" i="9"/>
  <c r="AL262" i="9"/>
  <c r="AM262" i="9"/>
  <c r="AL290" i="9"/>
  <c r="AM290" i="9"/>
  <c r="AL326" i="9"/>
  <c r="AM326" i="9"/>
  <c r="AM109" i="9"/>
  <c r="AL109" i="9"/>
  <c r="AM145" i="9"/>
  <c r="AL145" i="9"/>
  <c r="AM173" i="9"/>
  <c r="AL173" i="9"/>
  <c r="AC205" i="9"/>
  <c r="AM205" i="9"/>
  <c r="AL205" i="9"/>
  <c r="AC237" i="9"/>
  <c r="AM237" i="9"/>
  <c r="AL237" i="9"/>
  <c r="AM273" i="9"/>
  <c r="AL273" i="9"/>
  <c r="AC301" i="9"/>
  <c r="AM301" i="9"/>
  <c r="AL301" i="9"/>
  <c r="AL92" i="9"/>
  <c r="AM92" i="9"/>
  <c r="AL108" i="9"/>
  <c r="AM108" i="9"/>
  <c r="AL124" i="9"/>
  <c r="AM124" i="9"/>
  <c r="AL140" i="9"/>
  <c r="AM140" i="9"/>
  <c r="AL156" i="9"/>
  <c r="AM156" i="9"/>
  <c r="AL172" i="9"/>
  <c r="AM172" i="9"/>
  <c r="AL188" i="9"/>
  <c r="AM188" i="9"/>
  <c r="AL204" i="9"/>
  <c r="AM204" i="9"/>
  <c r="AL220" i="9"/>
  <c r="AM220" i="9"/>
  <c r="AL236" i="9"/>
  <c r="AM236" i="9"/>
  <c r="AL252" i="9"/>
  <c r="AM252" i="9"/>
  <c r="AL268" i="9"/>
  <c r="AM268" i="9"/>
  <c r="AL284" i="9"/>
  <c r="AM284" i="9"/>
  <c r="AL300" i="9"/>
  <c r="AM300" i="9"/>
  <c r="AL316" i="9"/>
  <c r="AM316" i="9"/>
  <c r="AC270" i="9"/>
  <c r="AC302" i="9"/>
  <c r="AC253" i="9"/>
  <c r="AC195" i="9"/>
  <c r="AC227" i="9"/>
  <c r="AC259" i="9"/>
  <c r="AC291" i="9"/>
  <c r="AC323" i="9"/>
  <c r="AC206" i="9"/>
  <c r="AC238" i="9"/>
  <c r="AC192" i="9"/>
  <c r="AC208" i="9"/>
  <c r="AC224" i="9"/>
  <c r="AC240" i="9"/>
  <c r="AC256" i="9"/>
  <c r="AC272" i="9"/>
  <c r="AC288" i="9"/>
  <c r="AC304" i="9"/>
  <c r="AC320" i="9"/>
  <c r="AC199" i="9"/>
  <c r="AC231" i="9"/>
  <c r="AC263" i="9"/>
  <c r="AC327" i="9"/>
  <c r="AC274" i="9"/>
  <c r="AC189" i="9"/>
  <c r="AC221" i="9"/>
  <c r="AC285" i="9"/>
  <c r="AC317" i="9"/>
  <c r="AC186" i="9"/>
  <c r="AC218" i="9"/>
  <c r="AC269" i="9"/>
  <c r="AI476" i="9"/>
  <c r="AK479" i="9" s="1"/>
  <c r="AI472" i="9"/>
  <c r="AJ479" i="9" s="1"/>
  <c r="AU479" i="9" s="1"/>
  <c r="AI468" i="9"/>
  <c r="AI464" i="9"/>
  <c r="AI460" i="9"/>
  <c r="AI456" i="9"/>
  <c r="AI452" i="9"/>
  <c r="AI448" i="9"/>
  <c r="AI444" i="9"/>
  <c r="AI440" i="9"/>
  <c r="AI436" i="9"/>
  <c r="AI432" i="9"/>
  <c r="AI428" i="9"/>
  <c r="AI424" i="9"/>
  <c r="AI420" i="9"/>
  <c r="AI416" i="9"/>
  <c r="AI412" i="9"/>
  <c r="AI408" i="9"/>
  <c r="AI404" i="9"/>
  <c r="AI400" i="9"/>
  <c r="AI396" i="9"/>
  <c r="AI392" i="9"/>
  <c r="AI388" i="9"/>
  <c r="AI384" i="9"/>
  <c r="AI380" i="9"/>
  <c r="AI376" i="9"/>
  <c r="AI372" i="9"/>
  <c r="AI368" i="9"/>
  <c r="AI364" i="9"/>
  <c r="AI360" i="9"/>
  <c r="AI356" i="9"/>
  <c r="AI352" i="9"/>
  <c r="AI348" i="9"/>
  <c r="AI344" i="9"/>
  <c r="AI340" i="9"/>
  <c r="AI336" i="9"/>
  <c r="AI332" i="9"/>
  <c r="AI328" i="9"/>
  <c r="AI324" i="9"/>
  <c r="AI320" i="9"/>
  <c r="AI316" i="9"/>
  <c r="AI312" i="9"/>
  <c r="AI308" i="9"/>
  <c r="AI304" i="9"/>
  <c r="AI300" i="9"/>
  <c r="AI296" i="9"/>
  <c r="AI292" i="9"/>
  <c r="AI288" i="9"/>
  <c r="AI284" i="9"/>
  <c r="AI280" i="9"/>
  <c r="AI276" i="9"/>
  <c r="AI272" i="9"/>
  <c r="AI268" i="9"/>
  <c r="AI264" i="9"/>
  <c r="AI260" i="9"/>
  <c r="AI256" i="9"/>
  <c r="AI252" i="9"/>
  <c r="AI248" i="9"/>
  <c r="AI244" i="9"/>
  <c r="AI240" i="9"/>
  <c r="AI236" i="9"/>
  <c r="AI232" i="9"/>
  <c r="AI228" i="9"/>
  <c r="AI224" i="9"/>
  <c r="AI220" i="9"/>
  <c r="AI216" i="9"/>
  <c r="AI212" i="9"/>
  <c r="AI208" i="9"/>
  <c r="AI204" i="9"/>
  <c r="AI200" i="9"/>
  <c r="AI196" i="9"/>
  <c r="AI192" i="9"/>
  <c r="AI188" i="9"/>
  <c r="AI184" i="9"/>
  <c r="AI180" i="9"/>
  <c r="AI176" i="9"/>
  <c r="AI172" i="9"/>
  <c r="AI168" i="9"/>
  <c r="AI164" i="9"/>
  <c r="AI160" i="9"/>
  <c r="AI156" i="9"/>
  <c r="AI152" i="9"/>
  <c r="AI148" i="9"/>
  <c r="AI144" i="9"/>
  <c r="AI140" i="9"/>
  <c r="AI136" i="9"/>
  <c r="AI132" i="9"/>
  <c r="AI128" i="9"/>
  <c r="AI124" i="9"/>
  <c r="AI120" i="9"/>
  <c r="AI116" i="9"/>
  <c r="AI112" i="9"/>
  <c r="AI108" i="9"/>
  <c r="AI104" i="9"/>
  <c r="AI100" i="9"/>
  <c r="AI96" i="9"/>
  <c r="AI92" i="9"/>
  <c r="AI88" i="9"/>
  <c r="AI84" i="9"/>
  <c r="AI350" i="9"/>
  <c r="AI330" i="9"/>
  <c r="AI322" i="9"/>
  <c r="AI314" i="9"/>
  <c r="AI302" i="9"/>
  <c r="AI294" i="9"/>
  <c r="AI286" i="9"/>
  <c r="AI278" i="9"/>
  <c r="AI270" i="9"/>
  <c r="AI262" i="9"/>
  <c r="AI254" i="9"/>
  <c r="AI246" i="9"/>
  <c r="AI238" i="9"/>
  <c r="AI230" i="9"/>
  <c r="AI222" i="9"/>
  <c r="AI210" i="9"/>
  <c r="AI206" i="9"/>
  <c r="AI198" i="9"/>
  <c r="AI190" i="9"/>
  <c r="AI178" i="9"/>
  <c r="AI170" i="9"/>
  <c r="AI162" i="9"/>
  <c r="AI154" i="9"/>
  <c r="AI146" i="9"/>
  <c r="AI138" i="9"/>
  <c r="AI130" i="9"/>
  <c r="AI122" i="9"/>
  <c r="AI114" i="9"/>
  <c r="AI106" i="9"/>
  <c r="AI98" i="9"/>
  <c r="AI90" i="9"/>
  <c r="AI82" i="9"/>
  <c r="AI475" i="9"/>
  <c r="AK478" i="9" s="1"/>
  <c r="AI459" i="9"/>
  <c r="AI451" i="9"/>
  <c r="AI443" i="9"/>
  <c r="AI435" i="9"/>
  <c r="AI427" i="9"/>
  <c r="AI419" i="9"/>
  <c r="AI411" i="9"/>
  <c r="AI403" i="9"/>
  <c r="AI395" i="9"/>
  <c r="AI387" i="9"/>
  <c r="AI379" i="9"/>
  <c r="AI371" i="9"/>
  <c r="AI363" i="9"/>
  <c r="AI355" i="9"/>
  <c r="AI347" i="9"/>
  <c r="AI339" i="9"/>
  <c r="AI331" i="9"/>
  <c r="AI323" i="9"/>
  <c r="AI315" i="9"/>
  <c r="AI307" i="9"/>
  <c r="AI299" i="9"/>
  <c r="AI291" i="9"/>
  <c r="AI283" i="9"/>
  <c r="AI275" i="9"/>
  <c r="AI267" i="9"/>
  <c r="AI259" i="9"/>
  <c r="AI251" i="9"/>
  <c r="AI243" i="9"/>
  <c r="AI235" i="9"/>
  <c r="AI227" i="9"/>
  <c r="AI219" i="9"/>
  <c r="AI207" i="9"/>
  <c r="AI199" i="9"/>
  <c r="AI191" i="9"/>
  <c r="AI183" i="9"/>
  <c r="AI175" i="9"/>
  <c r="AI167" i="9"/>
  <c r="AI159" i="9"/>
  <c r="AI151" i="9"/>
  <c r="AI143" i="9"/>
  <c r="AI135" i="9"/>
  <c r="AI127" i="9"/>
  <c r="AI119" i="9"/>
  <c r="AI107" i="9"/>
  <c r="AI99" i="9"/>
  <c r="AI91" i="9"/>
  <c r="AI87" i="9"/>
  <c r="AI477" i="9"/>
  <c r="AI473" i="9"/>
  <c r="AK476" i="9" s="1"/>
  <c r="AI469" i="9"/>
  <c r="AI465" i="9"/>
  <c r="AI461" i="9"/>
  <c r="AI457" i="9"/>
  <c r="AI453" i="9"/>
  <c r="AI449" i="9"/>
  <c r="AI445" i="9"/>
  <c r="AI441" i="9"/>
  <c r="AI437" i="9"/>
  <c r="AI433" i="9"/>
  <c r="AI429" i="9"/>
  <c r="AI425" i="9"/>
  <c r="AI421" i="9"/>
  <c r="AI417" i="9"/>
  <c r="AI413" i="9"/>
  <c r="AI409" i="9"/>
  <c r="AI405" i="9"/>
  <c r="AI401" i="9"/>
  <c r="AI397" i="9"/>
  <c r="AI393" i="9"/>
  <c r="AI389" i="9"/>
  <c r="AI385" i="9"/>
  <c r="AI381" i="9"/>
  <c r="AI377" i="9"/>
  <c r="AI373" i="9"/>
  <c r="AI369" i="9"/>
  <c r="AI365" i="9"/>
  <c r="AI361" i="9"/>
  <c r="AI357" i="9"/>
  <c r="AI353" i="9"/>
  <c r="AI349" i="9"/>
  <c r="AI345" i="9"/>
  <c r="AI341" i="9"/>
  <c r="AI337" i="9"/>
  <c r="AI333" i="9"/>
  <c r="AI329" i="9"/>
  <c r="AI325" i="9"/>
  <c r="AI321" i="9"/>
  <c r="AI317" i="9"/>
  <c r="AI313" i="9"/>
  <c r="AI309" i="9"/>
  <c r="AI305" i="9"/>
  <c r="AI301" i="9"/>
  <c r="AI297" i="9"/>
  <c r="AI293" i="9"/>
  <c r="AI289" i="9"/>
  <c r="AI285" i="9"/>
  <c r="AI281" i="9"/>
  <c r="AI277" i="9"/>
  <c r="AI273" i="9"/>
  <c r="AI269" i="9"/>
  <c r="AI265" i="9"/>
  <c r="AI261" i="9"/>
  <c r="AI257" i="9"/>
  <c r="AI253" i="9"/>
  <c r="AI249" i="9"/>
  <c r="AI245" i="9"/>
  <c r="AI241" i="9"/>
  <c r="AI237" i="9"/>
  <c r="AI233" i="9"/>
  <c r="AI229" i="9"/>
  <c r="AI225" i="9"/>
  <c r="AI221" i="9"/>
  <c r="AI217" i="9"/>
  <c r="AI213" i="9"/>
  <c r="AI209" i="9"/>
  <c r="AI205" i="9"/>
  <c r="AI201" i="9"/>
  <c r="AI197" i="9"/>
  <c r="AI193" i="9"/>
  <c r="AI189" i="9"/>
  <c r="AI185" i="9"/>
  <c r="AI181" i="9"/>
  <c r="AI177" i="9"/>
  <c r="AI173" i="9"/>
  <c r="AI169" i="9"/>
  <c r="AI165" i="9"/>
  <c r="AI161" i="9"/>
  <c r="AI157" i="9"/>
  <c r="AI153" i="9"/>
  <c r="AI149" i="9"/>
  <c r="AI145" i="9"/>
  <c r="AI141" i="9"/>
  <c r="AI137" i="9"/>
  <c r="AI133" i="9"/>
  <c r="AI129" i="9"/>
  <c r="AI125" i="9"/>
  <c r="AI121" i="9"/>
  <c r="AI117" i="9"/>
  <c r="AI113" i="9"/>
  <c r="AI109" i="9"/>
  <c r="AI105" i="9"/>
  <c r="AI101" i="9"/>
  <c r="AI97" i="9"/>
  <c r="AI93" i="9"/>
  <c r="AI89" i="9"/>
  <c r="AI85" i="9"/>
  <c r="AI81" i="9"/>
  <c r="AI478" i="9"/>
  <c r="AI474" i="9"/>
  <c r="AK477" i="9" s="1"/>
  <c r="AI470" i="9"/>
  <c r="AI466" i="9"/>
  <c r="AI462" i="9"/>
  <c r="AI458" i="9"/>
  <c r="AI454" i="9"/>
  <c r="AI450" i="9"/>
  <c r="AI446" i="9"/>
  <c r="AI442" i="9"/>
  <c r="AI438" i="9"/>
  <c r="AI434" i="9"/>
  <c r="AI430" i="9"/>
  <c r="AI426" i="9"/>
  <c r="AI422" i="9"/>
  <c r="AI418" i="9"/>
  <c r="AI414" i="9"/>
  <c r="AI410" i="9"/>
  <c r="AI406" i="9"/>
  <c r="AI402" i="9"/>
  <c r="AI398" i="9"/>
  <c r="AI394" i="9"/>
  <c r="AI390" i="9"/>
  <c r="AI386" i="9"/>
  <c r="AI382" i="9"/>
  <c r="AI378" i="9"/>
  <c r="AI374" i="9"/>
  <c r="AI370" i="9"/>
  <c r="AI366" i="9"/>
  <c r="AI362" i="9"/>
  <c r="AI358" i="9"/>
  <c r="AI354" i="9"/>
  <c r="AI346" i="9"/>
  <c r="AI342" i="9"/>
  <c r="AI338" i="9"/>
  <c r="AI334" i="9"/>
  <c r="AI326" i="9"/>
  <c r="AI318" i="9"/>
  <c r="AI310" i="9"/>
  <c r="AI306" i="9"/>
  <c r="AI298" i="9"/>
  <c r="AI290" i="9"/>
  <c r="AI282" i="9"/>
  <c r="AI274" i="9"/>
  <c r="AI266" i="9"/>
  <c r="AI258" i="9"/>
  <c r="AI250" i="9"/>
  <c r="AI242" i="9"/>
  <c r="AI234" i="9"/>
  <c r="AI226" i="9"/>
  <c r="AI218" i="9"/>
  <c r="AI214" i="9"/>
  <c r="AI202" i="9"/>
  <c r="AI194" i="9"/>
  <c r="AI186" i="9"/>
  <c r="AI182" i="9"/>
  <c r="AI174" i="9"/>
  <c r="AI166" i="9"/>
  <c r="AI158" i="9"/>
  <c r="AI150" i="9"/>
  <c r="AI142" i="9"/>
  <c r="AI134" i="9"/>
  <c r="AI126" i="9"/>
  <c r="AI118" i="9"/>
  <c r="AI110" i="9"/>
  <c r="AI102" i="9"/>
  <c r="AI94" i="9"/>
  <c r="AI86" i="9"/>
  <c r="AI479" i="9"/>
  <c r="AI471" i="9"/>
  <c r="AI467" i="9"/>
  <c r="AI463" i="9"/>
  <c r="AI455" i="9"/>
  <c r="AI447" i="9"/>
  <c r="AI439" i="9"/>
  <c r="AI431" i="9"/>
  <c r="AI423" i="9"/>
  <c r="AI415" i="9"/>
  <c r="AI407" i="9"/>
  <c r="AI399" i="9"/>
  <c r="AI391" i="9"/>
  <c r="AI383" i="9"/>
  <c r="AI375" i="9"/>
  <c r="AI367" i="9"/>
  <c r="AI359" i="9"/>
  <c r="AI351" i="9"/>
  <c r="AI343" i="9"/>
  <c r="AI335" i="9"/>
  <c r="AI327" i="9"/>
  <c r="AI319" i="9"/>
  <c r="AI311" i="9"/>
  <c r="AI303" i="9"/>
  <c r="AI295" i="9"/>
  <c r="AI287" i="9"/>
  <c r="AI279" i="9"/>
  <c r="AI271" i="9"/>
  <c r="AI263" i="9"/>
  <c r="AI255" i="9"/>
  <c r="AI247" i="9"/>
  <c r="AI239" i="9"/>
  <c r="AI231" i="9"/>
  <c r="AI223" i="9"/>
  <c r="AI215" i="9"/>
  <c r="AI211" i="9"/>
  <c r="AI203" i="9"/>
  <c r="AI195" i="9"/>
  <c r="AI187" i="9"/>
  <c r="AI179" i="9"/>
  <c r="AI171" i="9"/>
  <c r="AI163" i="9"/>
  <c r="AI155" i="9"/>
  <c r="AI147" i="9"/>
  <c r="AI139" i="9"/>
  <c r="AI131" i="9"/>
  <c r="AI123" i="9"/>
  <c r="AI115" i="9"/>
  <c r="AI111" i="9"/>
  <c r="AI103" i="9"/>
  <c r="AI95" i="9"/>
  <c r="AI83" i="9"/>
  <c r="Z81" i="9"/>
  <c r="AC210" i="9"/>
  <c r="AC242" i="9"/>
  <c r="AC278" i="9"/>
  <c r="AC310" i="9"/>
  <c r="AC338" i="9"/>
  <c r="AD343" i="9" s="1"/>
  <c r="AS343" i="9" s="1"/>
  <c r="AC438" i="9"/>
  <c r="AD443" i="9" s="1"/>
  <c r="AS443" i="9" s="1"/>
  <c r="AC474" i="9"/>
  <c r="AD479" i="9" s="1"/>
  <c r="AS479" i="9" s="1"/>
  <c r="AC201" i="9"/>
  <c r="AC233" i="9"/>
  <c r="AC297" i="9"/>
  <c r="AC329" i="9"/>
  <c r="AC457" i="9"/>
  <c r="AD462" i="9" s="1"/>
  <c r="AS462" i="9" s="1"/>
  <c r="AC295" i="9"/>
  <c r="AC471" i="9"/>
  <c r="AE475" i="9" s="1"/>
  <c r="AC182" i="9"/>
  <c r="AC214" i="9"/>
  <c r="AC246" i="9"/>
  <c r="AC306" i="9"/>
  <c r="AC342" i="9"/>
  <c r="AD347" i="9" s="1"/>
  <c r="AS347" i="9" s="1"/>
  <c r="AC374" i="9"/>
  <c r="AE378" i="9" s="1"/>
  <c r="AC406" i="9"/>
  <c r="AD411" i="9" s="1"/>
  <c r="AS411" i="9" s="1"/>
  <c r="AC257" i="9"/>
  <c r="AC353" i="9"/>
  <c r="AE357" i="9" s="1"/>
  <c r="AC385" i="9"/>
  <c r="AD390" i="9" s="1"/>
  <c r="AS390" i="9" s="1"/>
  <c r="AC417" i="9"/>
  <c r="AD422" i="9" s="1"/>
  <c r="AS422" i="9" s="1"/>
  <c r="AC180" i="9"/>
  <c r="AC196" i="9"/>
  <c r="AC212" i="9"/>
  <c r="AC228" i="9"/>
  <c r="AC244" i="9"/>
  <c r="AC260" i="9"/>
  <c r="AC276" i="9"/>
  <c r="AC292" i="9"/>
  <c r="AC324" i="9"/>
  <c r="E95" i="10" s="1"/>
  <c r="AC340" i="9"/>
  <c r="AE344" i="9" s="1"/>
  <c r="AC356" i="9"/>
  <c r="AD361" i="9" s="1"/>
  <c r="AS361" i="9" s="1"/>
  <c r="AC372" i="9"/>
  <c r="AE376" i="9" s="1"/>
  <c r="AC388" i="9"/>
  <c r="AE392" i="9" s="1"/>
  <c r="AC404" i="9"/>
  <c r="AE408" i="9" s="1"/>
  <c r="AC420" i="9"/>
  <c r="AD425" i="9" s="1"/>
  <c r="AS425" i="9" s="1"/>
  <c r="AC436" i="9"/>
  <c r="AE440" i="9" s="1"/>
  <c r="AC452" i="9"/>
  <c r="AE456" i="9" s="1"/>
  <c r="AC468" i="9"/>
  <c r="AE472" i="9" s="1"/>
  <c r="AC81" i="9"/>
  <c r="AC266" i="9"/>
  <c r="AC366" i="9"/>
  <c r="AE370" i="9" s="1"/>
  <c r="AC398" i="9"/>
  <c r="AE402" i="9" s="1"/>
  <c r="AC426" i="9"/>
  <c r="AD431" i="9" s="1"/>
  <c r="AS431" i="9" s="1"/>
  <c r="AC249" i="9"/>
  <c r="AC294" i="9"/>
  <c r="AC185" i="9"/>
  <c r="AC217" i="9"/>
  <c r="AC281" i="9"/>
  <c r="AC313" i="9"/>
  <c r="AC441" i="9"/>
  <c r="AD446" i="9" s="1"/>
  <c r="AS446" i="9" s="1"/>
  <c r="AC191" i="9"/>
  <c r="AC223" i="9"/>
  <c r="AC255" i="9"/>
  <c r="AC351" i="9"/>
  <c r="AD356" i="9" s="1"/>
  <c r="AS356" i="9" s="1"/>
  <c r="AC383" i="9"/>
  <c r="AD388" i="9" s="1"/>
  <c r="AS388" i="9" s="1"/>
  <c r="AC415" i="9"/>
  <c r="AE419" i="9" s="1"/>
  <c r="AC447" i="9"/>
  <c r="AE451" i="9" s="1"/>
  <c r="AC198" i="9"/>
  <c r="AC230" i="9"/>
  <c r="AC326" i="9"/>
  <c r="AC454" i="9"/>
  <c r="AD459" i="9" s="1"/>
  <c r="AS459" i="9" s="1"/>
  <c r="Z146" i="9"/>
  <c r="AC146" i="9"/>
  <c r="Z178" i="9"/>
  <c r="AC178" i="9"/>
  <c r="E131" i="10" s="1"/>
  <c r="AD394" i="9"/>
  <c r="AS394" i="9" s="1"/>
  <c r="AE393" i="9"/>
  <c r="Z119" i="9"/>
  <c r="AC119" i="9"/>
  <c r="Z151" i="9"/>
  <c r="AC151" i="9"/>
  <c r="E104" i="10" s="1"/>
  <c r="AE347" i="9"/>
  <c r="AD348" i="9"/>
  <c r="AS348" i="9" s="1"/>
  <c r="AE379" i="9"/>
  <c r="AD380" i="9"/>
  <c r="AS380" i="9" s="1"/>
  <c r="AE411" i="9"/>
  <c r="AD412" i="9"/>
  <c r="AS412" i="9" s="1"/>
  <c r="Z118" i="9"/>
  <c r="AC118" i="9"/>
  <c r="Z150" i="9"/>
  <c r="AC150" i="9"/>
  <c r="E103" i="10" s="1"/>
  <c r="Z125" i="9"/>
  <c r="AC125" i="9"/>
  <c r="Z161" i="9"/>
  <c r="AC161" i="9"/>
  <c r="E114" i="10" s="1"/>
  <c r="Z84" i="9"/>
  <c r="AC84" i="9"/>
  <c r="Z132" i="9"/>
  <c r="AC132" i="9"/>
  <c r="Z164" i="9"/>
  <c r="AC164" i="9"/>
  <c r="E117" i="10" s="1"/>
  <c r="Z308" i="9"/>
  <c r="AC308" i="9"/>
  <c r="Z138" i="9"/>
  <c r="AC138" i="9"/>
  <c r="Z330" i="9"/>
  <c r="AA338" i="9" s="1"/>
  <c r="AR338" i="9" s="1"/>
  <c r="AC330" i="9"/>
  <c r="AD454" i="9"/>
  <c r="AS454" i="9" s="1"/>
  <c r="AE453" i="9"/>
  <c r="Z131" i="9"/>
  <c r="AC131" i="9"/>
  <c r="Z147" i="9"/>
  <c r="AC147" i="9"/>
  <c r="Z179" i="9"/>
  <c r="AC179" i="9"/>
  <c r="E132" i="10" s="1"/>
  <c r="Z110" i="9"/>
  <c r="AC110" i="9"/>
  <c r="Z85" i="9"/>
  <c r="AC85" i="9"/>
  <c r="Z128" i="9"/>
  <c r="AC128" i="9"/>
  <c r="Z160" i="9"/>
  <c r="AC160" i="9"/>
  <c r="E113" i="10" s="1"/>
  <c r="Z86" i="9"/>
  <c r="AC86" i="9"/>
  <c r="Z122" i="9"/>
  <c r="AC122" i="9"/>
  <c r="Z154" i="9"/>
  <c r="AC154" i="9"/>
  <c r="E107" i="10" s="1"/>
  <c r="Z113" i="9"/>
  <c r="AC113" i="9"/>
  <c r="Z141" i="9"/>
  <c r="AC141" i="9"/>
  <c r="Z177" i="9"/>
  <c r="AC177" i="9"/>
  <c r="E130" i="10" s="1"/>
  <c r="Z107" i="9"/>
  <c r="AC107" i="9"/>
  <c r="Z123" i="9"/>
  <c r="AC123" i="9"/>
  <c r="Z139" i="9"/>
  <c r="AC139" i="9"/>
  <c r="Z155" i="9"/>
  <c r="AC155" i="9"/>
  <c r="E108" i="10" s="1"/>
  <c r="Z171" i="9"/>
  <c r="AC171" i="9"/>
  <c r="E124" i="10" s="1"/>
  <c r="Z126" i="9"/>
  <c r="AC126" i="9"/>
  <c r="Z158" i="9"/>
  <c r="AC158" i="9"/>
  <c r="E111" i="10" s="1"/>
  <c r="Z414" i="9"/>
  <c r="AA422" i="9" s="1"/>
  <c r="AR422" i="9" s="1"/>
  <c r="AC414" i="9"/>
  <c r="Z133" i="9"/>
  <c r="AC133" i="9"/>
  <c r="Z165" i="9"/>
  <c r="AC165" i="9"/>
  <c r="E118" i="10" s="1"/>
  <c r="AD366" i="9"/>
  <c r="AS366" i="9" s="1"/>
  <c r="AE365" i="9"/>
  <c r="AD398" i="9"/>
  <c r="AS398" i="9" s="1"/>
  <c r="AE397" i="9"/>
  <c r="AD430" i="9"/>
  <c r="AS430" i="9" s="1"/>
  <c r="AE429" i="9"/>
  <c r="Z88" i="9"/>
  <c r="AC88" i="9"/>
  <c r="Z120" i="9"/>
  <c r="AC120" i="9"/>
  <c r="Z136" i="9"/>
  <c r="AC136" i="9"/>
  <c r="Z152" i="9"/>
  <c r="AC152" i="9"/>
  <c r="E105" i="10" s="1"/>
  <c r="Z168" i="9"/>
  <c r="AC168" i="9"/>
  <c r="E121" i="10" s="1"/>
  <c r="Z424" i="9"/>
  <c r="AC424" i="9"/>
  <c r="AC279" i="9"/>
  <c r="AC311" i="9"/>
  <c r="AC439" i="9"/>
  <c r="AC202" i="9"/>
  <c r="AC211" i="9"/>
  <c r="AC403" i="9"/>
  <c r="AC435" i="9"/>
  <c r="AC467" i="9"/>
  <c r="AC298" i="9"/>
  <c r="AC181" i="9"/>
  <c r="AC213" i="9"/>
  <c r="AC277" i="9"/>
  <c r="AC250" i="9"/>
  <c r="AC286" i="9"/>
  <c r="AC318" i="9"/>
  <c r="AC346" i="9"/>
  <c r="AC378" i="9"/>
  <c r="AC410" i="9"/>
  <c r="AC209" i="9"/>
  <c r="AC241" i="9"/>
  <c r="AC305" i="9"/>
  <c r="AC337" i="9"/>
  <c r="AC187" i="9"/>
  <c r="AC203" i="9"/>
  <c r="AC219" i="9"/>
  <c r="AC235" i="9"/>
  <c r="AC251" i="9"/>
  <c r="AC267" i="9"/>
  <c r="AC299" i="9"/>
  <c r="AC331" i="9"/>
  <c r="AC347" i="9"/>
  <c r="AC363" i="9"/>
  <c r="AC379" i="9"/>
  <c r="AC395" i="9"/>
  <c r="AC411" i="9"/>
  <c r="AC427" i="9"/>
  <c r="AC443" i="9"/>
  <c r="AC459" i="9"/>
  <c r="AC475" i="9"/>
  <c r="AE479" i="9" s="1"/>
  <c r="AC190" i="9"/>
  <c r="AC222" i="9"/>
  <c r="AC254" i="9"/>
  <c r="AC282" i="9"/>
  <c r="AC314" i="9"/>
  <c r="AC350" i="9"/>
  <c r="AC382" i="9"/>
  <c r="AC446" i="9"/>
  <c r="AC470" i="9"/>
  <c r="AC197" i="9"/>
  <c r="AC229" i="9"/>
  <c r="AC293" i="9"/>
  <c r="AC325" i="9"/>
  <c r="AC453" i="9"/>
  <c r="AC184" i="9"/>
  <c r="AC200" i="9"/>
  <c r="AC216" i="9"/>
  <c r="AC232" i="9"/>
  <c r="AC248" i="9"/>
  <c r="AC264" i="9"/>
  <c r="AC280" i="9"/>
  <c r="AC296" i="9"/>
  <c r="AC312" i="9"/>
  <c r="AC328" i="9"/>
  <c r="AC344" i="9"/>
  <c r="AC360" i="9"/>
  <c r="AC376" i="9"/>
  <c r="AC392" i="9"/>
  <c r="AC408" i="9"/>
  <c r="AC440" i="9"/>
  <c r="AC456" i="9"/>
  <c r="AC472" i="9"/>
  <c r="Z114" i="9"/>
  <c r="AC114" i="9"/>
  <c r="Z137" i="9"/>
  <c r="AC137" i="9"/>
  <c r="Z169" i="9"/>
  <c r="AC169" i="9"/>
  <c r="E122" i="10" s="1"/>
  <c r="AD362" i="9"/>
  <c r="AS362" i="9" s="1"/>
  <c r="AE361" i="9"/>
  <c r="AD426" i="9"/>
  <c r="AS426" i="9" s="1"/>
  <c r="AE425" i="9"/>
  <c r="Z87" i="9"/>
  <c r="AC87" i="9"/>
  <c r="Z135" i="9"/>
  <c r="AC135" i="9"/>
  <c r="Z167" i="9"/>
  <c r="AC167" i="9"/>
  <c r="E120" i="10" s="1"/>
  <c r="Z116" i="9"/>
  <c r="AC116" i="9"/>
  <c r="Z148" i="9"/>
  <c r="AC148" i="9"/>
  <c r="E101" i="10" s="1"/>
  <c r="Z106" i="9"/>
  <c r="AC106" i="9"/>
  <c r="Z170" i="9"/>
  <c r="AC170" i="9"/>
  <c r="E123" i="10" s="1"/>
  <c r="Z129" i="9"/>
  <c r="AC129" i="9"/>
  <c r="Z157" i="9"/>
  <c r="AC157" i="9"/>
  <c r="E110" i="10" s="1"/>
  <c r="Z115" i="9"/>
  <c r="AC115" i="9"/>
  <c r="Z163" i="9"/>
  <c r="AC163" i="9"/>
  <c r="E116" i="10" s="1"/>
  <c r="Z82" i="9"/>
  <c r="AC82" i="9"/>
  <c r="Z142" i="9"/>
  <c r="AC142" i="9"/>
  <c r="Z174" i="9"/>
  <c r="AC174" i="9"/>
  <c r="E127" i="10" s="1"/>
  <c r="Z117" i="9"/>
  <c r="AC117" i="9"/>
  <c r="Z153" i="9"/>
  <c r="AC153" i="9"/>
  <c r="E106" i="10" s="1"/>
  <c r="Z112" i="9"/>
  <c r="AC112" i="9"/>
  <c r="Z144" i="9"/>
  <c r="AC144" i="9"/>
  <c r="Z176" i="9"/>
  <c r="AC176" i="9"/>
  <c r="E129" i="10" s="1"/>
  <c r="Z83" i="9"/>
  <c r="AC83" i="9"/>
  <c r="Z130" i="9"/>
  <c r="AC130" i="9"/>
  <c r="Z162" i="9"/>
  <c r="AC162" i="9"/>
  <c r="E115" i="10" s="1"/>
  <c r="Z89" i="9"/>
  <c r="AC89" i="9"/>
  <c r="Z121" i="9"/>
  <c r="AC121" i="9"/>
  <c r="Z149" i="9"/>
  <c r="AC149" i="9"/>
  <c r="E102" i="10" s="1"/>
  <c r="Z111" i="9"/>
  <c r="AC111" i="9"/>
  <c r="Z127" i="9"/>
  <c r="AC127" i="9"/>
  <c r="Z143" i="9"/>
  <c r="AC143" i="9"/>
  <c r="Z159" i="9"/>
  <c r="AC159" i="9"/>
  <c r="E112" i="10" s="1"/>
  <c r="Z175" i="9"/>
  <c r="AC175" i="9"/>
  <c r="E128" i="10" s="1"/>
  <c r="Z134" i="9"/>
  <c r="AC134" i="9"/>
  <c r="Z166" i="9"/>
  <c r="AC166" i="9"/>
  <c r="E119" i="10" s="1"/>
  <c r="Z109" i="9"/>
  <c r="AC109" i="9"/>
  <c r="Z145" i="9"/>
  <c r="AC145" i="9"/>
  <c r="Z173" i="9"/>
  <c r="AC173" i="9"/>
  <c r="E126" i="10" s="1"/>
  <c r="AD338" i="9"/>
  <c r="AS338" i="9" s="1"/>
  <c r="AE337" i="9"/>
  <c r="Z108" i="9"/>
  <c r="AC108" i="9"/>
  <c r="Z124" i="9"/>
  <c r="AC124" i="9"/>
  <c r="Z140" i="9"/>
  <c r="AC140" i="9"/>
  <c r="Z156" i="9"/>
  <c r="AC156" i="9"/>
  <c r="E109" i="10" s="1"/>
  <c r="Z172" i="9"/>
  <c r="AC172" i="9"/>
  <c r="E125" i="10" s="1"/>
  <c r="Z284" i="9"/>
  <c r="AC284" i="9"/>
  <c r="AC234" i="9"/>
  <c r="AC243" i="9"/>
  <c r="AC275" i="9"/>
  <c r="AC307" i="9"/>
  <c r="AC339" i="9"/>
  <c r="AC371" i="9"/>
  <c r="AC458" i="9"/>
  <c r="AC309" i="9"/>
  <c r="AC437" i="9"/>
  <c r="AC194" i="9"/>
  <c r="AC226" i="9"/>
  <c r="AC258" i="9"/>
  <c r="AC322" i="9"/>
  <c r="AC354" i="9"/>
  <c r="AC386" i="9"/>
  <c r="AC418" i="9"/>
  <c r="AC450" i="9"/>
  <c r="AC245" i="9"/>
  <c r="AC341" i="9"/>
  <c r="AC373" i="9"/>
  <c r="AC405" i="9"/>
  <c r="AC469" i="9"/>
  <c r="AC207" i="9"/>
  <c r="AC239" i="9"/>
  <c r="AC271" i="9"/>
  <c r="AC287" i="9"/>
  <c r="AC303" i="9"/>
  <c r="AC319" i="9"/>
  <c r="AC335" i="9"/>
  <c r="AC367" i="9"/>
  <c r="AC399" i="9"/>
  <c r="AC431" i="9"/>
  <c r="AC463" i="9"/>
  <c r="AC262" i="9"/>
  <c r="AC290" i="9"/>
  <c r="AC358" i="9"/>
  <c r="AC390" i="9"/>
  <c r="AC422" i="9"/>
  <c r="AC478" i="9"/>
  <c r="AC273" i="9"/>
  <c r="AC369" i="9"/>
  <c r="AC401" i="9"/>
  <c r="AC433" i="9"/>
  <c r="AC465" i="9"/>
  <c r="AC188" i="9"/>
  <c r="AC204" i="9"/>
  <c r="AC220" i="9"/>
  <c r="AC236" i="9"/>
  <c r="AC252" i="9"/>
  <c r="AC268" i="9"/>
  <c r="AC300" i="9"/>
  <c r="AC316" i="9"/>
  <c r="AC332" i="9"/>
  <c r="AC348" i="9"/>
  <c r="AC364" i="9"/>
  <c r="AC380" i="9"/>
  <c r="AC396" i="9"/>
  <c r="AC412" i="9"/>
  <c r="AC428" i="9"/>
  <c r="AC444" i="9"/>
  <c r="AC460" i="9"/>
  <c r="AC476" i="9"/>
  <c r="V476" i="9"/>
  <c r="AP476" i="9" s="1"/>
  <c r="V472" i="9"/>
  <c r="AP472" i="9" s="1"/>
  <c r="V468" i="9"/>
  <c r="AP468" i="9" s="1"/>
  <c r="V464" i="9"/>
  <c r="AP464" i="9" s="1"/>
  <c r="V460" i="9"/>
  <c r="AP460" i="9" s="1"/>
  <c r="V456" i="9"/>
  <c r="AP456" i="9" s="1"/>
  <c r="V452" i="9"/>
  <c r="AP452" i="9" s="1"/>
  <c r="V448" i="9"/>
  <c r="AP448" i="9" s="1"/>
  <c r="V444" i="9"/>
  <c r="AP444" i="9" s="1"/>
  <c r="V440" i="9"/>
  <c r="AP440" i="9" s="1"/>
  <c r="V436" i="9"/>
  <c r="AP436" i="9" s="1"/>
  <c r="V432" i="9"/>
  <c r="AP432" i="9" s="1"/>
  <c r="V428" i="9"/>
  <c r="AP428" i="9" s="1"/>
  <c r="V424" i="9"/>
  <c r="AP424" i="9" s="1"/>
  <c r="V420" i="9"/>
  <c r="AP420" i="9" s="1"/>
  <c r="V416" i="9"/>
  <c r="AP416" i="9" s="1"/>
  <c r="V412" i="9"/>
  <c r="AP412" i="9" s="1"/>
  <c r="V408" i="9"/>
  <c r="AP408" i="9" s="1"/>
  <c r="V404" i="9"/>
  <c r="AP404" i="9" s="1"/>
  <c r="V400" i="9"/>
  <c r="AP400" i="9" s="1"/>
  <c r="V396" i="9"/>
  <c r="AP396" i="9" s="1"/>
  <c r="V392" i="9"/>
  <c r="AP392" i="9" s="1"/>
  <c r="V388" i="9"/>
  <c r="AP388" i="9" s="1"/>
  <c r="V384" i="9"/>
  <c r="AP384" i="9" s="1"/>
  <c r="V380" i="9"/>
  <c r="AP380" i="9" s="1"/>
  <c r="V376" i="9"/>
  <c r="AP376" i="9" s="1"/>
  <c r="V372" i="9"/>
  <c r="AP372" i="9" s="1"/>
  <c r="V368" i="9"/>
  <c r="AP368" i="9" s="1"/>
  <c r="V364" i="9"/>
  <c r="AP364" i="9" s="1"/>
  <c r="V360" i="9"/>
  <c r="AP360" i="9" s="1"/>
  <c r="V356" i="9"/>
  <c r="AP356" i="9" s="1"/>
  <c r="V352" i="9"/>
  <c r="AP352" i="9" s="1"/>
  <c r="V348" i="9"/>
  <c r="AP348" i="9" s="1"/>
  <c r="V344" i="9"/>
  <c r="AP344" i="9" s="1"/>
  <c r="V340" i="9"/>
  <c r="AP340" i="9" s="1"/>
  <c r="V336" i="9"/>
  <c r="AP336" i="9" s="1"/>
  <c r="V332" i="9"/>
  <c r="AP332" i="9" s="1"/>
  <c r="V328" i="9"/>
  <c r="AP328" i="9" s="1"/>
  <c r="V324" i="9"/>
  <c r="AP324" i="9" s="1"/>
  <c r="V320" i="9"/>
  <c r="AP320" i="9" s="1"/>
  <c r="V316" i="9"/>
  <c r="AP316" i="9" s="1"/>
  <c r="V312" i="9"/>
  <c r="AP312" i="9" s="1"/>
  <c r="V308" i="9"/>
  <c r="AP308" i="9" s="1"/>
  <c r="V304" i="9"/>
  <c r="AP304" i="9" s="1"/>
  <c r="V300" i="9"/>
  <c r="AP300" i="9" s="1"/>
  <c r="V296" i="9"/>
  <c r="AP296" i="9" s="1"/>
  <c r="V292" i="9"/>
  <c r="AP292" i="9" s="1"/>
  <c r="V288" i="9"/>
  <c r="AP288" i="9" s="1"/>
  <c r="V284" i="9"/>
  <c r="AP284" i="9" s="1"/>
  <c r="V280" i="9"/>
  <c r="AP280" i="9" s="1"/>
  <c r="V276" i="9"/>
  <c r="AP276" i="9" s="1"/>
  <c r="V272" i="9"/>
  <c r="AP272" i="9" s="1"/>
  <c r="V268" i="9"/>
  <c r="AP268" i="9" s="1"/>
  <c r="V264" i="9"/>
  <c r="AP264" i="9" s="1"/>
  <c r="V260" i="9"/>
  <c r="AP260" i="9" s="1"/>
  <c r="V256" i="9"/>
  <c r="AP256" i="9" s="1"/>
  <c r="V252" i="9"/>
  <c r="AP252" i="9" s="1"/>
  <c r="V248" i="9"/>
  <c r="AP248" i="9" s="1"/>
  <c r="V244" i="9"/>
  <c r="AP244" i="9" s="1"/>
  <c r="V240" i="9"/>
  <c r="AP240" i="9" s="1"/>
  <c r="V236" i="9"/>
  <c r="AP236" i="9" s="1"/>
  <c r="V232" i="9"/>
  <c r="AP232" i="9" s="1"/>
  <c r="V228" i="9"/>
  <c r="AP228" i="9" s="1"/>
  <c r="V224" i="9"/>
  <c r="AP224" i="9" s="1"/>
  <c r="V220" i="9"/>
  <c r="AP220" i="9" s="1"/>
  <c r="V216" i="9"/>
  <c r="AP216" i="9" s="1"/>
  <c r="V212" i="9"/>
  <c r="AP212" i="9" s="1"/>
  <c r="V208" i="9"/>
  <c r="AP208" i="9" s="1"/>
  <c r="V204" i="9"/>
  <c r="AP204" i="9" s="1"/>
  <c r="V200" i="9"/>
  <c r="AP200" i="9" s="1"/>
  <c r="V196" i="9"/>
  <c r="AP196" i="9" s="1"/>
  <c r="V192" i="9"/>
  <c r="AP192" i="9" s="1"/>
  <c r="V188" i="9"/>
  <c r="AP188" i="9" s="1"/>
  <c r="V184" i="9"/>
  <c r="AP184" i="9" s="1"/>
  <c r="V180" i="9"/>
  <c r="AP180" i="9" s="1"/>
  <c r="V176" i="9"/>
  <c r="AP176" i="9" s="1"/>
  <c r="V172" i="9"/>
  <c r="AP172" i="9" s="1"/>
  <c r="V168" i="9"/>
  <c r="AP168" i="9" s="1"/>
  <c r="V164" i="9"/>
  <c r="AP164" i="9" s="1"/>
  <c r="V160" i="9"/>
  <c r="AP160" i="9" s="1"/>
  <c r="V156" i="9"/>
  <c r="AP156" i="9" s="1"/>
  <c r="V152" i="9"/>
  <c r="AP152" i="9" s="1"/>
  <c r="V148" i="9"/>
  <c r="AP148" i="9" s="1"/>
  <c r="V144" i="9"/>
  <c r="AP144" i="9" s="1"/>
  <c r="V140" i="9"/>
  <c r="AP140" i="9" s="1"/>
  <c r="V136" i="9"/>
  <c r="AP136" i="9" s="1"/>
  <c r="V132" i="9"/>
  <c r="AP132" i="9" s="1"/>
  <c r="V128" i="9"/>
  <c r="AP128" i="9" s="1"/>
  <c r="V124" i="9"/>
  <c r="AP124" i="9" s="1"/>
  <c r="V120" i="9"/>
  <c r="AP120" i="9" s="1"/>
  <c r="V116" i="9"/>
  <c r="AP116" i="9" s="1"/>
  <c r="V112" i="9"/>
  <c r="AP112" i="9" s="1"/>
  <c r="V108" i="9"/>
  <c r="AP108" i="9" s="1"/>
  <c r="V104" i="9"/>
  <c r="AP104" i="9" s="1"/>
  <c r="V100" i="9"/>
  <c r="AP100" i="9" s="1"/>
  <c r="V96" i="9"/>
  <c r="AP96" i="9" s="1"/>
  <c r="V92" i="9"/>
  <c r="AP92" i="9" s="1"/>
  <c r="V88" i="9"/>
  <c r="AP88" i="9" s="1"/>
  <c r="V84" i="9"/>
  <c r="AP84" i="9" s="1"/>
  <c r="V474" i="9"/>
  <c r="AP474" i="9" s="1"/>
  <c r="V442" i="9"/>
  <c r="AP442" i="9" s="1"/>
  <c r="V430" i="9"/>
  <c r="AP430" i="9" s="1"/>
  <c r="V422" i="9"/>
  <c r="AP422" i="9" s="1"/>
  <c r="V414" i="9"/>
  <c r="AP414" i="9" s="1"/>
  <c r="V406" i="9"/>
  <c r="AP406" i="9" s="1"/>
  <c r="V398" i="9"/>
  <c r="AP398" i="9" s="1"/>
  <c r="V390" i="9"/>
  <c r="AP390" i="9" s="1"/>
  <c r="V382" i="9"/>
  <c r="AP382" i="9" s="1"/>
  <c r="V374" i="9"/>
  <c r="AP374" i="9" s="1"/>
  <c r="V366" i="9"/>
  <c r="AP366" i="9" s="1"/>
  <c r="V358" i="9"/>
  <c r="AP358" i="9" s="1"/>
  <c r="V350" i="9"/>
  <c r="AP350" i="9" s="1"/>
  <c r="V342" i="9"/>
  <c r="AP342" i="9" s="1"/>
  <c r="V334" i="9"/>
  <c r="AP334" i="9" s="1"/>
  <c r="V326" i="9"/>
  <c r="AP326" i="9" s="1"/>
  <c r="V318" i="9"/>
  <c r="AP318" i="9" s="1"/>
  <c r="V310" i="9"/>
  <c r="AP310" i="9" s="1"/>
  <c r="V302" i="9"/>
  <c r="AP302" i="9" s="1"/>
  <c r="V298" i="9"/>
  <c r="AP298" i="9" s="1"/>
  <c r="V290" i="9"/>
  <c r="AP290" i="9" s="1"/>
  <c r="V282" i="9"/>
  <c r="AP282" i="9" s="1"/>
  <c r="V274" i="9"/>
  <c r="AP274" i="9" s="1"/>
  <c r="V266" i="9"/>
  <c r="AP266" i="9" s="1"/>
  <c r="V258" i="9"/>
  <c r="AP258" i="9" s="1"/>
  <c r="V250" i="9"/>
  <c r="AP250" i="9" s="1"/>
  <c r="V242" i="9"/>
  <c r="AP242" i="9" s="1"/>
  <c r="V234" i="9"/>
  <c r="AP234" i="9" s="1"/>
  <c r="V226" i="9"/>
  <c r="AP226" i="9" s="1"/>
  <c r="V218" i="9"/>
  <c r="AP218" i="9" s="1"/>
  <c r="V210" i="9"/>
  <c r="AP210" i="9" s="1"/>
  <c r="V202" i="9"/>
  <c r="AP202" i="9" s="1"/>
  <c r="V194" i="9"/>
  <c r="AP194" i="9" s="1"/>
  <c r="V182" i="9"/>
  <c r="AP182" i="9" s="1"/>
  <c r="V178" i="9"/>
  <c r="AP178" i="9" s="1"/>
  <c r="V170" i="9"/>
  <c r="AP170" i="9" s="1"/>
  <c r="V162" i="9"/>
  <c r="AP162" i="9" s="1"/>
  <c r="V154" i="9"/>
  <c r="AP154" i="9" s="1"/>
  <c r="V146" i="9"/>
  <c r="AP146" i="9" s="1"/>
  <c r="V138" i="9"/>
  <c r="AP138" i="9" s="1"/>
  <c r="V126" i="9"/>
  <c r="AP126" i="9" s="1"/>
  <c r="V118" i="9"/>
  <c r="AP118" i="9" s="1"/>
  <c r="V110" i="9"/>
  <c r="AP110" i="9" s="1"/>
  <c r="V102" i="9"/>
  <c r="AP102" i="9" s="1"/>
  <c r="V98" i="9"/>
  <c r="AP98" i="9" s="1"/>
  <c r="V90" i="9"/>
  <c r="AP90" i="9" s="1"/>
  <c r="V479" i="9"/>
  <c r="AP479" i="9" s="1"/>
  <c r="V471" i="9"/>
  <c r="AP471" i="9" s="1"/>
  <c r="V459" i="9"/>
  <c r="AP459" i="9" s="1"/>
  <c r="V451" i="9"/>
  <c r="AP451" i="9" s="1"/>
  <c r="V443" i="9"/>
  <c r="AP443" i="9" s="1"/>
  <c r="V435" i="9"/>
  <c r="AP435" i="9" s="1"/>
  <c r="V427" i="9"/>
  <c r="AP427" i="9" s="1"/>
  <c r="V419" i="9"/>
  <c r="AP419" i="9" s="1"/>
  <c r="V411" i="9"/>
  <c r="AP411" i="9" s="1"/>
  <c r="V403" i="9"/>
  <c r="AP403" i="9" s="1"/>
  <c r="V395" i="9"/>
  <c r="AP395" i="9" s="1"/>
  <c r="V387" i="9"/>
  <c r="AP387" i="9" s="1"/>
  <c r="V383" i="9"/>
  <c r="AP383" i="9" s="1"/>
  <c r="V375" i="9"/>
  <c r="AP375" i="9" s="1"/>
  <c r="V363" i="9"/>
  <c r="AP363" i="9" s="1"/>
  <c r="V355" i="9"/>
  <c r="AP355" i="9" s="1"/>
  <c r="V347" i="9"/>
  <c r="AP347" i="9" s="1"/>
  <c r="V339" i="9"/>
  <c r="AP339" i="9" s="1"/>
  <c r="V331" i="9"/>
  <c r="AP331" i="9" s="1"/>
  <c r="V323" i="9"/>
  <c r="AP323" i="9" s="1"/>
  <c r="V315" i="9"/>
  <c r="AP315" i="9" s="1"/>
  <c r="V307" i="9"/>
  <c r="AP307" i="9" s="1"/>
  <c r="V299" i="9"/>
  <c r="AP299" i="9" s="1"/>
  <c r="V291" i="9"/>
  <c r="AP291" i="9" s="1"/>
  <c r="V283" i="9"/>
  <c r="AP283" i="9" s="1"/>
  <c r="V275" i="9"/>
  <c r="AP275" i="9" s="1"/>
  <c r="V267" i="9"/>
  <c r="AP267" i="9" s="1"/>
  <c r="V259" i="9"/>
  <c r="AP259" i="9" s="1"/>
  <c r="V251" i="9"/>
  <c r="AP251" i="9" s="1"/>
  <c r="V243" i="9"/>
  <c r="AP243" i="9" s="1"/>
  <c r="V235" i="9"/>
  <c r="AP235" i="9" s="1"/>
  <c r="V231" i="9"/>
  <c r="AP231" i="9" s="1"/>
  <c r="V223" i="9"/>
  <c r="AP223" i="9" s="1"/>
  <c r="V215" i="9"/>
  <c r="AP215" i="9" s="1"/>
  <c r="V207" i="9"/>
  <c r="AP207" i="9" s="1"/>
  <c r="V199" i="9"/>
  <c r="AP199" i="9" s="1"/>
  <c r="V187" i="9"/>
  <c r="AP187" i="9" s="1"/>
  <c r="V179" i="9"/>
  <c r="AP179" i="9" s="1"/>
  <c r="V171" i="9"/>
  <c r="AP171" i="9" s="1"/>
  <c r="V163" i="9"/>
  <c r="AP163" i="9" s="1"/>
  <c r="V155" i="9"/>
  <c r="AP155" i="9" s="1"/>
  <c r="V147" i="9"/>
  <c r="AP147" i="9" s="1"/>
  <c r="V139" i="9"/>
  <c r="AP139" i="9" s="1"/>
  <c r="V131" i="9"/>
  <c r="AP131" i="9" s="1"/>
  <c r="V123" i="9"/>
  <c r="AP123" i="9" s="1"/>
  <c r="V115" i="9"/>
  <c r="AP115" i="9" s="1"/>
  <c r="V107" i="9"/>
  <c r="AP107" i="9" s="1"/>
  <c r="V99" i="9"/>
  <c r="AP99" i="9" s="1"/>
  <c r="V91" i="9"/>
  <c r="AP91" i="9" s="1"/>
  <c r="V83" i="9"/>
  <c r="AP83" i="9" s="1"/>
  <c r="V477" i="9"/>
  <c r="AP477" i="9" s="1"/>
  <c r="V473" i="9"/>
  <c r="AP473" i="9" s="1"/>
  <c r="V469" i="9"/>
  <c r="AP469" i="9" s="1"/>
  <c r="V465" i="9"/>
  <c r="AP465" i="9" s="1"/>
  <c r="V461" i="9"/>
  <c r="AP461" i="9" s="1"/>
  <c r="V457" i="9"/>
  <c r="AP457" i="9" s="1"/>
  <c r="V453" i="9"/>
  <c r="AP453" i="9" s="1"/>
  <c r="V449" i="9"/>
  <c r="AP449" i="9" s="1"/>
  <c r="V445" i="9"/>
  <c r="AP445" i="9" s="1"/>
  <c r="V441" i="9"/>
  <c r="AP441" i="9" s="1"/>
  <c r="V437" i="9"/>
  <c r="AP437" i="9" s="1"/>
  <c r="V433" i="9"/>
  <c r="AP433" i="9" s="1"/>
  <c r="V429" i="9"/>
  <c r="AP429" i="9" s="1"/>
  <c r="V425" i="9"/>
  <c r="AP425" i="9" s="1"/>
  <c r="V421" i="9"/>
  <c r="AP421" i="9" s="1"/>
  <c r="V417" i="9"/>
  <c r="AP417" i="9" s="1"/>
  <c r="V413" i="9"/>
  <c r="AP413" i="9" s="1"/>
  <c r="V409" i="9"/>
  <c r="AP409" i="9" s="1"/>
  <c r="V405" i="9"/>
  <c r="AP405" i="9" s="1"/>
  <c r="V401" i="9"/>
  <c r="AP401" i="9" s="1"/>
  <c r="V397" i="9"/>
  <c r="AP397" i="9" s="1"/>
  <c r="V393" i="9"/>
  <c r="AP393" i="9" s="1"/>
  <c r="V389" i="9"/>
  <c r="AP389" i="9" s="1"/>
  <c r="V385" i="9"/>
  <c r="AP385" i="9" s="1"/>
  <c r="V381" i="9"/>
  <c r="AP381" i="9" s="1"/>
  <c r="V377" i="9"/>
  <c r="AP377" i="9" s="1"/>
  <c r="V373" i="9"/>
  <c r="AP373" i="9" s="1"/>
  <c r="V369" i="9"/>
  <c r="AP369" i="9" s="1"/>
  <c r="V365" i="9"/>
  <c r="AP365" i="9" s="1"/>
  <c r="V361" i="9"/>
  <c r="AP361" i="9" s="1"/>
  <c r="V357" i="9"/>
  <c r="AP357" i="9" s="1"/>
  <c r="V353" i="9"/>
  <c r="AP353" i="9" s="1"/>
  <c r="V349" i="9"/>
  <c r="AP349" i="9" s="1"/>
  <c r="V345" i="9"/>
  <c r="AP345" i="9" s="1"/>
  <c r="V341" i="9"/>
  <c r="AP341" i="9" s="1"/>
  <c r="V337" i="9"/>
  <c r="AP337" i="9" s="1"/>
  <c r="V333" i="9"/>
  <c r="AP333" i="9" s="1"/>
  <c r="V329" i="9"/>
  <c r="AP329" i="9" s="1"/>
  <c r="V325" i="9"/>
  <c r="AP325" i="9" s="1"/>
  <c r="V321" i="9"/>
  <c r="AP321" i="9" s="1"/>
  <c r="V317" i="9"/>
  <c r="AP317" i="9" s="1"/>
  <c r="V313" i="9"/>
  <c r="AP313" i="9" s="1"/>
  <c r="V309" i="9"/>
  <c r="AP309" i="9" s="1"/>
  <c r="V305" i="9"/>
  <c r="AP305" i="9" s="1"/>
  <c r="V301" i="9"/>
  <c r="AP301" i="9" s="1"/>
  <c r="V297" i="9"/>
  <c r="AP297" i="9" s="1"/>
  <c r="V293" i="9"/>
  <c r="AP293" i="9" s="1"/>
  <c r="V289" i="9"/>
  <c r="AP289" i="9" s="1"/>
  <c r="V285" i="9"/>
  <c r="AP285" i="9" s="1"/>
  <c r="V281" i="9"/>
  <c r="AP281" i="9" s="1"/>
  <c r="V277" i="9"/>
  <c r="AP277" i="9" s="1"/>
  <c r="V273" i="9"/>
  <c r="AP273" i="9" s="1"/>
  <c r="V269" i="9"/>
  <c r="AP269" i="9" s="1"/>
  <c r="V265" i="9"/>
  <c r="AP265" i="9" s="1"/>
  <c r="V261" i="9"/>
  <c r="AP261" i="9" s="1"/>
  <c r="V257" i="9"/>
  <c r="AP257" i="9" s="1"/>
  <c r="V253" i="9"/>
  <c r="AP253" i="9" s="1"/>
  <c r="V249" i="9"/>
  <c r="AP249" i="9" s="1"/>
  <c r="V245" i="9"/>
  <c r="AP245" i="9" s="1"/>
  <c r="V241" i="9"/>
  <c r="AP241" i="9" s="1"/>
  <c r="V237" i="9"/>
  <c r="AP237" i="9" s="1"/>
  <c r="V233" i="9"/>
  <c r="AP233" i="9" s="1"/>
  <c r="V229" i="9"/>
  <c r="AP229" i="9" s="1"/>
  <c r="V225" i="9"/>
  <c r="AP225" i="9" s="1"/>
  <c r="V221" i="9"/>
  <c r="AP221" i="9" s="1"/>
  <c r="V217" i="9"/>
  <c r="AP217" i="9" s="1"/>
  <c r="V213" i="9"/>
  <c r="AP213" i="9" s="1"/>
  <c r="V209" i="9"/>
  <c r="AP209" i="9" s="1"/>
  <c r="V205" i="9"/>
  <c r="AP205" i="9" s="1"/>
  <c r="V201" i="9"/>
  <c r="AP201" i="9" s="1"/>
  <c r="V197" i="9"/>
  <c r="AP197" i="9" s="1"/>
  <c r="V193" i="9"/>
  <c r="AP193" i="9" s="1"/>
  <c r="V189" i="9"/>
  <c r="AP189" i="9" s="1"/>
  <c r="V185" i="9"/>
  <c r="AP185" i="9" s="1"/>
  <c r="V181" i="9"/>
  <c r="AP181" i="9" s="1"/>
  <c r="V177" i="9"/>
  <c r="AP177" i="9" s="1"/>
  <c r="V173" i="9"/>
  <c r="AP173" i="9" s="1"/>
  <c r="V169" i="9"/>
  <c r="AP169" i="9" s="1"/>
  <c r="V165" i="9"/>
  <c r="AP165" i="9" s="1"/>
  <c r="V161" i="9"/>
  <c r="AP161" i="9" s="1"/>
  <c r="V157" i="9"/>
  <c r="AP157" i="9" s="1"/>
  <c r="V153" i="9"/>
  <c r="AP153" i="9" s="1"/>
  <c r="V149" i="9"/>
  <c r="AP149" i="9" s="1"/>
  <c r="V145" i="9"/>
  <c r="AP145" i="9" s="1"/>
  <c r="V141" i="9"/>
  <c r="AP141" i="9" s="1"/>
  <c r="V137" i="9"/>
  <c r="AP137" i="9" s="1"/>
  <c r="V133" i="9"/>
  <c r="AP133" i="9" s="1"/>
  <c r="V129" i="9"/>
  <c r="AP129" i="9" s="1"/>
  <c r="V125" i="9"/>
  <c r="AP125" i="9" s="1"/>
  <c r="V121" i="9"/>
  <c r="AP121" i="9" s="1"/>
  <c r="V117" i="9"/>
  <c r="AP117" i="9" s="1"/>
  <c r="V113" i="9"/>
  <c r="AP113" i="9" s="1"/>
  <c r="V109" i="9"/>
  <c r="AP109" i="9" s="1"/>
  <c r="V105" i="9"/>
  <c r="AP105" i="9" s="1"/>
  <c r="V101" i="9"/>
  <c r="AP101" i="9" s="1"/>
  <c r="V97" i="9"/>
  <c r="AP97" i="9" s="1"/>
  <c r="V93" i="9"/>
  <c r="AP93" i="9" s="1"/>
  <c r="V89" i="9"/>
  <c r="AP89" i="9" s="1"/>
  <c r="V85" i="9"/>
  <c r="AP85" i="9" s="1"/>
  <c r="V81" i="9"/>
  <c r="AP81" i="9" s="1"/>
  <c r="V478" i="9"/>
  <c r="AP478" i="9" s="1"/>
  <c r="V470" i="9"/>
  <c r="AP470" i="9" s="1"/>
  <c r="V466" i="9"/>
  <c r="AP466" i="9" s="1"/>
  <c r="V462" i="9"/>
  <c r="AP462" i="9" s="1"/>
  <c r="V458" i="9"/>
  <c r="AP458" i="9" s="1"/>
  <c r="V454" i="9"/>
  <c r="AP454" i="9" s="1"/>
  <c r="V450" i="9"/>
  <c r="AP450" i="9" s="1"/>
  <c r="V446" i="9"/>
  <c r="AP446" i="9" s="1"/>
  <c r="V438" i="9"/>
  <c r="AP438" i="9" s="1"/>
  <c r="V434" i="9"/>
  <c r="AP434" i="9" s="1"/>
  <c r="V426" i="9"/>
  <c r="AP426" i="9" s="1"/>
  <c r="V418" i="9"/>
  <c r="AP418" i="9" s="1"/>
  <c r="V410" i="9"/>
  <c r="AP410" i="9" s="1"/>
  <c r="V402" i="9"/>
  <c r="AP402" i="9" s="1"/>
  <c r="V394" i="9"/>
  <c r="AP394" i="9" s="1"/>
  <c r="V386" i="9"/>
  <c r="AP386" i="9" s="1"/>
  <c r="V378" i="9"/>
  <c r="AP378" i="9" s="1"/>
  <c r="V370" i="9"/>
  <c r="AP370" i="9" s="1"/>
  <c r="V362" i="9"/>
  <c r="AP362" i="9" s="1"/>
  <c r="V354" i="9"/>
  <c r="AP354" i="9" s="1"/>
  <c r="V346" i="9"/>
  <c r="AP346" i="9" s="1"/>
  <c r="V338" i="9"/>
  <c r="AP338" i="9" s="1"/>
  <c r="V330" i="9"/>
  <c r="AP330" i="9" s="1"/>
  <c r="V322" i="9"/>
  <c r="AP322" i="9" s="1"/>
  <c r="V314" i="9"/>
  <c r="AP314" i="9" s="1"/>
  <c r="V306" i="9"/>
  <c r="AP306" i="9" s="1"/>
  <c r="V294" i="9"/>
  <c r="AP294" i="9" s="1"/>
  <c r="V286" i="9"/>
  <c r="AP286" i="9" s="1"/>
  <c r="V278" i="9"/>
  <c r="AP278" i="9" s="1"/>
  <c r="V270" i="9"/>
  <c r="AP270" i="9" s="1"/>
  <c r="V262" i="9"/>
  <c r="AP262" i="9" s="1"/>
  <c r="V254" i="9"/>
  <c r="AP254" i="9" s="1"/>
  <c r="V246" i="9"/>
  <c r="AP246" i="9" s="1"/>
  <c r="V238" i="9"/>
  <c r="AP238" i="9" s="1"/>
  <c r="V230" i="9"/>
  <c r="AP230" i="9" s="1"/>
  <c r="V222" i="9"/>
  <c r="AP222" i="9" s="1"/>
  <c r="V214" i="9"/>
  <c r="AP214" i="9" s="1"/>
  <c r="V206" i="9"/>
  <c r="AP206" i="9" s="1"/>
  <c r="V198" i="9"/>
  <c r="AP198" i="9" s="1"/>
  <c r="V190" i="9"/>
  <c r="AP190" i="9" s="1"/>
  <c r="V186" i="9"/>
  <c r="AP186" i="9" s="1"/>
  <c r="V174" i="9"/>
  <c r="AP174" i="9" s="1"/>
  <c r="V166" i="9"/>
  <c r="AP166" i="9" s="1"/>
  <c r="V158" i="9"/>
  <c r="AP158" i="9" s="1"/>
  <c r="V150" i="9"/>
  <c r="AP150" i="9" s="1"/>
  <c r="V142" i="9"/>
  <c r="AP142" i="9" s="1"/>
  <c r="V134" i="9"/>
  <c r="AP134" i="9" s="1"/>
  <c r="V130" i="9"/>
  <c r="AP130" i="9" s="1"/>
  <c r="V122" i="9"/>
  <c r="AP122" i="9" s="1"/>
  <c r="V114" i="9"/>
  <c r="AP114" i="9" s="1"/>
  <c r="V106" i="9"/>
  <c r="AP106" i="9" s="1"/>
  <c r="V94" i="9"/>
  <c r="AP94" i="9" s="1"/>
  <c r="V86" i="9"/>
  <c r="AP86" i="9" s="1"/>
  <c r="V82" i="9"/>
  <c r="AP82" i="9" s="1"/>
  <c r="V475" i="9"/>
  <c r="AP475" i="9" s="1"/>
  <c r="V467" i="9"/>
  <c r="AP467" i="9" s="1"/>
  <c r="V463" i="9"/>
  <c r="AP463" i="9" s="1"/>
  <c r="V455" i="9"/>
  <c r="AP455" i="9" s="1"/>
  <c r="V447" i="9"/>
  <c r="AP447" i="9" s="1"/>
  <c r="V439" i="9"/>
  <c r="AP439" i="9" s="1"/>
  <c r="V431" i="9"/>
  <c r="AP431" i="9" s="1"/>
  <c r="V423" i="9"/>
  <c r="AP423" i="9" s="1"/>
  <c r="V415" i="9"/>
  <c r="AP415" i="9" s="1"/>
  <c r="V407" i="9"/>
  <c r="AP407" i="9" s="1"/>
  <c r="V399" i="9"/>
  <c r="AP399" i="9" s="1"/>
  <c r="V391" i="9"/>
  <c r="AP391" i="9" s="1"/>
  <c r="V379" i="9"/>
  <c r="AP379" i="9" s="1"/>
  <c r="V371" i="9"/>
  <c r="AP371" i="9" s="1"/>
  <c r="V367" i="9"/>
  <c r="AP367" i="9" s="1"/>
  <c r="V359" i="9"/>
  <c r="AP359" i="9" s="1"/>
  <c r="V351" i="9"/>
  <c r="AP351" i="9" s="1"/>
  <c r="V343" i="9"/>
  <c r="AP343" i="9" s="1"/>
  <c r="V335" i="9"/>
  <c r="AP335" i="9" s="1"/>
  <c r="V327" i="9"/>
  <c r="AP327" i="9" s="1"/>
  <c r="V319" i="9"/>
  <c r="AP319" i="9" s="1"/>
  <c r="V311" i="9"/>
  <c r="AP311" i="9" s="1"/>
  <c r="V303" i="9"/>
  <c r="AP303" i="9" s="1"/>
  <c r="V295" i="9"/>
  <c r="AP295" i="9" s="1"/>
  <c r="V287" i="9"/>
  <c r="AP287" i="9" s="1"/>
  <c r="V279" i="9"/>
  <c r="AP279" i="9" s="1"/>
  <c r="V271" i="9"/>
  <c r="AP271" i="9" s="1"/>
  <c r="V263" i="9"/>
  <c r="AP263" i="9" s="1"/>
  <c r="V255" i="9"/>
  <c r="AP255" i="9" s="1"/>
  <c r="V247" i="9"/>
  <c r="AP247" i="9" s="1"/>
  <c r="V239" i="9"/>
  <c r="AP239" i="9" s="1"/>
  <c r="V227" i="9"/>
  <c r="AP227" i="9" s="1"/>
  <c r="V219" i="9"/>
  <c r="AP219" i="9" s="1"/>
  <c r="V211" i="9"/>
  <c r="AP211" i="9" s="1"/>
  <c r="V203" i="9"/>
  <c r="AP203" i="9" s="1"/>
  <c r="V195" i="9"/>
  <c r="AP195" i="9" s="1"/>
  <c r="V191" i="9"/>
  <c r="AP191" i="9" s="1"/>
  <c r="V183" i="9"/>
  <c r="AP183" i="9" s="1"/>
  <c r="V175" i="9"/>
  <c r="AP175" i="9" s="1"/>
  <c r="V167" i="9"/>
  <c r="AP167" i="9" s="1"/>
  <c r="V159" i="9"/>
  <c r="AP159" i="9" s="1"/>
  <c r="V151" i="9"/>
  <c r="AP151" i="9" s="1"/>
  <c r="V143" i="9"/>
  <c r="AP143" i="9" s="1"/>
  <c r="V135" i="9"/>
  <c r="AP135" i="9" s="1"/>
  <c r="V127" i="9"/>
  <c r="AP127" i="9" s="1"/>
  <c r="V119" i="9"/>
  <c r="AP119" i="9" s="1"/>
  <c r="V111" i="9"/>
  <c r="AP111" i="9" s="1"/>
  <c r="V103" i="9"/>
  <c r="AP103" i="9" s="1"/>
  <c r="V95" i="9"/>
  <c r="AP95" i="9" s="1"/>
  <c r="V87" i="9"/>
  <c r="AP87" i="9" s="1"/>
  <c r="Z104" i="9"/>
  <c r="AC105" i="9"/>
  <c r="Z103" i="9"/>
  <c r="AC104" i="9"/>
  <c r="Z102" i="9"/>
  <c r="AC103" i="9"/>
  <c r="Z101" i="9"/>
  <c r="AC102" i="9"/>
  <c r="Z100" i="9"/>
  <c r="AC101" i="9"/>
  <c r="Z99" i="9"/>
  <c r="AC100" i="9"/>
  <c r="Z98" i="9"/>
  <c r="AC99" i="9"/>
  <c r="Z97" i="9"/>
  <c r="AC98" i="9"/>
  <c r="Z96" i="9"/>
  <c r="AC97" i="9"/>
  <c r="Z95" i="9"/>
  <c r="AC96" i="9"/>
  <c r="Z94" i="9"/>
  <c r="AC95" i="9"/>
  <c r="Z93" i="9"/>
  <c r="AC94" i="9"/>
  <c r="Z92" i="9"/>
  <c r="AC93" i="9"/>
  <c r="Z91" i="9"/>
  <c r="AC92" i="9"/>
  <c r="Z90" i="9"/>
  <c r="AC90" i="9"/>
  <c r="AC91" i="9"/>
  <c r="N194" i="9"/>
  <c r="Z194" i="9"/>
  <c r="N258" i="9"/>
  <c r="Z258" i="9"/>
  <c r="N322" i="9"/>
  <c r="Z322" i="9"/>
  <c r="N386" i="9"/>
  <c r="Z386" i="9"/>
  <c r="AA394" i="9" s="1"/>
  <c r="AR394" i="9" s="1"/>
  <c r="N217" i="9"/>
  <c r="Z217" i="9"/>
  <c r="N281" i="9"/>
  <c r="Z281" i="9"/>
  <c r="N341" i="9"/>
  <c r="Z341" i="9"/>
  <c r="AA349" i="9" s="1"/>
  <c r="AR349" i="9" s="1"/>
  <c r="N405" i="9"/>
  <c r="Z405" i="9"/>
  <c r="AA413" i="9" s="1"/>
  <c r="AR413" i="9" s="1"/>
  <c r="N469" i="9"/>
  <c r="Z469" i="9"/>
  <c r="AA477" i="9" s="1"/>
  <c r="AR477" i="9" s="1"/>
  <c r="N207" i="9"/>
  <c r="Z207" i="9"/>
  <c r="N239" i="9"/>
  <c r="Z239" i="9"/>
  <c r="N271" i="9"/>
  <c r="Z271" i="9"/>
  <c r="N303" i="9"/>
  <c r="Z303" i="9"/>
  <c r="N335" i="9"/>
  <c r="Z335" i="9"/>
  <c r="AA343" i="9" s="1"/>
  <c r="AR343" i="9" s="1"/>
  <c r="N367" i="9"/>
  <c r="Z367" i="9"/>
  <c r="AA375" i="9" s="1"/>
  <c r="AR375" i="9" s="1"/>
  <c r="N399" i="9"/>
  <c r="Z399" i="9"/>
  <c r="AA407" i="9" s="1"/>
  <c r="AR407" i="9" s="1"/>
  <c r="N431" i="9"/>
  <c r="Z431" i="9"/>
  <c r="AA439" i="9" s="1"/>
  <c r="AR439" i="9" s="1"/>
  <c r="N463" i="9"/>
  <c r="Z463" i="9"/>
  <c r="AA471" i="9" s="1"/>
  <c r="AR471" i="9" s="1"/>
  <c r="N479" i="9"/>
  <c r="Z479" i="9"/>
  <c r="N198" i="9"/>
  <c r="Z198" i="9"/>
  <c r="N262" i="9"/>
  <c r="Z262" i="9"/>
  <c r="N326" i="9"/>
  <c r="Z326" i="9"/>
  <c r="N390" i="9"/>
  <c r="Z390" i="9"/>
  <c r="AA398" i="9" s="1"/>
  <c r="AR398" i="9" s="1"/>
  <c r="N454" i="9"/>
  <c r="Z454" i="9"/>
  <c r="AA462" i="9" s="1"/>
  <c r="AR462" i="9" s="1"/>
  <c r="N478" i="9"/>
  <c r="Z478" i="9"/>
  <c r="N205" i="9"/>
  <c r="Z205" i="9"/>
  <c r="N273" i="9"/>
  <c r="Z273" i="9"/>
  <c r="N333" i="9"/>
  <c r="Z333" i="9"/>
  <c r="AA341" i="9" s="1"/>
  <c r="AR341" i="9" s="1"/>
  <c r="N401" i="9"/>
  <c r="Z401" i="9"/>
  <c r="AA409" i="9" s="1"/>
  <c r="AR409" i="9" s="1"/>
  <c r="N188" i="9"/>
  <c r="Z188" i="9"/>
  <c r="N220" i="9"/>
  <c r="Z220" i="9"/>
  <c r="N316" i="9"/>
  <c r="Z316" i="9"/>
  <c r="N348" i="9"/>
  <c r="Z348" i="9"/>
  <c r="AA356" i="9" s="1"/>
  <c r="AR356" i="9" s="1"/>
  <c r="N380" i="9"/>
  <c r="Z380" i="9"/>
  <c r="AA388" i="9" s="1"/>
  <c r="AR388" i="9" s="1"/>
  <c r="N412" i="9"/>
  <c r="Z412" i="9"/>
  <c r="AA420" i="9" s="1"/>
  <c r="AR420" i="9" s="1"/>
  <c r="N460" i="9"/>
  <c r="Z460" i="9"/>
  <c r="AA468" i="9" s="1"/>
  <c r="AR468" i="9" s="1"/>
  <c r="N218" i="9"/>
  <c r="Z218" i="9"/>
  <c r="N286" i="9"/>
  <c r="Z286" i="9"/>
  <c r="N346" i="9"/>
  <c r="Z346" i="9"/>
  <c r="AA354" i="9" s="1"/>
  <c r="AR354" i="9" s="1"/>
  <c r="N410" i="9"/>
  <c r="Z410" i="9"/>
  <c r="AA418" i="9" s="1"/>
  <c r="AR418" i="9" s="1"/>
  <c r="N241" i="9"/>
  <c r="Z241" i="9"/>
  <c r="N305" i="9"/>
  <c r="Z305" i="9"/>
  <c r="N365" i="9"/>
  <c r="Z365" i="9"/>
  <c r="AA373" i="9" s="1"/>
  <c r="AR373" i="9" s="1"/>
  <c r="N429" i="9"/>
  <c r="Z429" i="9"/>
  <c r="AA437" i="9" s="1"/>
  <c r="AR437" i="9" s="1"/>
  <c r="N187" i="9"/>
  <c r="Z187" i="9"/>
  <c r="N219" i="9"/>
  <c r="Z219" i="9"/>
  <c r="N251" i="9"/>
  <c r="Z251" i="9"/>
  <c r="N283" i="9"/>
  <c r="Z283" i="9"/>
  <c r="N315" i="9"/>
  <c r="Z315" i="9"/>
  <c r="N347" i="9"/>
  <c r="Z347" i="9"/>
  <c r="AA355" i="9" s="1"/>
  <c r="AR355" i="9" s="1"/>
  <c r="N379" i="9"/>
  <c r="Z379" i="9"/>
  <c r="AA387" i="9" s="1"/>
  <c r="AR387" i="9" s="1"/>
  <c r="N411" i="9"/>
  <c r="Z411" i="9"/>
  <c r="AA419" i="9" s="1"/>
  <c r="AR419" i="9" s="1"/>
  <c r="N443" i="9"/>
  <c r="Z443" i="9"/>
  <c r="AA451" i="9" s="1"/>
  <c r="AR451" i="9" s="1"/>
  <c r="N222" i="9"/>
  <c r="Z222" i="9"/>
  <c r="N282" i="9"/>
  <c r="Z282" i="9"/>
  <c r="N197" i="9"/>
  <c r="Z197" i="9"/>
  <c r="N265" i="9"/>
  <c r="Z265" i="9"/>
  <c r="N325" i="9"/>
  <c r="Z325" i="9"/>
  <c r="N393" i="9"/>
  <c r="Z393" i="9"/>
  <c r="AA401" i="9" s="1"/>
  <c r="AR401" i="9" s="1"/>
  <c r="N453" i="9"/>
  <c r="Z453" i="9"/>
  <c r="AA461" i="9" s="1"/>
  <c r="AR461" i="9" s="1"/>
  <c r="N200" i="9"/>
  <c r="Z200" i="9"/>
  <c r="N232" i="9"/>
  <c r="Z232" i="9"/>
  <c r="N248" i="9"/>
  <c r="Z248" i="9"/>
  <c r="N280" i="9"/>
  <c r="Z280" i="9"/>
  <c r="N312" i="9"/>
  <c r="Z312" i="9"/>
  <c r="N344" i="9"/>
  <c r="Z344" i="9"/>
  <c r="AA352" i="9" s="1"/>
  <c r="AR352" i="9" s="1"/>
  <c r="N360" i="9"/>
  <c r="Z360" i="9"/>
  <c r="AA368" i="9" s="1"/>
  <c r="AR368" i="9" s="1"/>
  <c r="N376" i="9"/>
  <c r="Z376" i="9"/>
  <c r="AA384" i="9" s="1"/>
  <c r="AR384" i="9" s="1"/>
  <c r="N392" i="9"/>
  <c r="Z392" i="9"/>
  <c r="AA400" i="9" s="1"/>
  <c r="AR400" i="9" s="1"/>
  <c r="N408" i="9"/>
  <c r="Z408" i="9"/>
  <c r="AA416" i="9" s="1"/>
  <c r="AR416" i="9" s="1"/>
  <c r="N440" i="9"/>
  <c r="Z440" i="9"/>
  <c r="AA448" i="9" s="1"/>
  <c r="AR448" i="9" s="1"/>
  <c r="N456" i="9"/>
  <c r="Z456" i="9"/>
  <c r="AA464" i="9" s="1"/>
  <c r="AR464" i="9" s="1"/>
  <c r="N472" i="9"/>
  <c r="Z472" i="9"/>
  <c r="N202" i="9"/>
  <c r="Z202" i="9"/>
  <c r="N234" i="9"/>
  <c r="Z234" i="9"/>
  <c r="N270" i="9"/>
  <c r="Z270" i="9"/>
  <c r="N302" i="9"/>
  <c r="Z302" i="9"/>
  <c r="N362" i="9"/>
  <c r="Z362" i="9"/>
  <c r="AA370" i="9" s="1"/>
  <c r="AR370" i="9" s="1"/>
  <c r="N394" i="9"/>
  <c r="Z394" i="9"/>
  <c r="AA402" i="9" s="1"/>
  <c r="AR402" i="9" s="1"/>
  <c r="N430" i="9"/>
  <c r="Z430" i="9"/>
  <c r="AA438" i="9" s="1"/>
  <c r="AR438" i="9" s="1"/>
  <c r="N462" i="9"/>
  <c r="Z462" i="9"/>
  <c r="AA470" i="9" s="1"/>
  <c r="AR470" i="9" s="1"/>
  <c r="N193" i="9"/>
  <c r="Z193" i="9"/>
  <c r="N225" i="9"/>
  <c r="Z225" i="9"/>
  <c r="N253" i="9"/>
  <c r="Z253" i="9"/>
  <c r="N289" i="9"/>
  <c r="Z289" i="9"/>
  <c r="N321" i="9"/>
  <c r="Z321" i="9"/>
  <c r="N349" i="9"/>
  <c r="Z349" i="9"/>
  <c r="AA357" i="9" s="1"/>
  <c r="AR357" i="9" s="1"/>
  <c r="N381" i="9"/>
  <c r="Z381" i="9"/>
  <c r="AA389" i="9" s="1"/>
  <c r="AR389" i="9" s="1"/>
  <c r="N413" i="9"/>
  <c r="Z413" i="9"/>
  <c r="AA421" i="9" s="1"/>
  <c r="AR421" i="9" s="1"/>
  <c r="N449" i="9"/>
  <c r="Z449" i="9"/>
  <c r="AA457" i="9" s="1"/>
  <c r="AR457" i="9" s="1"/>
  <c r="N477" i="9"/>
  <c r="Z477" i="9"/>
  <c r="N195" i="9"/>
  <c r="Z195" i="9"/>
  <c r="N211" i="9"/>
  <c r="Z211" i="9"/>
  <c r="N227" i="9"/>
  <c r="Z227" i="9"/>
  <c r="N243" i="9"/>
  <c r="Z243" i="9"/>
  <c r="N259" i="9"/>
  <c r="Z259" i="9"/>
  <c r="N275" i="9"/>
  <c r="Z275" i="9"/>
  <c r="N291" i="9"/>
  <c r="Z291" i="9"/>
  <c r="N307" i="9"/>
  <c r="Z307" i="9"/>
  <c r="N323" i="9"/>
  <c r="Z323" i="9"/>
  <c r="N339" i="9"/>
  <c r="Z339" i="9"/>
  <c r="AA347" i="9" s="1"/>
  <c r="AR347" i="9" s="1"/>
  <c r="N355" i="9"/>
  <c r="Z355" i="9"/>
  <c r="AA363" i="9" s="1"/>
  <c r="AR363" i="9" s="1"/>
  <c r="N371" i="9"/>
  <c r="Z371" i="9"/>
  <c r="AA379" i="9" s="1"/>
  <c r="AR379" i="9" s="1"/>
  <c r="N387" i="9"/>
  <c r="Z387" i="9"/>
  <c r="AA395" i="9" s="1"/>
  <c r="AR395" i="9" s="1"/>
  <c r="N403" i="9"/>
  <c r="Z403" i="9"/>
  <c r="AA411" i="9" s="1"/>
  <c r="AR411" i="9" s="1"/>
  <c r="N419" i="9"/>
  <c r="Z419" i="9"/>
  <c r="AA427" i="9" s="1"/>
  <c r="AR427" i="9" s="1"/>
  <c r="N435" i="9"/>
  <c r="Z435" i="9"/>
  <c r="AA443" i="9" s="1"/>
  <c r="AR443" i="9" s="1"/>
  <c r="N451" i="9"/>
  <c r="Z451" i="9"/>
  <c r="AA459" i="9" s="1"/>
  <c r="AR459" i="9" s="1"/>
  <c r="N467" i="9"/>
  <c r="Z467" i="9"/>
  <c r="AA475" i="9" s="1"/>
  <c r="AR475" i="9" s="1"/>
  <c r="N206" i="9"/>
  <c r="Z206" i="9"/>
  <c r="N238" i="9"/>
  <c r="Z238" i="9"/>
  <c r="N266" i="9"/>
  <c r="Z266" i="9"/>
  <c r="N298" i="9"/>
  <c r="Z298" i="9"/>
  <c r="N334" i="9"/>
  <c r="Z334" i="9"/>
  <c r="AA342" i="9" s="1"/>
  <c r="AR342" i="9" s="1"/>
  <c r="N366" i="9"/>
  <c r="Z366" i="9"/>
  <c r="AA374" i="9" s="1"/>
  <c r="AR374" i="9" s="1"/>
  <c r="N398" i="9"/>
  <c r="Z398" i="9"/>
  <c r="AA406" i="9" s="1"/>
  <c r="AR406" i="9" s="1"/>
  <c r="N426" i="9"/>
  <c r="Z426" i="9"/>
  <c r="AA434" i="9" s="1"/>
  <c r="AR434" i="9" s="1"/>
  <c r="N458" i="9"/>
  <c r="Z458" i="9"/>
  <c r="AA466" i="9" s="1"/>
  <c r="AR466" i="9" s="1"/>
  <c r="N181" i="9"/>
  <c r="Z181" i="9"/>
  <c r="N213" i="9"/>
  <c r="Z213" i="9"/>
  <c r="N249" i="9"/>
  <c r="Z249" i="9"/>
  <c r="N277" i="9"/>
  <c r="Z277" i="9"/>
  <c r="N309" i="9"/>
  <c r="Z309" i="9"/>
  <c r="N345" i="9"/>
  <c r="Z345" i="9"/>
  <c r="AA353" i="9" s="1"/>
  <c r="AR353" i="9" s="1"/>
  <c r="N377" i="9"/>
  <c r="Z377" i="9"/>
  <c r="AA385" i="9" s="1"/>
  <c r="AR385" i="9" s="1"/>
  <c r="N409" i="9"/>
  <c r="Z409" i="9"/>
  <c r="AA417" i="9" s="1"/>
  <c r="AR417" i="9" s="1"/>
  <c r="N437" i="9"/>
  <c r="Z437" i="9"/>
  <c r="AA445" i="9" s="1"/>
  <c r="AR445" i="9" s="1"/>
  <c r="N473" i="9"/>
  <c r="Z473" i="9"/>
  <c r="AB478" i="9" s="1"/>
  <c r="N192" i="9"/>
  <c r="Z192" i="9"/>
  <c r="N208" i="9"/>
  <c r="Z208" i="9"/>
  <c r="N224" i="9"/>
  <c r="Z224" i="9"/>
  <c r="N240" i="9"/>
  <c r="Z240" i="9"/>
  <c r="N256" i="9"/>
  <c r="Z256" i="9"/>
  <c r="N272" i="9"/>
  <c r="Z272" i="9"/>
  <c r="N288" i="9"/>
  <c r="Z288" i="9"/>
  <c r="N304" i="9"/>
  <c r="Z304" i="9"/>
  <c r="N320" i="9"/>
  <c r="Z320" i="9"/>
  <c r="N336" i="9"/>
  <c r="Z336" i="9"/>
  <c r="AA344" i="9" s="1"/>
  <c r="AR344" i="9" s="1"/>
  <c r="N352" i="9"/>
  <c r="Z352" i="9"/>
  <c r="AA360" i="9" s="1"/>
  <c r="AR360" i="9" s="1"/>
  <c r="N368" i="9"/>
  <c r="Z368" i="9"/>
  <c r="AA376" i="9" s="1"/>
  <c r="AR376" i="9" s="1"/>
  <c r="N384" i="9"/>
  <c r="Z384" i="9"/>
  <c r="AA392" i="9" s="1"/>
  <c r="AR392" i="9" s="1"/>
  <c r="N400" i="9"/>
  <c r="Z400" i="9"/>
  <c r="AA408" i="9" s="1"/>
  <c r="AR408" i="9" s="1"/>
  <c r="N416" i="9"/>
  <c r="Z416" i="9"/>
  <c r="AA424" i="9" s="1"/>
  <c r="AR424" i="9" s="1"/>
  <c r="N432" i="9"/>
  <c r="Z432" i="9"/>
  <c r="AA440" i="9" s="1"/>
  <c r="AR440" i="9" s="1"/>
  <c r="N448" i="9"/>
  <c r="Z448" i="9"/>
  <c r="AA456" i="9" s="1"/>
  <c r="AR456" i="9" s="1"/>
  <c r="N464" i="9"/>
  <c r="Z464" i="9"/>
  <c r="AA472" i="9" s="1"/>
  <c r="AR472" i="9" s="1"/>
  <c r="N226" i="9"/>
  <c r="Z226" i="9"/>
  <c r="N294" i="9"/>
  <c r="Z294" i="9"/>
  <c r="N354" i="9"/>
  <c r="Z354" i="9"/>
  <c r="AA362" i="9" s="1"/>
  <c r="AR362" i="9" s="1"/>
  <c r="N418" i="9"/>
  <c r="Z418" i="9"/>
  <c r="AA426" i="9" s="1"/>
  <c r="AR426" i="9" s="1"/>
  <c r="N450" i="9"/>
  <c r="Z450" i="9"/>
  <c r="AA458" i="9" s="1"/>
  <c r="AR458" i="9" s="1"/>
  <c r="N185" i="9"/>
  <c r="Z185" i="9"/>
  <c r="N245" i="9"/>
  <c r="Z245" i="9"/>
  <c r="N313" i="9"/>
  <c r="Z313" i="9"/>
  <c r="N373" i="9"/>
  <c r="Z373" i="9"/>
  <c r="AA381" i="9" s="1"/>
  <c r="AR381" i="9" s="1"/>
  <c r="N441" i="9"/>
  <c r="Z441" i="9"/>
  <c r="AA449" i="9" s="1"/>
  <c r="AR449" i="9" s="1"/>
  <c r="N191" i="9"/>
  <c r="Z191" i="9"/>
  <c r="N223" i="9"/>
  <c r="Z223" i="9"/>
  <c r="N255" i="9"/>
  <c r="Z255" i="9"/>
  <c r="N287" i="9"/>
  <c r="Z287" i="9"/>
  <c r="N319" i="9"/>
  <c r="Z319" i="9"/>
  <c r="N351" i="9"/>
  <c r="Z351" i="9"/>
  <c r="AA359" i="9" s="1"/>
  <c r="AR359" i="9" s="1"/>
  <c r="N383" i="9"/>
  <c r="Z383" i="9"/>
  <c r="AA391" i="9" s="1"/>
  <c r="AR391" i="9" s="1"/>
  <c r="N415" i="9"/>
  <c r="Z415" i="9"/>
  <c r="AA423" i="9" s="1"/>
  <c r="AR423" i="9" s="1"/>
  <c r="N447" i="9"/>
  <c r="Z447" i="9"/>
  <c r="AA455" i="9" s="1"/>
  <c r="AR455" i="9" s="1"/>
  <c r="N230" i="9"/>
  <c r="Z230" i="9"/>
  <c r="N290" i="9"/>
  <c r="Z290" i="9"/>
  <c r="N358" i="9"/>
  <c r="Z358" i="9"/>
  <c r="AA366" i="9" s="1"/>
  <c r="AR366" i="9" s="1"/>
  <c r="N422" i="9"/>
  <c r="Z422" i="9"/>
  <c r="AA430" i="9" s="1"/>
  <c r="AR430" i="9" s="1"/>
  <c r="N237" i="9"/>
  <c r="Z237" i="9"/>
  <c r="N301" i="9"/>
  <c r="Z301" i="9"/>
  <c r="N369" i="9"/>
  <c r="Z369" i="9"/>
  <c r="AA377" i="9" s="1"/>
  <c r="AR377" i="9" s="1"/>
  <c r="N433" i="9"/>
  <c r="Z433" i="9"/>
  <c r="AA441" i="9" s="1"/>
  <c r="AR441" i="9" s="1"/>
  <c r="N465" i="9"/>
  <c r="Z465" i="9"/>
  <c r="AA473" i="9" s="1"/>
  <c r="AR473" i="9" s="1"/>
  <c r="N204" i="9"/>
  <c r="Z204" i="9"/>
  <c r="N236" i="9"/>
  <c r="Z236" i="9"/>
  <c r="N252" i="9"/>
  <c r="Z252" i="9"/>
  <c r="N268" i="9"/>
  <c r="Z268" i="9"/>
  <c r="N300" i="9"/>
  <c r="Z300" i="9"/>
  <c r="N332" i="9"/>
  <c r="Z332" i="9"/>
  <c r="AA340" i="9" s="1"/>
  <c r="AR340" i="9" s="1"/>
  <c r="N364" i="9"/>
  <c r="Z364" i="9"/>
  <c r="AA372" i="9" s="1"/>
  <c r="AR372" i="9" s="1"/>
  <c r="N396" i="9"/>
  <c r="Z396" i="9"/>
  <c r="AA404" i="9" s="1"/>
  <c r="AR404" i="9" s="1"/>
  <c r="N428" i="9"/>
  <c r="Z428" i="9"/>
  <c r="AA436" i="9" s="1"/>
  <c r="AR436" i="9" s="1"/>
  <c r="N444" i="9"/>
  <c r="Z444" i="9"/>
  <c r="AA452" i="9" s="1"/>
  <c r="AR452" i="9" s="1"/>
  <c r="N476" i="9"/>
  <c r="Z476" i="9"/>
  <c r="N186" i="9"/>
  <c r="Z186" i="9"/>
  <c r="N250" i="9"/>
  <c r="Z250" i="9"/>
  <c r="N318" i="9"/>
  <c r="Z318" i="9"/>
  <c r="N378" i="9"/>
  <c r="Z378" i="9"/>
  <c r="AA386" i="9" s="1"/>
  <c r="AR386" i="9" s="1"/>
  <c r="N442" i="9"/>
  <c r="Z442" i="9"/>
  <c r="AA450" i="9" s="1"/>
  <c r="AR450" i="9" s="1"/>
  <c r="N209" i="9"/>
  <c r="Z209" i="9"/>
  <c r="N269" i="9"/>
  <c r="Z269" i="9"/>
  <c r="N337" i="9"/>
  <c r="Z337" i="9"/>
  <c r="AA345" i="9" s="1"/>
  <c r="AR345" i="9" s="1"/>
  <c r="N397" i="9"/>
  <c r="Z397" i="9"/>
  <c r="AA405" i="9" s="1"/>
  <c r="AR405" i="9" s="1"/>
  <c r="N461" i="9"/>
  <c r="Z461" i="9"/>
  <c r="AA469" i="9" s="1"/>
  <c r="AR469" i="9" s="1"/>
  <c r="N203" i="9"/>
  <c r="Z203" i="9"/>
  <c r="N235" i="9"/>
  <c r="Z235" i="9"/>
  <c r="N267" i="9"/>
  <c r="Z267" i="9"/>
  <c r="N299" i="9"/>
  <c r="Z299" i="9"/>
  <c r="N331" i="9"/>
  <c r="Z331" i="9"/>
  <c r="AA339" i="9" s="1"/>
  <c r="AR339" i="9" s="1"/>
  <c r="N363" i="9"/>
  <c r="Z363" i="9"/>
  <c r="AA371" i="9" s="1"/>
  <c r="AR371" i="9" s="1"/>
  <c r="N395" i="9"/>
  <c r="Z395" i="9"/>
  <c r="AA403" i="9" s="1"/>
  <c r="AR403" i="9" s="1"/>
  <c r="N427" i="9"/>
  <c r="Z427" i="9"/>
  <c r="AA435" i="9" s="1"/>
  <c r="AR435" i="9" s="1"/>
  <c r="N459" i="9"/>
  <c r="Z459" i="9"/>
  <c r="AA467" i="9" s="1"/>
  <c r="AR467" i="9" s="1"/>
  <c r="N475" i="9"/>
  <c r="Z475" i="9"/>
  <c r="N190" i="9"/>
  <c r="Z190" i="9"/>
  <c r="N254" i="9"/>
  <c r="Z254" i="9"/>
  <c r="N314" i="9"/>
  <c r="Z314" i="9"/>
  <c r="N350" i="9"/>
  <c r="Z350" i="9"/>
  <c r="AA358" i="9" s="1"/>
  <c r="AR358" i="9" s="1"/>
  <c r="N382" i="9"/>
  <c r="Z382" i="9"/>
  <c r="AA390" i="9" s="1"/>
  <c r="AR390" i="9" s="1"/>
  <c r="N446" i="9"/>
  <c r="Z446" i="9"/>
  <c r="AA454" i="9" s="1"/>
  <c r="AR454" i="9" s="1"/>
  <c r="N470" i="9"/>
  <c r="Z470" i="9"/>
  <c r="AA478" i="9" s="1"/>
  <c r="AR478" i="9" s="1"/>
  <c r="N229" i="9"/>
  <c r="Z229" i="9"/>
  <c r="N293" i="9"/>
  <c r="Z293" i="9"/>
  <c r="N361" i="9"/>
  <c r="Z361" i="9"/>
  <c r="AA369" i="9" s="1"/>
  <c r="AR369" i="9" s="1"/>
  <c r="N425" i="9"/>
  <c r="Z425" i="9"/>
  <c r="AA433" i="9" s="1"/>
  <c r="AR433" i="9" s="1"/>
  <c r="N184" i="9"/>
  <c r="Z184" i="9"/>
  <c r="N216" i="9"/>
  <c r="Z216" i="9"/>
  <c r="N264" i="9"/>
  <c r="Z264" i="9"/>
  <c r="N296" i="9"/>
  <c r="Z296" i="9"/>
  <c r="N328" i="9"/>
  <c r="Z328" i="9"/>
  <c r="N210" i="9"/>
  <c r="Z210" i="9"/>
  <c r="N242" i="9"/>
  <c r="Z242" i="9"/>
  <c r="N278" i="9"/>
  <c r="Z278" i="9"/>
  <c r="N310" i="9"/>
  <c r="Z310" i="9"/>
  <c r="N338" i="9"/>
  <c r="Z338" i="9"/>
  <c r="AA346" i="9" s="1"/>
  <c r="AR346" i="9" s="1"/>
  <c r="N370" i="9"/>
  <c r="Z370" i="9"/>
  <c r="AA378" i="9" s="1"/>
  <c r="AR378" i="9" s="1"/>
  <c r="N402" i="9"/>
  <c r="Z402" i="9"/>
  <c r="AA410" i="9" s="1"/>
  <c r="AR410" i="9" s="1"/>
  <c r="N438" i="9"/>
  <c r="Z438" i="9"/>
  <c r="AA446" i="9" s="1"/>
  <c r="AR446" i="9" s="1"/>
  <c r="N474" i="9"/>
  <c r="Z474" i="9"/>
  <c r="AB479" i="9" s="1"/>
  <c r="N201" i="9"/>
  <c r="Z201" i="9"/>
  <c r="N233" i="9"/>
  <c r="Z233" i="9"/>
  <c r="N261" i="9"/>
  <c r="Z261" i="9"/>
  <c r="N297" i="9"/>
  <c r="Z297" i="9"/>
  <c r="N329" i="9"/>
  <c r="Z329" i="9"/>
  <c r="N357" i="9"/>
  <c r="Z357" i="9"/>
  <c r="AA365" i="9" s="1"/>
  <c r="AR365" i="9" s="1"/>
  <c r="N389" i="9"/>
  <c r="Z389" i="9"/>
  <c r="AA397" i="9" s="1"/>
  <c r="AR397" i="9" s="1"/>
  <c r="N421" i="9"/>
  <c r="Z421" i="9"/>
  <c r="AA429" i="9" s="1"/>
  <c r="AR429" i="9" s="1"/>
  <c r="N457" i="9"/>
  <c r="Z457" i="9"/>
  <c r="AA465" i="9" s="1"/>
  <c r="AR465" i="9" s="1"/>
  <c r="N183" i="9"/>
  <c r="Z183" i="9"/>
  <c r="N199" i="9"/>
  <c r="Z199" i="9"/>
  <c r="N215" i="9"/>
  <c r="Z215" i="9"/>
  <c r="N231" i="9"/>
  <c r="Z231" i="9"/>
  <c r="N247" i="9"/>
  <c r="Z247" i="9"/>
  <c r="N263" i="9"/>
  <c r="Z263" i="9"/>
  <c r="N279" i="9"/>
  <c r="Z279" i="9"/>
  <c r="N295" i="9"/>
  <c r="Z295" i="9"/>
  <c r="N311" i="9"/>
  <c r="Z311" i="9"/>
  <c r="N327" i="9"/>
  <c r="Z327" i="9"/>
  <c r="N343" i="9"/>
  <c r="Z343" i="9"/>
  <c r="AA351" i="9" s="1"/>
  <c r="AR351" i="9" s="1"/>
  <c r="N359" i="9"/>
  <c r="Z359" i="9"/>
  <c r="AA367" i="9" s="1"/>
  <c r="AR367" i="9" s="1"/>
  <c r="N375" i="9"/>
  <c r="Z375" i="9"/>
  <c r="AA383" i="9" s="1"/>
  <c r="AR383" i="9" s="1"/>
  <c r="N391" i="9"/>
  <c r="Z391" i="9"/>
  <c r="AA399" i="9" s="1"/>
  <c r="AR399" i="9" s="1"/>
  <c r="N407" i="9"/>
  <c r="Z407" i="9"/>
  <c r="AA415" i="9" s="1"/>
  <c r="AR415" i="9" s="1"/>
  <c r="N423" i="9"/>
  <c r="Z423" i="9"/>
  <c r="AA431" i="9" s="1"/>
  <c r="AR431" i="9" s="1"/>
  <c r="N439" i="9"/>
  <c r="Z439" i="9"/>
  <c r="AA447" i="9" s="1"/>
  <c r="AR447" i="9" s="1"/>
  <c r="N455" i="9"/>
  <c r="Z455" i="9"/>
  <c r="AA463" i="9" s="1"/>
  <c r="AR463" i="9" s="1"/>
  <c r="N471" i="9"/>
  <c r="Z471" i="9"/>
  <c r="AA479" i="9" s="1"/>
  <c r="AR479" i="9" s="1"/>
  <c r="N182" i="9"/>
  <c r="Z182" i="9"/>
  <c r="N214" i="9"/>
  <c r="Z214" i="9"/>
  <c r="N246" i="9"/>
  <c r="Z246" i="9"/>
  <c r="N274" i="9"/>
  <c r="Z274" i="9"/>
  <c r="N306" i="9"/>
  <c r="Z306" i="9"/>
  <c r="N342" i="9"/>
  <c r="Z342" i="9"/>
  <c r="AA350" i="9" s="1"/>
  <c r="AR350" i="9" s="1"/>
  <c r="N374" i="9"/>
  <c r="Z374" i="9"/>
  <c r="AA382" i="9" s="1"/>
  <c r="AR382" i="9" s="1"/>
  <c r="N406" i="9"/>
  <c r="Z406" i="9"/>
  <c r="AA414" i="9" s="1"/>
  <c r="AR414" i="9" s="1"/>
  <c r="N434" i="9"/>
  <c r="Z434" i="9"/>
  <c r="AA442" i="9" s="1"/>
  <c r="AR442" i="9" s="1"/>
  <c r="N466" i="9"/>
  <c r="Z466" i="9"/>
  <c r="AA474" i="9" s="1"/>
  <c r="AR474" i="9" s="1"/>
  <c r="N189" i="9"/>
  <c r="Z189" i="9"/>
  <c r="N221" i="9"/>
  <c r="Z221" i="9"/>
  <c r="N257" i="9"/>
  <c r="Z257" i="9"/>
  <c r="N285" i="9"/>
  <c r="Z285" i="9"/>
  <c r="N317" i="9"/>
  <c r="Z317" i="9"/>
  <c r="N353" i="9"/>
  <c r="Z353" i="9"/>
  <c r="AA361" i="9" s="1"/>
  <c r="AR361" i="9" s="1"/>
  <c r="N385" i="9"/>
  <c r="Z385" i="9"/>
  <c r="AA393" i="9" s="1"/>
  <c r="AR393" i="9" s="1"/>
  <c r="N417" i="9"/>
  <c r="Z417" i="9"/>
  <c r="AA425" i="9" s="1"/>
  <c r="AR425" i="9" s="1"/>
  <c r="N445" i="9"/>
  <c r="Z445" i="9"/>
  <c r="AA453" i="9" s="1"/>
  <c r="AR453" i="9" s="1"/>
  <c r="N180" i="9"/>
  <c r="Z180" i="9"/>
  <c r="N196" i="9"/>
  <c r="Z196" i="9"/>
  <c r="N212" i="9"/>
  <c r="Z212" i="9"/>
  <c r="N228" i="9"/>
  <c r="Z228" i="9"/>
  <c r="N244" i="9"/>
  <c r="Z244" i="9"/>
  <c r="N260" i="9"/>
  <c r="Z260" i="9"/>
  <c r="N276" i="9"/>
  <c r="Z276" i="9"/>
  <c r="N292" i="9"/>
  <c r="Z292" i="9"/>
  <c r="N324" i="9"/>
  <c r="Z324" i="9"/>
  <c r="N340" i="9"/>
  <c r="Z340" i="9"/>
  <c r="AA348" i="9" s="1"/>
  <c r="AR348" i="9" s="1"/>
  <c r="N356" i="9"/>
  <c r="Z356" i="9"/>
  <c r="AA364" i="9" s="1"/>
  <c r="AR364" i="9" s="1"/>
  <c r="N372" i="9"/>
  <c r="Z372" i="9"/>
  <c r="AA380" i="9" s="1"/>
  <c r="AR380" i="9" s="1"/>
  <c r="N388" i="9"/>
  <c r="Z388" i="9"/>
  <c r="AA396" i="9" s="1"/>
  <c r="AR396" i="9" s="1"/>
  <c r="N404" i="9"/>
  <c r="Z404" i="9"/>
  <c r="AA412" i="9" s="1"/>
  <c r="AR412" i="9" s="1"/>
  <c r="N420" i="9"/>
  <c r="Z420" i="9"/>
  <c r="AA428" i="9" s="1"/>
  <c r="AR428" i="9" s="1"/>
  <c r="N436" i="9"/>
  <c r="Z436" i="9"/>
  <c r="AA444" i="9" s="1"/>
  <c r="AR444" i="9" s="1"/>
  <c r="N452" i="9"/>
  <c r="Z452" i="9"/>
  <c r="AA460" i="9" s="1"/>
  <c r="AR460" i="9" s="1"/>
  <c r="N468" i="9"/>
  <c r="Z468" i="9"/>
  <c r="AA476" i="9" s="1"/>
  <c r="AR476" i="9" s="1"/>
  <c r="G23" i="9"/>
  <c r="B24" i="9"/>
  <c r="CN80" i="9" s="1"/>
  <c r="G29" i="9"/>
  <c r="C22" i="9"/>
  <c r="B53" i="1" s="1"/>
  <c r="D22" i="9"/>
  <c r="G30" i="4"/>
  <c r="H29" i="9"/>
  <c r="N80" i="9"/>
  <c r="F7" i="4"/>
  <c r="F33" i="10"/>
  <c r="N122" i="9"/>
  <c r="F75" i="10"/>
  <c r="N138" i="9"/>
  <c r="F91" i="10"/>
  <c r="N150" i="9"/>
  <c r="E99" i="4" s="1"/>
  <c r="F103" i="10"/>
  <c r="N166" i="9"/>
  <c r="E115" i="4" s="1"/>
  <c r="F119" i="10"/>
  <c r="N133" i="9"/>
  <c r="F86" i="10"/>
  <c r="N145" i="9"/>
  <c r="F98" i="10"/>
  <c r="N161" i="9"/>
  <c r="E110" i="4" s="1"/>
  <c r="F114" i="10"/>
  <c r="N177" i="9"/>
  <c r="E126" i="4" s="1"/>
  <c r="F130" i="10"/>
  <c r="N123" i="9"/>
  <c r="F76" i="10"/>
  <c r="N131" i="9"/>
  <c r="F84" i="10"/>
  <c r="N139" i="9"/>
  <c r="F92" i="10"/>
  <c r="N147" i="9"/>
  <c r="F100" i="10"/>
  <c r="N155" i="9"/>
  <c r="E104" i="4" s="1"/>
  <c r="F108" i="10"/>
  <c r="N163" i="9"/>
  <c r="E112" i="4" s="1"/>
  <c r="F116" i="10"/>
  <c r="N171" i="9"/>
  <c r="E120" i="4" s="1"/>
  <c r="F124" i="10"/>
  <c r="N179" i="9"/>
  <c r="E128" i="4" s="1"/>
  <c r="F132" i="10"/>
  <c r="N134" i="9"/>
  <c r="F87" i="10"/>
  <c r="N154" i="9"/>
  <c r="E103" i="4" s="1"/>
  <c r="F107" i="10"/>
  <c r="N170" i="9"/>
  <c r="E119" i="4" s="1"/>
  <c r="F123" i="10"/>
  <c r="N121" i="9"/>
  <c r="F74" i="10"/>
  <c r="N141" i="9"/>
  <c r="F94" i="10"/>
  <c r="N157" i="9"/>
  <c r="E106" i="4" s="1"/>
  <c r="F110" i="10"/>
  <c r="N173" i="9"/>
  <c r="E122" i="4" s="1"/>
  <c r="F126" i="10"/>
  <c r="N120" i="9"/>
  <c r="F73" i="10"/>
  <c r="N128" i="9"/>
  <c r="F81" i="10"/>
  <c r="N136" i="9"/>
  <c r="F89" i="10"/>
  <c r="N144" i="9"/>
  <c r="F97" i="10"/>
  <c r="N152" i="9"/>
  <c r="E101" i="4" s="1"/>
  <c r="F105" i="10"/>
  <c r="N160" i="9"/>
  <c r="E109" i="4" s="1"/>
  <c r="F113" i="10"/>
  <c r="N168" i="9"/>
  <c r="E117" i="4" s="1"/>
  <c r="F121" i="10"/>
  <c r="N176" i="9"/>
  <c r="E125" i="4" s="1"/>
  <c r="F129" i="10"/>
  <c r="N118" i="9"/>
  <c r="F71" i="10"/>
  <c r="N130" i="9"/>
  <c r="F83" i="10"/>
  <c r="N146" i="9"/>
  <c r="F99" i="10"/>
  <c r="N158" i="9"/>
  <c r="E107" i="4" s="1"/>
  <c r="F111" i="10"/>
  <c r="N174" i="9"/>
  <c r="E123" i="4" s="1"/>
  <c r="F127" i="10"/>
  <c r="N125" i="9"/>
  <c r="F78" i="10"/>
  <c r="N137" i="9"/>
  <c r="F90" i="10"/>
  <c r="N153" i="9"/>
  <c r="E102" i="4" s="1"/>
  <c r="F106" i="10"/>
  <c r="N169" i="9"/>
  <c r="E118" i="4" s="1"/>
  <c r="F122" i="10"/>
  <c r="N119" i="9"/>
  <c r="F72" i="10"/>
  <c r="N127" i="9"/>
  <c r="F80" i="10"/>
  <c r="N135" i="9"/>
  <c r="F88" i="10"/>
  <c r="N143" i="9"/>
  <c r="F96" i="10"/>
  <c r="N151" i="9"/>
  <c r="E100" i="4" s="1"/>
  <c r="F104" i="10"/>
  <c r="N159" i="9"/>
  <c r="E108" i="4" s="1"/>
  <c r="F112" i="10"/>
  <c r="N167" i="9"/>
  <c r="E116" i="4" s="1"/>
  <c r="F120" i="10"/>
  <c r="N175" i="9"/>
  <c r="E124" i="4" s="1"/>
  <c r="F128" i="10"/>
  <c r="N126" i="9"/>
  <c r="E75" i="4" s="1"/>
  <c r="F79" i="10"/>
  <c r="N142" i="9"/>
  <c r="F95" i="10"/>
  <c r="N162" i="9"/>
  <c r="E111" i="4" s="1"/>
  <c r="F115" i="10"/>
  <c r="N178" i="9"/>
  <c r="E127" i="4" s="1"/>
  <c r="F131" i="10"/>
  <c r="N117" i="9"/>
  <c r="F70" i="10"/>
  <c r="N129" i="9"/>
  <c r="F82" i="10"/>
  <c r="N149" i="9"/>
  <c r="E98" i="4" s="1"/>
  <c r="F102" i="10"/>
  <c r="N165" i="9"/>
  <c r="E114" i="4" s="1"/>
  <c r="F118" i="10"/>
  <c r="N124" i="9"/>
  <c r="F77" i="10"/>
  <c r="N132" i="9"/>
  <c r="F85" i="10"/>
  <c r="N140" i="9"/>
  <c r="F93" i="10"/>
  <c r="N148" i="9"/>
  <c r="E97" i="4" s="1"/>
  <c r="F101" i="10"/>
  <c r="N156" i="9"/>
  <c r="E105" i="4" s="1"/>
  <c r="F109" i="10"/>
  <c r="N164" i="9"/>
  <c r="E113" i="4" s="1"/>
  <c r="F117" i="10"/>
  <c r="N172" i="9"/>
  <c r="E121" i="4" s="1"/>
  <c r="F125" i="10"/>
  <c r="N111" i="9"/>
  <c r="F64" i="10"/>
  <c r="N116" i="9"/>
  <c r="F69" i="10"/>
  <c r="N113" i="9"/>
  <c r="F66" i="10"/>
  <c r="N110" i="9"/>
  <c r="F63" i="10"/>
  <c r="N115" i="9"/>
  <c r="F68" i="10"/>
  <c r="N114" i="9"/>
  <c r="F67" i="10"/>
  <c r="N112" i="9"/>
  <c r="F65" i="10"/>
  <c r="G30" i="9"/>
  <c r="H30" i="9"/>
  <c r="N86" i="9"/>
  <c r="F39" i="10"/>
  <c r="N102" i="9"/>
  <c r="F55" i="10"/>
  <c r="F62" i="10"/>
  <c r="N87" i="9"/>
  <c r="F40" i="10"/>
  <c r="N103" i="9"/>
  <c r="F56" i="10"/>
  <c r="N106" i="9"/>
  <c r="F59" i="10"/>
  <c r="N81" i="9"/>
  <c r="F34" i="10"/>
  <c r="N97" i="9"/>
  <c r="F50" i="10"/>
  <c r="N84" i="9"/>
  <c r="F37" i="10"/>
  <c r="N100" i="9"/>
  <c r="F53" i="10"/>
  <c r="N108" i="9"/>
  <c r="F61" i="10"/>
  <c r="N85" i="9"/>
  <c r="F38" i="10"/>
  <c r="N101" i="9"/>
  <c r="F54" i="10"/>
  <c r="N83" i="9"/>
  <c r="F36" i="10"/>
  <c r="N99" i="9"/>
  <c r="F52" i="10"/>
  <c r="N107" i="9"/>
  <c r="F60" i="10"/>
  <c r="N82" i="9"/>
  <c r="F35" i="10"/>
  <c r="N98" i="9"/>
  <c r="F51" i="10"/>
  <c r="N105" i="9"/>
  <c r="F58" i="10"/>
  <c r="N88" i="9"/>
  <c r="F41" i="10"/>
  <c r="N104" i="9"/>
  <c r="F57" i="10"/>
  <c r="C29" i="9"/>
  <c r="F29" i="9" s="1"/>
  <c r="B19" i="1" s="1"/>
  <c r="N109" i="9"/>
  <c r="N330" i="9"/>
  <c r="N414" i="9"/>
  <c r="N284" i="9"/>
  <c r="N424" i="9"/>
  <c r="F3" i="9"/>
  <c r="D30" i="9"/>
  <c r="C30" i="9"/>
  <c r="F30" i="9" s="1"/>
  <c r="C44" i="10"/>
  <c r="C48" i="10"/>
  <c r="C46" i="10"/>
  <c r="C50" i="10"/>
  <c r="C45" i="10"/>
  <c r="C47" i="10"/>
  <c r="C55" i="10"/>
  <c r="C59" i="10"/>
  <c r="F10" i="4"/>
  <c r="E141" i="2"/>
  <c r="E98" i="10" l="1"/>
  <c r="E86" i="10"/>
  <c r="E82" i="10"/>
  <c r="AD460" i="9"/>
  <c r="AS460" i="9" s="1"/>
  <c r="AD402" i="9"/>
  <c r="AS402" i="9" s="1"/>
  <c r="Y226" i="9"/>
  <c r="Y237" i="9"/>
  <c r="AE374" i="9"/>
  <c r="AO100" i="9"/>
  <c r="AN100" i="9"/>
  <c r="AO80" i="9"/>
  <c r="AO81" i="9"/>
  <c r="AN81" i="9"/>
  <c r="Y212" i="9"/>
  <c r="Y153" i="9"/>
  <c r="Y235" i="9"/>
  <c r="Y87" i="9"/>
  <c r="Y84" i="9"/>
  <c r="Y90" i="9"/>
  <c r="Y144" i="9"/>
  <c r="Y281" i="9"/>
  <c r="Y151" i="9"/>
  <c r="Y279" i="9"/>
  <c r="Y93" i="9"/>
  <c r="Y217" i="9"/>
  <c r="CM332" i="9"/>
  <c r="CM128" i="9"/>
  <c r="CM132" i="9"/>
  <c r="X311" i="9"/>
  <c r="CM110" i="9"/>
  <c r="Y310" i="9"/>
  <c r="Y244" i="9"/>
  <c r="Y180" i="9"/>
  <c r="Y116" i="9"/>
  <c r="X279" i="9"/>
  <c r="AQ279" i="9" s="1"/>
  <c r="Y148" i="9"/>
  <c r="Y242" i="9"/>
  <c r="Y139" i="9"/>
  <c r="Y189" i="9"/>
  <c r="CM125" i="9"/>
  <c r="CM278" i="9"/>
  <c r="CI153" i="9"/>
  <c r="CV153" i="9" s="1"/>
  <c r="Y278" i="9"/>
  <c r="CM200" i="9"/>
  <c r="Y265" i="9"/>
  <c r="Y135" i="9"/>
  <c r="Y285" i="9"/>
  <c r="CM318" i="9"/>
  <c r="CM205" i="9"/>
  <c r="CM247" i="9"/>
  <c r="CM144" i="9"/>
  <c r="CM223" i="9"/>
  <c r="CM163" i="9"/>
  <c r="Y246" i="9"/>
  <c r="Y118" i="9"/>
  <c r="Y169" i="9"/>
  <c r="Y137" i="9"/>
  <c r="CM129" i="9"/>
  <c r="Y247" i="9"/>
  <c r="Y121" i="9"/>
  <c r="Y178" i="9"/>
  <c r="Y249" i="9"/>
  <c r="Y152" i="9"/>
  <c r="Y171" i="9"/>
  <c r="Y107" i="9"/>
  <c r="CM276" i="9"/>
  <c r="CM268" i="9"/>
  <c r="CJ330" i="9"/>
  <c r="CM283" i="9"/>
  <c r="CL88" i="9"/>
  <c r="CW88" i="9" s="1"/>
  <c r="CJ235" i="9"/>
  <c r="CM254" i="9"/>
  <c r="CM305" i="9"/>
  <c r="CM130" i="9"/>
  <c r="CM256" i="9"/>
  <c r="CJ279" i="9"/>
  <c r="CM270" i="9"/>
  <c r="CM242" i="9"/>
  <c r="CJ118" i="9"/>
  <c r="CL125" i="9"/>
  <c r="CW125" i="9" s="1"/>
  <c r="CL211" i="9"/>
  <c r="CW211" i="9" s="1"/>
  <c r="Y105" i="9"/>
  <c r="Y263" i="9"/>
  <c r="Y292" i="9"/>
  <c r="Y306" i="9"/>
  <c r="Y100" i="9"/>
  <c r="Y203" i="9"/>
  <c r="X247" i="9"/>
  <c r="CJ131" i="9"/>
  <c r="CJ223" i="9"/>
  <c r="CL129" i="9"/>
  <c r="CW129" i="9" s="1"/>
  <c r="CM229" i="9"/>
  <c r="CM192" i="9"/>
  <c r="Y308" i="9"/>
  <c r="Y276" i="9"/>
  <c r="Y150" i="9"/>
  <c r="X183" i="9"/>
  <c r="Y257" i="9"/>
  <c r="X261" i="9"/>
  <c r="CL307" i="9"/>
  <c r="CW307" i="9" s="1"/>
  <c r="CJ269" i="9"/>
  <c r="CL114" i="9"/>
  <c r="CW114" i="9" s="1"/>
  <c r="Y259" i="9"/>
  <c r="X151" i="9"/>
  <c r="CJ99" i="9"/>
  <c r="CL160" i="9"/>
  <c r="CW160" i="9" s="1"/>
  <c r="CM266" i="9"/>
  <c r="CJ91" i="9"/>
  <c r="CM244" i="9"/>
  <c r="CM89" i="9"/>
  <c r="CM136" i="9"/>
  <c r="CM293" i="9"/>
  <c r="CI278" i="9"/>
  <c r="CV278" i="9" s="1"/>
  <c r="CJ237" i="9"/>
  <c r="CL128" i="9"/>
  <c r="CW128" i="9" s="1"/>
  <c r="CJ134" i="9"/>
  <c r="Y214" i="9"/>
  <c r="Y233" i="9"/>
  <c r="CI268" i="9"/>
  <c r="CV268" i="9" s="1"/>
  <c r="CM195" i="9"/>
  <c r="CM233" i="9"/>
  <c r="CI97" i="9"/>
  <c r="CV97" i="9" s="1"/>
  <c r="CI276" i="9"/>
  <c r="CV276" i="9" s="1"/>
  <c r="CJ274" i="9"/>
  <c r="CL134" i="9"/>
  <c r="CW134" i="9" s="1"/>
  <c r="CJ186" i="9"/>
  <c r="CJ148" i="9"/>
  <c r="CL217" i="9"/>
  <c r="CW217" i="9" s="1"/>
  <c r="CM228" i="9"/>
  <c r="CL269" i="9"/>
  <c r="CW269" i="9" s="1"/>
  <c r="CM193" i="9"/>
  <c r="Y297" i="9"/>
  <c r="Y313" i="9"/>
  <c r="Y185" i="9"/>
  <c r="Y248" i="9"/>
  <c r="Y120" i="9"/>
  <c r="Y299" i="9"/>
  <c r="X119" i="9"/>
  <c r="CL334" i="9"/>
  <c r="CW334" i="9" s="1"/>
  <c r="CM100" i="9"/>
  <c r="CM108" i="9"/>
  <c r="CI248" i="9"/>
  <c r="CV248" i="9" s="1"/>
  <c r="CM86" i="9"/>
  <c r="CI341" i="9"/>
  <c r="CV341" i="9" s="1"/>
  <c r="CJ149" i="9"/>
  <c r="CI126" i="9"/>
  <c r="CV126" i="9" s="1"/>
  <c r="CI129" i="9"/>
  <c r="CV129" i="9" s="1"/>
  <c r="CJ245" i="9"/>
  <c r="CJ152" i="9"/>
  <c r="CM206" i="9"/>
  <c r="CL116" i="9"/>
  <c r="CW116" i="9" s="1"/>
  <c r="CL321" i="9"/>
  <c r="CW321" i="9" s="1"/>
  <c r="CI344" i="9"/>
  <c r="CV344" i="9" s="1"/>
  <c r="CM179" i="9"/>
  <c r="CM232" i="9"/>
  <c r="CL130" i="9"/>
  <c r="CW130" i="9" s="1"/>
  <c r="Y182" i="9"/>
  <c r="Y329" i="9"/>
  <c r="Y201" i="9"/>
  <c r="CJ273" i="9"/>
  <c r="CM88" i="9"/>
  <c r="CJ252" i="9"/>
  <c r="CL243" i="9"/>
  <c r="CW243" i="9" s="1"/>
  <c r="CM170" i="9"/>
  <c r="CJ276" i="9"/>
  <c r="CL260" i="9"/>
  <c r="CW260" i="9" s="1"/>
  <c r="CM121" i="9"/>
  <c r="CI295" i="9"/>
  <c r="CV295" i="9" s="1"/>
  <c r="CL224" i="9"/>
  <c r="CW224" i="9" s="1"/>
  <c r="CJ281" i="9"/>
  <c r="CI211" i="9"/>
  <c r="CV211" i="9" s="1"/>
  <c r="CI139" i="9"/>
  <c r="CV139" i="9" s="1"/>
  <c r="CJ272" i="9"/>
  <c r="CM307" i="9"/>
  <c r="CJ145" i="9"/>
  <c r="CI340" i="9"/>
  <c r="CV340" i="9" s="1"/>
  <c r="CJ246" i="9"/>
  <c r="CM194" i="9"/>
  <c r="CL274" i="9"/>
  <c r="CW274" i="9" s="1"/>
  <c r="CL276" i="9"/>
  <c r="CW276" i="9" s="1"/>
  <c r="CL272" i="9"/>
  <c r="CW272" i="9" s="1"/>
  <c r="CM124" i="9"/>
  <c r="CM218" i="9"/>
  <c r="CL236" i="9"/>
  <c r="CW236" i="9" s="1"/>
  <c r="CM272" i="9"/>
  <c r="CI99" i="9"/>
  <c r="CV99" i="9" s="1"/>
  <c r="CI254" i="9"/>
  <c r="CV254" i="9" s="1"/>
  <c r="CM224" i="9"/>
  <c r="CM220" i="9"/>
  <c r="CM158" i="9"/>
  <c r="CL210" i="9"/>
  <c r="CW210" i="9" s="1"/>
  <c r="CM317" i="9"/>
  <c r="CJ333" i="9"/>
  <c r="CJ297" i="9"/>
  <c r="CL196" i="9"/>
  <c r="CW196" i="9" s="1"/>
  <c r="CM119" i="9"/>
  <c r="CM253" i="9"/>
  <c r="CM143" i="9"/>
  <c r="CM131" i="9"/>
  <c r="CM333" i="9"/>
  <c r="CM85" i="9"/>
  <c r="CL336" i="9"/>
  <c r="CW336" i="9" s="1"/>
  <c r="CM303" i="9"/>
  <c r="CJ104" i="9"/>
  <c r="CL280" i="9"/>
  <c r="CW280" i="9" s="1"/>
  <c r="CL251" i="9"/>
  <c r="CW251" i="9" s="1"/>
  <c r="CI130" i="9"/>
  <c r="CV130" i="9" s="1"/>
  <c r="CL297" i="9"/>
  <c r="CW297" i="9" s="1"/>
  <c r="CM162" i="9"/>
  <c r="CL149" i="9"/>
  <c r="CW149" i="9" s="1"/>
  <c r="CI338" i="9"/>
  <c r="CV338" i="9" s="1"/>
  <c r="CM285" i="9"/>
  <c r="CM112" i="9"/>
  <c r="CL285" i="9"/>
  <c r="CW285" i="9" s="1"/>
  <c r="CI230" i="9"/>
  <c r="CV230" i="9" s="1"/>
  <c r="CL90" i="9"/>
  <c r="CW90" i="9" s="1"/>
  <c r="CM171" i="9"/>
  <c r="CL222" i="9"/>
  <c r="CW222" i="9" s="1"/>
  <c r="CL337" i="9"/>
  <c r="CW337" i="9" s="1"/>
  <c r="CJ122" i="9"/>
  <c r="CL133" i="9"/>
  <c r="CW133" i="9" s="1"/>
  <c r="CM240" i="9"/>
  <c r="CM239" i="9"/>
  <c r="CI311" i="9"/>
  <c r="CV311" i="9" s="1"/>
  <c r="CJ112" i="9"/>
  <c r="CI120" i="9"/>
  <c r="CV120" i="9" s="1"/>
  <c r="CJ111" i="9"/>
  <c r="CI115" i="9"/>
  <c r="CV115" i="9" s="1"/>
  <c r="CI119" i="9"/>
  <c r="CV119" i="9" s="1"/>
  <c r="CJ109" i="9"/>
  <c r="CI117" i="9"/>
  <c r="CV117" i="9" s="1"/>
  <c r="CM238" i="9"/>
  <c r="CL242" i="9"/>
  <c r="CW242" i="9" s="1"/>
  <c r="CM235" i="9"/>
  <c r="CL238" i="9"/>
  <c r="CW238" i="9" s="1"/>
  <c r="CM177" i="9"/>
  <c r="CL181" i="9"/>
  <c r="CW181" i="9" s="1"/>
  <c r="CM176" i="9"/>
  <c r="CL180" i="9"/>
  <c r="CW180" i="9" s="1"/>
  <c r="CM175" i="9"/>
  <c r="CL178" i="9"/>
  <c r="CW178" i="9" s="1"/>
  <c r="CL174" i="9"/>
  <c r="CW174" i="9" s="1"/>
  <c r="CL179" i="9"/>
  <c r="CW179" i="9" s="1"/>
  <c r="CM174" i="9"/>
  <c r="CJ307" i="9"/>
  <c r="CI315" i="9"/>
  <c r="CV315" i="9" s="1"/>
  <c r="CJ306" i="9"/>
  <c r="CI314" i="9"/>
  <c r="CV314" i="9" s="1"/>
  <c r="CJ305" i="9"/>
  <c r="CI313" i="9"/>
  <c r="CV313" i="9" s="1"/>
  <c r="CI187" i="9"/>
  <c r="CV187" i="9" s="1"/>
  <c r="CJ179" i="9"/>
  <c r="CI177" i="9"/>
  <c r="CV177" i="9" s="1"/>
  <c r="CI294" i="9"/>
  <c r="CV294" i="9" s="1"/>
  <c r="CJ286" i="9"/>
  <c r="CJ280" i="9"/>
  <c r="CI280" i="9"/>
  <c r="CV280" i="9" s="1"/>
  <c r="CI289" i="9"/>
  <c r="CV289" i="9" s="1"/>
  <c r="CI285" i="9"/>
  <c r="CV285" i="9" s="1"/>
  <c r="CI174" i="9"/>
  <c r="CV174" i="9" s="1"/>
  <c r="CJ166" i="9"/>
  <c r="CL103" i="9"/>
  <c r="CW103" i="9" s="1"/>
  <c r="CM99" i="9"/>
  <c r="CL101" i="9"/>
  <c r="CW101" i="9" s="1"/>
  <c r="CL102" i="9"/>
  <c r="CW102" i="9" s="1"/>
  <c r="CM97" i="9"/>
  <c r="CM98" i="9"/>
  <c r="CJ293" i="9"/>
  <c r="CI301" i="9"/>
  <c r="CV301" i="9" s="1"/>
  <c r="CI297" i="9"/>
  <c r="CV297" i="9" s="1"/>
  <c r="CJ289" i="9"/>
  <c r="CJ290" i="9"/>
  <c r="CJ287" i="9"/>
  <c r="CJ291" i="9"/>
  <c r="CI221" i="9"/>
  <c r="CV221" i="9" s="1"/>
  <c r="CJ213" i="9"/>
  <c r="CJ211" i="9"/>
  <c r="CJ212" i="9"/>
  <c r="CI219" i="9"/>
  <c r="CV219" i="9" s="1"/>
  <c r="CI218" i="9"/>
  <c r="CV218" i="9" s="1"/>
  <c r="CJ210" i="9"/>
  <c r="CJ209" i="9"/>
  <c r="CI220" i="9"/>
  <c r="CV220" i="9" s="1"/>
  <c r="CI217" i="9"/>
  <c r="CV217" i="9" s="1"/>
  <c r="CM154" i="9"/>
  <c r="CL158" i="9"/>
  <c r="CW158" i="9" s="1"/>
  <c r="CM151" i="9"/>
  <c r="CL157" i="9"/>
  <c r="CW157" i="9" s="1"/>
  <c r="CM153" i="9"/>
  <c r="CJ312" i="9"/>
  <c r="CI320" i="9"/>
  <c r="CV320" i="9" s="1"/>
  <c r="CJ310" i="9"/>
  <c r="CI318" i="9"/>
  <c r="CV318" i="9" s="1"/>
  <c r="CI264" i="9"/>
  <c r="CV264" i="9" s="1"/>
  <c r="CJ256" i="9"/>
  <c r="CJ255" i="9"/>
  <c r="CI263" i="9"/>
  <c r="CV263" i="9" s="1"/>
  <c r="CI260" i="9"/>
  <c r="CV260" i="9" s="1"/>
  <c r="CI255" i="9"/>
  <c r="CV255" i="9" s="1"/>
  <c r="CI253" i="9"/>
  <c r="CV253" i="9" s="1"/>
  <c r="CM189" i="9"/>
  <c r="CL193" i="9"/>
  <c r="CW193" i="9" s="1"/>
  <c r="CL192" i="9"/>
  <c r="CW192" i="9" s="1"/>
  <c r="CM188" i="9"/>
  <c r="CJ144" i="9"/>
  <c r="CI152" i="9"/>
  <c r="CV152" i="9" s="1"/>
  <c r="CM302" i="9"/>
  <c r="CL306" i="9"/>
  <c r="CW306" i="9" s="1"/>
  <c r="CL305" i="9"/>
  <c r="CW305" i="9" s="1"/>
  <c r="CM301" i="9"/>
  <c r="CM190" i="9"/>
  <c r="CL194" i="9"/>
  <c r="CW194" i="9" s="1"/>
  <c r="CL333" i="9"/>
  <c r="CW333" i="9" s="1"/>
  <c r="CM329" i="9"/>
  <c r="CM328" i="9"/>
  <c r="CL332" i="9"/>
  <c r="CW332" i="9" s="1"/>
  <c r="CJ244" i="9"/>
  <c r="CI252" i="9"/>
  <c r="CV252" i="9" s="1"/>
  <c r="CJ242" i="9"/>
  <c r="CJ243" i="9"/>
  <c r="CI245" i="9"/>
  <c r="CV245" i="9" s="1"/>
  <c r="CI250" i="9"/>
  <c r="CV250" i="9" s="1"/>
  <c r="CI251" i="9"/>
  <c r="CV251" i="9" s="1"/>
  <c r="CI241" i="9"/>
  <c r="CV241" i="9" s="1"/>
  <c r="CI239" i="9"/>
  <c r="CV239" i="9" s="1"/>
  <c r="CJ240" i="9"/>
  <c r="CJ164" i="9"/>
  <c r="CI172" i="9"/>
  <c r="CV172" i="9" s="1"/>
  <c r="CI323" i="9"/>
  <c r="CV323" i="9" s="1"/>
  <c r="CJ315" i="9"/>
  <c r="CJ314" i="9"/>
  <c r="CI322" i="9"/>
  <c r="CV322" i="9" s="1"/>
  <c r="CJ313" i="9"/>
  <c r="CI321" i="9"/>
  <c r="CV321" i="9" s="1"/>
  <c r="CL295" i="9"/>
  <c r="CW295" i="9" s="1"/>
  <c r="CM291" i="9"/>
  <c r="CL159" i="9"/>
  <c r="CW159" i="9" s="1"/>
  <c r="CM155" i="9"/>
  <c r="CL264" i="9"/>
  <c r="CW264" i="9" s="1"/>
  <c r="CM260" i="9"/>
  <c r="CI151" i="9"/>
  <c r="CV151" i="9" s="1"/>
  <c r="CJ143" i="9"/>
  <c r="CL171" i="9"/>
  <c r="CW171" i="9" s="1"/>
  <c r="CM167" i="9"/>
  <c r="CI95" i="9"/>
  <c r="CV95" i="9" s="1"/>
  <c r="CJ87" i="9"/>
  <c r="CM299" i="9"/>
  <c r="CL303" i="9"/>
  <c r="CW303" i="9" s="1"/>
  <c r="CJ116" i="9"/>
  <c r="CI124" i="9"/>
  <c r="CV124" i="9" s="1"/>
  <c r="CJ301" i="9"/>
  <c r="CI309" i="9"/>
  <c r="CV309" i="9" s="1"/>
  <c r="CJ157" i="9"/>
  <c r="CI165" i="9"/>
  <c r="CV165" i="9" s="1"/>
  <c r="CM141" i="9"/>
  <c r="CL145" i="9"/>
  <c r="CW145" i="9" s="1"/>
  <c r="CJ193" i="9"/>
  <c r="CI201" i="9"/>
  <c r="CV201" i="9" s="1"/>
  <c r="CL317" i="9"/>
  <c r="CW317" i="9" s="1"/>
  <c r="CM313" i="9"/>
  <c r="CM169" i="9"/>
  <c r="CL173" i="9"/>
  <c r="CW173" i="9" s="1"/>
  <c r="CI179" i="9"/>
  <c r="CV179" i="9" s="1"/>
  <c r="CJ171" i="9"/>
  <c r="CI166" i="9"/>
  <c r="CV166" i="9" s="1"/>
  <c r="CJ158" i="9"/>
  <c r="CM324" i="9"/>
  <c r="CL328" i="9"/>
  <c r="CW328" i="9" s="1"/>
  <c r="CL208" i="9"/>
  <c r="CW208" i="9" s="1"/>
  <c r="CM204" i="9"/>
  <c r="CL291" i="9"/>
  <c r="CW291" i="9" s="1"/>
  <c r="CM287" i="9"/>
  <c r="CI146" i="9"/>
  <c r="CV146" i="9" s="1"/>
  <c r="CJ138" i="9"/>
  <c r="CL394" i="9"/>
  <c r="CW394" i="9" s="1"/>
  <c r="CM390" i="9"/>
  <c r="CL368" i="9"/>
  <c r="CW368" i="9" s="1"/>
  <c r="CM364" i="9"/>
  <c r="CI394" i="9"/>
  <c r="CV394" i="9" s="1"/>
  <c r="CJ386" i="9"/>
  <c r="CL360" i="9"/>
  <c r="CW360" i="9" s="1"/>
  <c r="CM356" i="9"/>
  <c r="CL369" i="9"/>
  <c r="CW369" i="9" s="1"/>
  <c r="CM365" i="9"/>
  <c r="CJ363" i="9"/>
  <c r="CI371" i="9"/>
  <c r="CV371" i="9" s="1"/>
  <c r="CL412" i="9"/>
  <c r="CW412" i="9" s="1"/>
  <c r="CM408" i="9"/>
  <c r="CI354" i="9"/>
  <c r="CV354" i="9" s="1"/>
  <c r="CJ346" i="9"/>
  <c r="CI396" i="9"/>
  <c r="CV396" i="9" s="1"/>
  <c r="CJ388" i="9"/>
  <c r="CL407" i="9"/>
  <c r="CW407" i="9" s="1"/>
  <c r="CM403" i="9"/>
  <c r="CI353" i="9"/>
  <c r="CV353" i="9" s="1"/>
  <c r="CJ345" i="9"/>
  <c r="CJ361" i="9"/>
  <c r="CI369" i="9"/>
  <c r="CV369" i="9" s="1"/>
  <c r="CJ377" i="9"/>
  <c r="CI385" i="9"/>
  <c r="CV385" i="9" s="1"/>
  <c r="CI406" i="9"/>
  <c r="CV406" i="9" s="1"/>
  <c r="CJ398" i="9"/>
  <c r="CJ344" i="9"/>
  <c r="CI352" i="9"/>
  <c r="CV352" i="9" s="1"/>
  <c r="CI368" i="9"/>
  <c r="CV368" i="9" s="1"/>
  <c r="CJ360" i="9"/>
  <c r="CM371" i="9"/>
  <c r="CL375" i="9"/>
  <c r="CW375" i="9" s="1"/>
  <c r="CJ396" i="9"/>
  <c r="CI404" i="9"/>
  <c r="CV404" i="9" s="1"/>
  <c r="CJ420" i="9"/>
  <c r="CI428" i="9"/>
  <c r="CV428" i="9" s="1"/>
  <c r="CL449" i="9"/>
  <c r="CW449" i="9" s="1"/>
  <c r="CM445" i="9"/>
  <c r="CL385" i="9"/>
  <c r="CW385" i="9" s="1"/>
  <c r="CM381" i="9"/>
  <c r="CM397" i="9"/>
  <c r="CL401" i="9"/>
  <c r="CW401" i="9" s="1"/>
  <c r="CM416" i="9"/>
  <c r="CL420" i="9"/>
  <c r="CW420" i="9" s="1"/>
  <c r="CI473" i="9"/>
  <c r="CV473" i="9" s="1"/>
  <c r="CJ465" i="9"/>
  <c r="CL410" i="9"/>
  <c r="CW410" i="9" s="1"/>
  <c r="CM406" i="9"/>
  <c r="CM428" i="9"/>
  <c r="CL432" i="9"/>
  <c r="CW432" i="9" s="1"/>
  <c r="CM456" i="9"/>
  <c r="CL460" i="9"/>
  <c r="CW460" i="9" s="1"/>
  <c r="CI433" i="9"/>
  <c r="CV433" i="9" s="1"/>
  <c r="CJ425" i="9"/>
  <c r="CI441" i="9"/>
  <c r="CV441" i="9" s="1"/>
  <c r="CJ433" i="9"/>
  <c r="CM460" i="9"/>
  <c r="CL464" i="9"/>
  <c r="CW464" i="9" s="1"/>
  <c r="CI477" i="9"/>
  <c r="CV477" i="9" s="1"/>
  <c r="CJ469" i="9"/>
  <c r="CI452" i="9"/>
  <c r="CV452" i="9" s="1"/>
  <c r="CJ444" i="9"/>
  <c r="CI468" i="9"/>
  <c r="CV468" i="9" s="1"/>
  <c r="CJ460" i="9"/>
  <c r="CJ455" i="9"/>
  <c r="CI463" i="9"/>
  <c r="CV463" i="9" s="1"/>
  <c r="CJ471" i="9"/>
  <c r="CI479" i="9"/>
  <c r="CV479" i="9" s="1"/>
  <c r="CI94" i="9"/>
  <c r="CV94" i="9" s="1"/>
  <c r="CI90" i="9"/>
  <c r="CV90" i="9" s="1"/>
  <c r="CI86" i="9"/>
  <c r="CV86" i="9" s="1"/>
  <c r="CJ85" i="9"/>
  <c r="CI82" i="9"/>
  <c r="CV82" i="9" s="1"/>
  <c r="CJ81" i="9"/>
  <c r="CI93" i="9"/>
  <c r="CV93" i="9" s="1"/>
  <c r="CI89" i="9"/>
  <c r="CV89" i="9" s="1"/>
  <c r="CI85" i="9"/>
  <c r="CV85" i="9" s="1"/>
  <c r="CJ84" i="9"/>
  <c r="CI81" i="9"/>
  <c r="CV81" i="9" s="1"/>
  <c r="CI91" i="9"/>
  <c r="CV91" i="9" s="1"/>
  <c r="CJ86" i="9"/>
  <c r="CI83" i="9"/>
  <c r="CV83" i="9" s="1"/>
  <c r="CI88" i="9"/>
  <c r="CV88" i="9" s="1"/>
  <c r="CJ83" i="9"/>
  <c r="CI87" i="9"/>
  <c r="CV87" i="9" s="1"/>
  <c r="CJ82" i="9"/>
  <c r="CI92" i="9"/>
  <c r="CV92" i="9" s="1"/>
  <c r="CI84" i="9"/>
  <c r="CV84" i="9" s="1"/>
  <c r="CL301" i="9"/>
  <c r="CW301" i="9" s="1"/>
  <c r="CM297" i="9"/>
  <c r="CI275" i="9"/>
  <c r="CV275" i="9" s="1"/>
  <c r="CJ267" i="9"/>
  <c r="CM203" i="9"/>
  <c r="CL207" i="9"/>
  <c r="CW207" i="9" s="1"/>
  <c r="CM226" i="9"/>
  <c r="CL230" i="9"/>
  <c r="CW230" i="9" s="1"/>
  <c r="CJ328" i="9"/>
  <c r="CI336" i="9"/>
  <c r="CV336" i="9" s="1"/>
  <c r="CJ208" i="9"/>
  <c r="CI216" i="9"/>
  <c r="CV216" i="9" s="1"/>
  <c r="CL330" i="9"/>
  <c r="CW330" i="9" s="1"/>
  <c r="CM326" i="9"/>
  <c r="CJ129" i="9"/>
  <c r="CI137" i="9"/>
  <c r="CV137" i="9" s="1"/>
  <c r="CM185" i="9"/>
  <c r="CL189" i="9"/>
  <c r="CW189" i="9" s="1"/>
  <c r="CI235" i="9"/>
  <c r="CV235" i="9" s="1"/>
  <c r="CJ227" i="9"/>
  <c r="CI190" i="9"/>
  <c r="CV190" i="9" s="1"/>
  <c r="CJ182" i="9"/>
  <c r="CI303" i="9"/>
  <c r="CV303" i="9" s="1"/>
  <c r="CJ295" i="9"/>
  <c r="CM148" i="9"/>
  <c r="CL152" i="9"/>
  <c r="CW152" i="9" s="1"/>
  <c r="CL235" i="9"/>
  <c r="CW235" i="9" s="1"/>
  <c r="CM231" i="9"/>
  <c r="CL139" i="9"/>
  <c r="CW139" i="9" s="1"/>
  <c r="CM135" i="9"/>
  <c r="CL99" i="9"/>
  <c r="CW99" i="9" s="1"/>
  <c r="CM95" i="9"/>
  <c r="CM117" i="9"/>
  <c r="CL121" i="9"/>
  <c r="CW121" i="9" s="1"/>
  <c r="CI326" i="9"/>
  <c r="CV326" i="9" s="1"/>
  <c r="CJ318" i="9"/>
  <c r="CL143" i="9"/>
  <c r="CW143" i="9" s="1"/>
  <c r="CM139" i="9"/>
  <c r="CM314" i="9"/>
  <c r="CL318" i="9"/>
  <c r="CW318" i="9" s="1"/>
  <c r="CL313" i="9"/>
  <c r="CW313" i="9" s="1"/>
  <c r="CM309" i="9"/>
  <c r="CJ168" i="9"/>
  <c r="CI176" i="9"/>
  <c r="CV176" i="9" s="1"/>
  <c r="CL218" i="9"/>
  <c r="CW218" i="9" s="1"/>
  <c r="CM214" i="9"/>
  <c r="CJ236" i="9"/>
  <c r="CI244" i="9"/>
  <c r="CV244" i="9" s="1"/>
  <c r="CJ124" i="9"/>
  <c r="CI132" i="9"/>
  <c r="CV132" i="9" s="1"/>
  <c r="CI195" i="9"/>
  <c r="CV195" i="9" s="1"/>
  <c r="CJ187" i="9"/>
  <c r="CM211" i="9"/>
  <c r="CL215" i="9"/>
  <c r="CW215" i="9" s="1"/>
  <c r="CI343" i="9"/>
  <c r="CV343" i="9" s="1"/>
  <c r="CJ335" i="9"/>
  <c r="CL256" i="9"/>
  <c r="CW256" i="9" s="1"/>
  <c r="CM252" i="9"/>
  <c r="CL315" i="9"/>
  <c r="CW315" i="9" s="1"/>
  <c r="CM311" i="9"/>
  <c r="CL163" i="9"/>
  <c r="CW163" i="9" s="1"/>
  <c r="CM159" i="9"/>
  <c r="CI393" i="9"/>
  <c r="CV393" i="9" s="1"/>
  <c r="CJ385" i="9"/>
  <c r="CI366" i="9"/>
  <c r="CV366" i="9" s="1"/>
  <c r="CJ358" i="9"/>
  <c r="CI392" i="9"/>
  <c r="CV392" i="9" s="1"/>
  <c r="CJ384" i="9"/>
  <c r="CI443" i="9"/>
  <c r="CV443" i="9" s="1"/>
  <c r="CJ435" i="9"/>
  <c r="CM337" i="9"/>
  <c r="CL341" i="9"/>
  <c r="CW341" i="9" s="1"/>
  <c r="CL373" i="9"/>
  <c r="CW373" i="9" s="1"/>
  <c r="CM369" i="9"/>
  <c r="CM352" i="9"/>
  <c r="CL356" i="9"/>
  <c r="CW356" i="9" s="1"/>
  <c r="CL398" i="9"/>
  <c r="CW398" i="9" s="1"/>
  <c r="CM394" i="9"/>
  <c r="CL343" i="9"/>
  <c r="CW343" i="9" s="1"/>
  <c r="CM339" i="9"/>
  <c r="CL359" i="9"/>
  <c r="CW359" i="9" s="1"/>
  <c r="CM355" i="9"/>
  <c r="CI384" i="9"/>
  <c r="CV384" i="9" s="1"/>
  <c r="CJ376" i="9"/>
  <c r="CI402" i="9"/>
  <c r="CV402" i="9" s="1"/>
  <c r="CJ394" i="9"/>
  <c r="CL350" i="9"/>
  <c r="CW350" i="9" s="1"/>
  <c r="CM346" i="9"/>
  <c r="CL366" i="9"/>
  <c r="CW366" i="9" s="1"/>
  <c r="CM362" i="9"/>
  <c r="CJ381" i="9"/>
  <c r="CI389" i="9"/>
  <c r="CV389" i="9" s="1"/>
  <c r="CM388" i="9"/>
  <c r="CL392" i="9"/>
  <c r="CW392" i="9" s="1"/>
  <c r="CJ419" i="9"/>
  <c r="CI427" i="9"/>
  <c r="CV427" i="9" s="1"/>
  <c r="CM444" i="9"/>
  <c r="CL448" i="9"/>
  <c r="CW448" i="9" s="1"/>
  <c r="CJ383" i="9"/>
  <c r="CI391" i="9"/>
  <c r="CV391" i="9" s="1"/>
  <c r="CJ399" i="9"/>
  <c r="CI407" i="9"/>
  <c r="CV407" i="9" s="1"/>
  <c r="CI423" i="9"/>
  <c r="CV423" i="9" s="1"/>
  <c r="CJ415" i="9"/>
  <c r="CI434" i="9"/>
  <c r="CV434" i="9" s="1"/>
  <c r="CJ426" i="9"/>
  <c r="CL459" i="9"/>
  <c r="CW459" i="9" s="1"/>
  <c r="CM455" i="9"/>
  <c r="CJ400" i="9"/>
  <c r="CI408" i="9"/>
  <c r="CV408" i="9" s="1"/>
  <c r="CI432" i="9"/>
  <c r="CV432" i="9" s="1"/>
  <c r="CJ424" i="9"/>
  <c r="CI458" i="9"/>
  <c r="CV458" i="9" s="1"/>
  <c r="CJ450" i="9"/>
  <c r="CL423" i="9"/>
  <c r="CW423" i="9" s="1"/>
  <c r="CM419" i="9"/>
  <c r="CM440" i="9"/>
  <c r="CL444" i="9"/>
  <c r="CW444" i="9" s="1"/>
  <c r="CM459" i="9"/>
  <c r="CL463" i="9"/>
  <c r="CW463" i="9" s="1"/>
  <c r="CL442" i="9"/>
  <c r="CW442" i="9" s="1"/>
  <c r="CM438" i="9"/>
  <c r="CL458" i="9"/>
  <c r="CW458" i="9" s="1"/>
  <c r="CM454" i="9"/>
  <c r="CL474" i="9"/>
  <c r="CW474" i="9" s="1"/>
  <c r="CM470" i="9"/>
  <c r="CL469" i="9"/>
  <c r="CW469" i="9" s="1"/>
  <c r="CM465" i="9"/>
  <c r="CN479" i="9"/>
  <c r="BY479" i="9"/>
  <c r="CN475" i="9"/>
  <c r="BY475" i="9"/>
  <c r="CN471" i="9"/>
  <c r="BY471" i="9"/>
  <c r="CN467" i="9"/>
  <c r="BY467" i="9"/>
  <c r="CN463" i="9"/>
  <c r="BY463" i="9"/>
  <c r="CN459" i="9"/>
  <c r="BY459" i="9"/>
  <c r="CN455" i="9"/>
  <c r="BY455" i="9"/>
  <c r="CN451" i="9"/>
  <c r="BY451" i="9"/>
  <c r="CN447" i="9"/>
  <c r="BY447" i="9"/>
  <c r="CN443" i="9"/>
  <c r="CN476" i="9"/>
  <c r="BY476" i="9"/>
  <c r="CN472" i="9"/>
  <c r="BY472" i="9"/>
  <c r="CN468" i="9"/>
  <c r="BY468" i="9"/>
  <c r="CN464" i="9"/>
  <c r="BY464" i="9"/>
  <c r="CN460" i="9"/>
  <c r="BY460" i="9"/>
  <c r="CN456" i="9"/>
  <c r="BY456" i="9"/>
  <c r="CN452" i="9"/>
  <c r="BY452" i="9"/>
  <c r="CN448" i="9"/>
  <c r="BY448" i="9"/>
  <c r="CN444" i="9"/>
  <c r="BY444" i="9"/>
  <c r="CN440" i="9"/>
  <c r="BY440" i="9"/>
  <c r="CN436" i="9"/>
  <c r="BY436" i="9"/>
  <c r="CN432" i="9"/>
  <c r="BY432" i="9"/>
  <c r="BY477" i="9"/>
  <c r="CN473" i="9"/>
  <c r="BY469" i="9"/>
  <c r="CN465" i="9"/>
  <c r="BY461" i="9"/>
  <c r="CN457" i="9"/>
  <c r="BY453" i="9"/>
  <c r="CN449" i="9"/>
  <c r="BY445" i="9"/>
  <c r="CN442" i="9"/>
  <c r="CN441" i="9"/>
  <c r="BY439" i="9"/>
  <c r="BY438" i="9"/>
  <c r="BY437" i="9"/>
  <c r="BY478" i="9"/>
  <c r="CN474" i="9"/>
  <c r="BY470" i="9"/>
  <c r="CN466" i="9"/>
  <c r="BY462" i="9"/>
  <c r="CN458" i="9"/>
  <c r="BY454" i="9"/>
  <c r="CN450" i="9"/>
  <c r="BY446" i="9"/>
  <c r="BY443" i="9"/>
  <c r="BY442" i="9"/>
  <c r="BY441" i="9"/>
  <c r="CN431" i="9"/>
  <c r="CN429" i="9"/>
  <c r="BY429" i="9"/>
  <c r="CN425" i="9"/>
  <c r="BY425" i="9"/>
  <c r="CN421" i="9"/>
  <c r="BY421" i="9"/>
  <c r="CN417" i="9"/>
  <c r="BY417" i="9"/>
  <c r="CN413" i="9"/>
  <c r="BY413" i="9"/>
  <c r="CN478" i="9"/>
  <c r="BY474" i="9"/>
  <c r="CN462" i="9"/>
  <c r="BY458" i="9"/>
  <c r="CN446" i="9"/>
  <c r="BY435" i="9"/>
  <c r="BY434" i="9"/>
  <c r="BY433" i="9"/>
  <c r="BY431" i="9"/>
  <c r="BY430" i="9"/>
  <c r="CN420" i="9"/>
  <c r="CN419" i="9"/>
  <c r="CN418" i="9"/>
  <c r="BY416" i="9"/>
  <c r="BY415" i="9"/>
  <c r="BY414" i="9"/>
  <c r="CN408" i="9"/>
  <c r="BY408" i="9"/>
  <c r="CN404" i="9"/>
  <c r="BY404" i="9"/>
  <c r="CN400" i="9"/>
  <c r="BY400" i="9"/>
  <c r="CN396" i="9"/>
  <c r="BY396" i="9"/>
  <c r="CN392" i="9"/>
  <c r="BY392" i="9"/>
  <c r="CN477" i="9"/>
  <c r="BY473" i="9"/>
  <c r="CN461" i="9"/>
  <c r="BY457" i="9"/>
  <c r="CN445" i="9"/>
  <c r="CN435" i="9"/>
  <c r="CN434" i="9"/>
  <c r="CN433" i="9"/>
  <c r="CN424" i="9"/>
  <c r="CN423" i="9"/>
  <c r="CN422" i="9"/>
  <c r="BY420" i="9"/>
  <c r="BY419" i="9"/>
  <c r="BY418" i="9"/>
  <c r="CN407" i="9"/>
  <c r="BY407" i="9"/>
  <c r="CN403" i="9"/>
  <c r="BY403" i="9"/>
  <c r="CN399" i="9"/>
  <c r="BY399" i="9"/>
  <c r="CN395" i="9"/>
  <c r="BY395" i="9"/>
  <c r="CN391" i="9"/>
  <c r="BY391" i="9"/>
  <c r="CN387" i="9"/>
  <c r="BY387" i="9"/>
  <c r="CN383" i="9"/>
  <c r="BY383" i="9"/>
  <c r="CN379" i="9"/>
  <c r="BY379" i="9"/>
  <c r="CN375" i="9"/>
  <c r="BY375" i="9"/>
  <c r="CN371" i="9"/>
  <c r="BY371" i="9"/>
  <c r="CN469" i="9"/>
  <c r="BY465" i="9"/>
  <c r="CN430" i="9"/>
  <c r="BY428" i="9"/>
  <c r="BY427" i="9"/>
  <c r="BY426" i="9"/>
  <c r="BY409" i="9"/>
  <c r="CN405" i="9"/>
  <c r="BY401" i="9"/>
  <c r="CN397" i="9"/>
  <c r="BY393" i="9"/>
  <c r="BY390" i="9"/>
  <c r="BY389" i="9"/>
  <c r="BY388" i="9"/>
  <c r="CN378" i="9"/>
  <c r="CN377" i="9"/>
  <c r="CN376" i="9"/>
  <c r="BY374" i="9"/>
  <c r="BY373" i="9"/>
  <c r="BY372" i="9"/>
  <c r="BY368" i="9"/>
  <c r="CN364" i="9"/>
  <c r="BY364" i="9"/>
  <c r="CN360" i="9"/>
  <c r="BY360" i="9"/>
  <c r="CN356" i="9"/>
  <c r="BY356" i="9"/>
  <c r="CN352" i="9"/>
  <c r="BY352" i="9"/>
  <c r="CN348" i="9"/>
  <c r="BY348" i="9"/>
  <c r="CN344" i="9"/>
  <c r="BY344" i="9"/>
  <c r="CN340" i="9"/>
  <c r="BY340" i="9"/>
  <c r="CN336" i="9"/>
  <c r="BY336" i="9"/>
  <c r="CN332" i="9"/>
  <c r="BY332" i="9"/>
  <c r="CN454" i="9"/>
  <c r="BY450" i="9"/>
  <c r="CN439" i="9"/>
  <c r="CN438" i="9"/>
  <c r="CN437" i="9"/>
  <c r="CN428" i="9"/>
  <c r="CN427" i="9"/>
  <c r="CN426" i="9"/>
  <c r="BY424" i="9"/>
  <c r="BY423" i="9"/>
  <c r="BY422" i="9"/>
  <c r="BY406" i="9"/>
  <c r="CN402" i="9"/>
  <c r="BY398" i="9"/>
  <c r="CN394" i="9"/>
  <c r="CN390" i="9"/>
  <c r="CN389" i="9"/>
  <c r="CN388" i="9"/>
  <c r="BY386" i="9"/>
  <c r="BY385" i="9"/>
  <c r="BY384" i="9"/>
  <c r="CN374" i="9"/>
  <c r="CN373" i="9"/>
  <c r="CN372" i="9"/>
  <c r="BY370" i="9"/>
  <c r="BY369" i="9"/>
  <c r="CN365" i="9"/>
  <c r="BY365" i="9"/>
  <c r="CN361" i="9"/>
  <c r="BY361" i="9"/>
  <c r="CN357" i="9"/>
  <c r="BY357" i="9"/>
  <c r="CN353" i="9"/>
  <c r="BY353" i="9"/>
  <c r="CN349" i="9"/>
  <c r="BY349" i="9"/>
  <c r="CN345" i="9"/>
  <c r="BY345" i="9"/>
  <c r="CN341" i="9"/>
  <c r="BY341" i="9"/>
  <c r="CN337" i="9"/>
  <c r="BY337" i="9"/>
  <c r="CN333" i="9"/>
  <c r="BY333" i="9"/>
  <c r="CN453" i="9"/>
  <c r="CN416" i="9"/>
  <c r="CN415" i="9"/>
  <c r="CN414" i="9"/>
  <c r="CN409" i="9"/>
  <c r="BY405" i="9"/>
  <c r="CN393" i="9"/>
  <c r="CN370" i="9"/>
  <c r="CN369" i="9"/>
  <c r="CN368" i="9"/>
  <c r="CN366" i="9"/>
  <c r="BY362" i="9"/>
  <c r="CN358" i="9"/>
  <c r="BY354" i="9"/>
  <c r="CN350" i="9"/>
  <c r="BY346" i="9"/>
  <c r="CN342" i="9"/>
  <c r="BY338" i="9"/>
  <c r="CN334" i="9"/>
  <c r="CN470" i="9"/>
  <c r="CN398" i="9"/>
  <c r="BY394" i="9"/>
  <c r="CN382" i="9"/>
  <c r="CN381" i="9"/>
  <c r="CN380" i="9"/>
  <c r="BY378" i="9"/>
  <c r="BY377" i="9"/>
  <c r="BY376" i="9"/>
  <c r="CN367" i="9"/>
  <c r="BY363" i="9"/>
  <c r="CN359" i="9"/>
  <c r="BY355" i="9"/>
  <c r="CN351" i="9"/>
  <c r="BY347" i="9"/>
  <c r="CN343" i="9"/>
  <c r="BY339" i="9"/>
  <c r="CN335" i="9"/>
  <c r="BY331" i="9"/>
  <c r="CN412" i="9"/>
  <c r="CN410" i="9"/>
  <c r="BY367" i="9"/>
  <c r="CN355" i="9"/>
  <c r="BY351" i="9"/>
  <c r="CN339" i="9"/>
  <c r="BY335" i="9"/>
  <c r="BY411" i="9"/>
  <c r="CN401" i="9"/>
  <c r="BY397" i="9"/>
  <c r="BY382" i="9"/>
  <c r="BY381" i="9"/>
  <c r="BY380" i="9"/>
  <c r="CN362" i="9"/>
  <c r="BY358" i="9"/>
  <c r="CN346" i="9"/>
  <c r="BY342" i="9"/>
  <c r="CN411" i="9"/>
  <c r="BY402" i="9"/>
  <c r="CN363" i="9"/>
  <c r="BY359" i="9"/>
  <c r="CN331" i="9"/>
  <c r="BY410" i="9"/>
  <c r="CN385" i="9"/>
  <c r="BY366" i="9"/>
  <c r="CN338" i="9"/>
  <c r="BY334" i="9"/>
  <c r="BY449" i="9"/>
  <c r="BY412" i="9"/>
  <c r="CN386" i="9"/>
  <c r="CN384" i="9"/>
  <c r="CN354" i="9"/>
  <c r="CN406" i="9"/>
  <c r="CN347" i="9"/>
  <c r="BY343" i="9"/>
  <c r="BY466" i="9"/>
  <c r="BY350" i="9"/>
  <c r="BY83" i="9"/>
  <c r="CN92" i="9"/>
  <c r="BY315" i="9"/>
  <c r="BY307" i="9"/>
  <c r="BY275" i="9"/>
  <c r="CN219" i="9"/>
  <c r="BY203" i="9"/>
  <c r="BY262" i="9"/>
  <c r="BY94" i="9"/>
  <c r="CN95" i="9"/>
  <c r="CN84" i="9"/>
  <c r="BY285" i="9"/>
  <c r="CN245" i="9"/>
  <c r="BY229" i="9"/>
  <c r="CN173" i="9"/>
  <c r="BY157" i="9"/>
  <c r="BY312" i="9"/>
  <c r="BY264" i="9"/>
  <c r="CN184" i="9"/>
  <c r="BY168" i="9"/>
  <c r="CN136" i="9"/>
  <c r="BY128" i="9"/>
  <c r="BY110" i="9"/>
  <c r="BY82" i="9"/>
  <c r="CN103" i="9"/>
  <c r="BY99" i="9"/>
  <c r="CN108" i="9"/>
  <c r="BY89" i="9"/>
  <c r="CN319" i="9"/>
  <c r="CN311" i="9"/>
  <c r="BY295" i="9"/>
  <c r="BY279" i="9"/>
  <c r="CN271" i="9"/>
  <c r="CN263" i="9"/>
  <c r="BY247" i="9"/>
  <c r="CN231" i="9"/>
  <c r="CN215" i="9"/>
  <c r="CN199" i="9"/>
  <c r="CN191" i="9"/>
  <c r="BY183" i="9"/>
  <c r="CN159" i="9"/>
  <c r="BY151" i="9"/>
  <c r="CN135" i="9"/>
  <c r="BY127" i="9"/>
  <c r="BY119" i="9"/>
  <c r="CN314" i="9"/>
  <c r="BY306" i="9"/>
  <c r="CN266" i="9"/>
  <c r="BY258" i="9"/>
  <c r="CN234" i="9"/>
  <c r="CN218" i="9"/>
  <c r="BY210" i="9"/>
  <c r="CN194" i="9"/>
  <c r="CN162" i="9"/>
  <c r="BY154" i="9"/>
  <c r="CN130" i="9"/>
  <c r="BY122" i="9"/>
  <c r="BY90" i="9"/>
  <c r="BY87" i="9"/>
  <c r="BY116" i="9"/>
  <c r="BY267" i="9"/>
  <c r="CN251" i="9"/>
  <c r="CN243" i="9"/>
  <c r="BY195" i="9"/>
  <c r="CN187" i="9"/>
  <c r="CN147" i="9"/>
  <c r="CN131" i="9"/>
  <c r="BY123" i="9"/>
  <c r="BY270" i="9"/>
  <c r="BY254" i="9"/>
  <c r="CN230" i="9"/>
  <c r="CN214" i="9"/>
  <c r="CN206" i="9"/>
  <c r="BY190" i="9"/>
  <c r="CN166" i="9"/>
  <c r="BY150" i="9"/>
  <c r="CN142" i="9"/>
  <c r="BY118" i="9"/>
  <c r="BY91" i="9"/>
  <c r="CN100" i="9"/>
  <c r="CN317" i="9"/>
  <c r="CN309" i="9"/>
  <c r="CN253" i="9"/>
  <c r="BY237" i="9"/>
  <c r="CN189" i="9"/>
  <c r="BY181" i="9"/>
  <c r="CN133" i="9"/>
  <c r="BY117" i="9"/>
  <c r="BY320" i="9"/>
  <c r="CN304" i="9"/>
  <c r="CN240" i="9"/>
  <c r="BY192" i="9"/>
  <c r="CN120" i="9"/>
  <c r="BY86" i="9"/>
  <c r="BY107" i="9"/>
  <c r="CN112" i="9"/>
  <c r="BY88" i="9"/>
  <c r="CN93" i="9"/>
  <c r="BY329" i="9"/>
  <c r="CN297" i="9"/>
  <c r="CN273" i="9"/>
  <c r="BY265" i="9"/>
  <c r="CN241" i="9"/>
  <c r="BY233" i="9"/>
  <c r="CN225" i="9"/>
  <c r="BY201" i="9"/>
  <c r="CN177" i="9"/>
  <c r="BY169" i="9"/>
  <c r="CN145" i="9"/>
  <c r="BY137" i="9"/>
  <c r="BY300" i="9"/>
  <c r="CN284" i="9"/>
  <c r="CN260" i="9"/>
  <c r="BY236" i="9"/>
  <c r="CN220" i="9"/>
  <c r="CN188" i="9"/>
  <c r="BY180" i="9"/>
  <c r="CN156" i="9"/>
  <c r="BY148" i="9"/>
  <c r="CN124" i="9"/>
  <c r="CN299" i="9"/>
  <c r="CN267" i="9"/>
  <c r="BY243" i="9"/>
  <c r="CN211" i="9"/>
  <c r="BY163" i="9"/>
  <c r="BY147" i="9"/>
  <c r="CN310" i="9"/>
  <c r="BY302" i="9"/>
  <c r="BY286" i="9"/>
  <c r="BY238" i="9"/>
  <c r="BY85" i="9"/>
  <c r="CN293" i="9"/>
  <c r="BY269" i="9"/>
  <c r="BY205" i="9"/>
  <c r="CN165" i="9"/>
  <c r="BY141" i="9"/>
  <c r="CN102" i="9"/>
  <c r="CN97" i="9"/>
  <c r="CN321" i="9"/>
  <c r="BY313" i="9"/>
  <c r="BY305" i="9"/>
  <c r="CN209" i="9"/>
  <c r="CN193" i="9"/>
  <c r="BY185" i="9"/>
  <c r="BY316" i="9"/>
  <c r="CN300" i="9"/>
  <c r="CN204" i="9"/>
  <c r="BY196" i="9"/>
  <c r="CN172" i="9"/>
  <c r="BY164" i="9"/>
  <c r="BY132" i="9"/>
  <c r="CN105" i="9"/>
  <c r="CN171" i="9"/>
  <c r="BY318" i="9"/>
  <c r="BY294" i="9"/>
  <c r="CN174" i="9"/>
  <c r="CN94" i="9"/>
  <c r="CN261" i="9"/>
  <c r="BY245" i="9"/>
  <c r="BY173" i="9"/>
  <c r="CN125" i="9"/>
  <c r="BY328" i="9"/>
  <c r="CN296" i="9"/>
  <c r="CN280" i="9"/>
  <c r="CN110" i="9"/>
  <c r="CN239" i="9"/>
  <c r="BY215" i="9"/>
  <c r="BY207" i="9"/>
  <c r="CN167" i="9"/>
  <c r="CN127" i="9"/>
  <c r="BY330" i="9"/>
  <c r="BY322" i="9"/>
  <c r="BY234" i="9"/>
  <c r="BY218" i="9"/>
  <c r="BY186" i="9"/>
  <c r="CN138" i="9"/>
  <c r="BY130" i="9"/>
  <c r="CN323" i="9"/>
  <c r="BY283" i="9"/>
  <c r="CN179" i="9"/>
  <c r="CN163" i="9"/>
  <c r="CN155" i="9"/>
  <c r="BY131" i="9"/>
  <c r="CN270" i="9"/>
  <c r="BY198" i="9"/>
  <c r="CN182" i="9"/>
  <c r="BY158" i="9"/>
  <c r="CN150" i="9"/>
  <c r="BY126" i="9"/>
  <c r="BY100" i="9"/>
  <c r="CN111" i="9"/>
  <c r="CN85" i="9"/>
  <c r="BY317" i="9"/>
  <c r="BY309" i="9"/>
  <c r="CN269" i="9"/>
  <c r="BY189" i="9"/>
  <c r="BY272" i="9"/>
  <c r="CN256" i="9"/>
  <c r="CN208" i="9"/>
  <c r="BY102" i="9"/>
  <c r="CN86" i="9"/>
  <c r="BY112" i="9"/>
  <c r="CN104" i="9"/>
  <c r="BY297" i="9"/>
  <c r="CN281" i="9"/>
  <c r="BY273" i="9"/>
  <c r="CN153" i="9"/>
  <c r="BY145" i="9"/>
  <c r="CN121" i="9"/>
  <c r="CN324" i="9"/>
  <c r="BY292" i="9"/>
  <c r="CN228" i="9"/>
  <c r="CN164" i="9"/>
  <c r="BY156" i="9"/>
  <c r="CN132" i="9"/>
  <c r="BY124" i="9"/>
  <c r="CN291" i="9"/>
  <c r="BY291" i="9"/>
  <c r="BY259" i="9"/>
  <c r="CN235" i="9"/>
  <c r="BY171" i="9"/>
  <c r="CN318" i="9"/>
  <c r="CN294" i="9"/>
  <c r="CN262" i="9"/>
  <c r="BY174" i="9"/>
  <c r="BY81" i="9"/>
  <c r="CN285" i="9"/>
  <c r="BY277" i="9"/>
  <c r="CN229" i="9"/>
  <c r="BY213" i="9"/>
  <c r="CN157" i="9"/>
  <c r="BY149" i="9"/>
  <c r="BY296" i="9"/>
  <c r="CN264" i="9"/>
  <c r="BY248" i="9"/>
  <c r="CN168" i="9"/>
  <c r="BY160" i="9"/>
  <c r="CN128" i="9"/>
  <c r="CN82" i="9"/>
  <c r="BY98" i="9"/>
  <c r="CN115" i="9"/>
  <c r="CN89" i="9"/>
  <c r="BY113" i="9"/>
  <c r="CN327" i="9"/>
  <c r="CN303" i="9"/>
  <c r="CN279" i="9"/>
  <c r="BY271" i="9"/>
  <c r="CN255" i="9"/>
  <c r="BY239" i="9"/>
  <c r="CN207" i="9"/>
  <c r="BY191" i="9"/>
  <c r="BY175" i="9"/>
  <c r="BY159" i="9"/>
  <c r="CN119" i="9"/>
  <c r="CN330" i="9"/>
  <c r="CN322" i="9"/>
  <c r="BY314" i="9"/>
  <c r="CN306" i="9"/>
  <c r="BY298" i="9"/>
  <c r="CN290" i="9"/>
  <c r="BY282" i="9"/>
  <c r="BY274" i="9"/>
  <c r="CN258" i="9"/>
  <c r="BY250" i="9"/>
  <c r="BY226" i="9"/>
  <c r="CN210" i="9"/>
  <c r="BY202" i="9"/>
  <c r="CN186" i="9"/>
  <c r="BY178" i="9"/>
  <c r="CN154" i="9"/>
  <c r="BY146" i="9"/>
  <c r="CN122" i="9"/>
  <c r="BY109" i="9"/>
  <c r="CN90" i="9"/>
  <c r="CN87" i="9"/>
  <c r="CN116" i="9"/>
  <c r="BY299" i="9"/>
  <c r="CN283" i="9"/>
  <c r="BY251" i="9"/>
  <c r="CN227" i="9"/>
  <c r="CN195" i="9"/>
  <c r="BY155" i="9"/>
  <c r="CN139" i="9"/>
  <c r="CN123" i="9"/>
  <c r="BY326" i="9"/>
  <c r="BY310" i="9"/>
  <c r="CN286" i="9"/>
  <c r="BY278" i="9"/>
  <c r="CN254" i="9"/>
  <c r="BY246" i="9"/>
  <c r="CN198" i="9"/>
  <c r="BY182" i="9"/>
  <c r="BY142" i="9"/>
  <c r="CN134" i="9"/>
  <c r="CN126" i="9"/>
  <c r="BY111" i="9"/>
  <c r="BY293" i="9"/>
  <c r="CN237" i="9"/>
  <c r="CN221" i="9"/>
  <c r="CN181" i="9"/>
  <c r="BY165" i="9"/>
  <c r="CN117" i="9"/>
  <c r="CN288" i="9"/>
  <c r="BY256" i="9"/>
  <c r="CN192" i="9"/>
  <c r="BY176" i="9"/>
  <c r="CN88" i="9"/>
  <c r="BY97" i="9"/>
  <c r="CN329" i="9"/>
  <c r="BY321" i="9"/>
  <c r="BY289" i="9"/>
  <c r="CN265" i="9"/>
  <c r="BY257" i="9"/>
  <c r="CN233" i="9"/>
  <c r="BY225" i="9"/>
  <c r="BY217" i="9"/>
  <c r="BY209" i="9"/>
  <c r="CN201" i="9"/>
  <c r="BY193" i="9"/>
  <c r="CN169" i="9"/>
  <c r="BY161" i="9"/>
  <c r="CN137" i="9"/>
  <c r="BY129" i="9"/>
  <c r="BY324" i="9"/>
  <c r="CN316" i="9"/>
  <c r="CN308" i="9"/>
  <c r="CN276" i="9"/>
  <c r="CN268" i="9"/>
  <c r="BY260" i="9"/>
  <c r="CN252" i="9"/>
  <c r="BY228" i="9"/>
  <c r="CN212" i="9"/>
  <c r="BY204" i="9"/>
  <c r="CN180" i="9"/>
  <c r="BY172" i="9"/>
  <c r="CN148" i="9"/>
  <c r="BY140" i="9"/>
  <c r="BY106" i="9"/>
  <c r="CN83" i="9"/>
  <c r="BY105" i="9"/>
  <c r="CN307" i="9"/>
  <c r="CN275" i="9"/>
  <c r="BY235" i="9"/>
  <c r="BY219" i="9"/>
  <c r="CN203" i="9"/>
  <c r="CN81" i="9"/>
  <c r="BY114" i="9"/>
  <c r="BY325" i="9"/>
  <c r="BY301" i="9"/>
  <c r="CN277" i="9"/>
  <c r="BY261" i="9"/>
  <c r="CN213" i="9"/>
  <c r="BY197" i="9"/>
  <c r="CN149" i="9"/>
  <c r="BY125" i="9"/>
  <c r="CN328" i="9"/>
  <c r="CN312" i="9"/>
  <c r="BY280" i="9"/>
  <c r="CN248" i="9"/>
  <c r="BY232" i="9"/>
  <c r="BY216" i="9"/>
  <c r="BY200" i="9"/>
  <c r="CN160" i="9"/>
  <c r="BY144" i="9"/>
  <c r="CN98" i="9"/>
  <c r="BY103" i="9"/>
  <c r="BY115" i="9"/>
  <c r="BY96" i="9"/>
  <c r="CN113" i="9"/>
  <c r="BY327" i="9"/>
  <c r="BY311" i="9"/>
  <c r="CN295" i="9"/>
  <c r="CN287" i="9"/>
  <c r="BY263" i="9"/>
  <c r="CN247" i="9"/>
  <c r="BY231" i="9"/>
  <c r="CN223" i="9"/>
  <c r="BY199" i="9"/>
  <c r="CN183" i="9"/>
  <c r="CN175" i="9"/>
  <c r="BY167" i="9"/>
  <c r="CN151" i="9"/>
  <c r="CN143" i="9"/>
  <c r="BY135" i="9"/>
  <c r="CN298" i="9"/>
  <c r="BY290" i="9"/>
  <c r="CN250" i="9"/>
  <c r="BY242" i="9"/>
  <c r="CN226" i="9"/>
  <c r="CN178" i="9"/>
  <c r="BY170" i="9"/>
  <c r="CN146" i="9"/>
  <c r="BY138" i="9"/>
  <c r="CN109" i="9"/>
  <c r="BY101" i="9"/>
  <c r="BY323" i="9"/>
  <c r="BY187" i="9"/>
  <c r="BY179" i="9"/>
  <c r="CN278" i="9"/>
  <c r="CN246" i="9"/>
  <c r="BY222" i="9"/>
  <c r="BY206" i="9"/>
  <c r="CN190" i="9"/>
  <c r="BY166" i="9"/>
  <c r="CN158" i="9"/>
  <c r="BY134" i="9"/>
  <c r="CN118" i="9"/>
  <c r="CN320" i="9"/>
  <c r="BY288" i="9"/>
  <c r="CN272" i="9"/>
  <c r="BY240" i="9"/>
  <c r="CN224" i="9"/>
  <c r="BY208" i="9"/>
  <c r="CN176" i="9"/>
  <c r="BY152" i="9"/>
  <c r="BY104" i="9"/>
  <c r="CN289" i="9"/>
  <c r="BY281" i="9"/>
  <c r="CN257" i="9"/>
  <c r="BY249" i="9"/>
  <c r="CN161" i="9"/>
  <c r="BY153" i="9"/>
  <c r="CN129" i="9"/>
  <c r="BY121" i="9"/>
  <c r="BY284" i="9"/>
  <c r="BY252" i="9"/>
  <c r="CN244" i="9"/>
  <c r="BY212" i="9"/>
  <c r="CN140" i="9"/>
  <c r="CN106" i="9"/>
  <c r="BY92" i="9"/>
  <c r="CN315" i="9"/>
  <c r="CN259" i="9"/>
  <c r="BY95" i="9"/>
  <c r="BY84" i="9"/>
  <c r="CN114" i="9"/>
  <c r="CN325" i="9"/>
  <c r="CN301" i="9"/>
  <c r="CN197" i="9"/>
  <c r="CN232" i="9"/>
  <c r="CN216" i="9"/>
  <c r="CN200" i="9"/>
  <c r="BY184" i="9"/>
  <c r="CN144" i="9"/>
  <c r="BY136" i="9"/>
  <c r="CN99" i="9"/>
  <c r="BY108" i="9"/>
  <c r="CN96" i="9"/>
  <c r="BY319" i="9"/>
  <c r="BY303" i="9"/>
  <c r="BY287" i="9"/>
  <c r="BY255" i="9"/>
  <c r="BY223" i="9"/>
  <c r="BY143" i="9"/>
  <c r="CN282" i="9"/>
  <c r="CN274" i="9"/>
  <c r="BY266" i="9"/>
  <c r="CN242" i="9"/>
  <c r="CN202" i="9"/>
  <c r="BY194" i="9"/>
  <c r="CN170" i="9"/>
  <c r="BY162" i="9"/>
  <c r="CN101" i="9"/>
  <c r="BY227" i="9"/>
  <c r="BY211" i="9"/>
  <c r="BY139" i="9"/>
  <c r="CN326" i="9"/>
  <c r="CN302" i="9"/>
  <c r="CN238" i="9"/>
  <c r="BY230" i="9"/>
  <c r="CN222" i="9"/>
  <c r="BY214" i="9"/>
  <c r="CN91" i="9"/>
  <c r="BY253" i="9"/>
  <c r="BY221" i="9"/>
  <c r="CN205" i="9"/>
  <c r="CN141" i="9"/>
  <c r="BY133" i="9"/>
  <c r="BY304" i="9"/>
  <c r="BY224" i="9"/>
  <c r="CN152" i="9"/>
  <c r="BY120" i="9"/>
  <c r="CN107" i="9"/>
  <c r="BY93" i="9"/>
  <c r="CN313" i="9"/>
  <c r="CN305" i="9"/>
  <c r="CN249" i="9"/>
  <c r="BY241" i="9"/>
  <c r="CN217" i="9"/>
  <c r="CN185" i="9"/>
  <c r="BY177" i="9"/>
  <c r="BY308" i="9"/>
  <c r="CN292" i="9"/>
  <c r="BY276" i="9"/>
  <c r="BY268" i="9"/>
  <c r="BY244" i="9"/>
  <c r="CN236" i="9"/>
  <c r="BY220" i="9"/>
  <c r="CN196" i="9"/>
  <c r="BY188" i="9"/>
  <c r="CJ321" i="9"/>
  <c r="CI329" i="9"/>
  <c r="CV329" i="9" s="1"/>
  <c r="CJ177" i="9"/>
  <c r="CI185" i="9"/>
  <c r="CV185" i="9" s="1"/>
  <c r="CJ101" i="9"/>
  <c r="CI109" i="9"/>
  <c r="CV109" i="9" s="1"/>
  <c r="CM288" i="9"/>
  <c r="CL292" i="9"/>
  <c r="CW292" i="9" s="1"/>
  <c r="CL164" i="9"/>
  <c r="CW164" i="9" s="1"/>
  <c r="CM160" i="9"/>
  <c r="CL271" i="9"/>
  <c r="CW271" i="9" s="1"/>
  <c r="CM267" i="9"/>
  <c r="CL151" i="9"/>
  <c r="CW151" i="9" s="1"/>
  <c r="CM147" i="9"/>
  <c r="CI103" i="9"/>
  <c r="CV103" i="9" s="1"/>
  <c r="CJ95" i="9"/>
  <c r="CJ261" i="9"/>
  <c r="CI269" i="9"/>
  <c r="CV269" i="9" s="1"/>
  <c r="CJ197" i="9"/>
  <c r="CI205" i="9"/>
  <c r="CV205" i="9" s="1"/>
  <c r="CJ133" i="9"/>
  <c r="CI141" i="9"/>
  <c r="CV141" i="9" s="1"/>
  <c r="CI304" i="9"/>
  <c r="CV304" i="9" s="1"/>
  <c r="CJ296" i="9"/>
  <c r="CL249" i="9"/>
  <c r="CW249" i="9" s="1"/>
  <c r="CM245" i="9"/>
  <c r="CM181" i="9"/>
  <c r="CL185" i="9"/>
  <c r="CW185" i="9" s="1"/>
  <c r="CM90" i="9"/>
  <c r="CL94" i="9"/>
  <c r="CW94" i="9" s="1"/>
  <c r="CJ257" i="9"/>
  <c r="CI265" i="9"/>
  <c r="CV265" i="9" s="1"/>
  <c r="CJ161" i="9"/>
  <c r="CI169" i="9"/>
  <c r="CV169" i="9" s="1"/>
  <c r="CI300" i="9"/>
  <c r="CV300" i="9" s="1"/>
  <c r="CJ292" i="9"/>
  <c r="CL229" i="9"/>
  <c r="CW229" i="9" s="1"/>
  <c r="CM225" i="9"/>
  <c r="CM137" i="9"/>
  <c r="CL141" i="9"/>
  <c r="CW141" i="9" s="1"/>
  <c r="CL300" i="9"/>
  <c r="CW300" i="9" s="1"/>
  <c r="CM296" i="9"/>
  <c r="CL188" i="9"/>
  <c r="CW188" i="9" s="1"/>
  <c r="CM184" i="9"/>
  <c r="CI286" i="9"/>
  <c r="CV286" i="9" s="1"/>
  <c r="CJ278" i="9"/>
  <c r="CJ108" i="9"/>
  <c r="CI116" i="9"/>
  <c r="CV116" i="9" s="1"/>
  <c r="CI335" i="9"/>
  <c r="CV335" i="9" s="1"/>
  <c r="CJ327" i="9"/>
  <c r="CI247" i="9"/>
  <c r="CV247" i="9" s="1"/>
  <c r="CJ239" i="9"/>
  <c r="CM180" i="9"/>
  <c r="CL184" i="9"/>
  <c r="CW184" i="9" s="1"/>
  <c r="CL331" i="9"/>
  <c r="CW331" i="9" s="1"/>
  <c r="CM327" i="9"/>
  <c r="CL267" i="9"/>
  <c r="CW267" i="9" s="1"/>
  <c r="CM263" i="9"/>
  <c r="CI210" i="9"/>
  <c r="CV210" i="9" s="1"/>
  <c r="CJ202" i="9"/>
  <c r="CI178" i="9"/>
  <c r="CV178" i="9" s="1"/>
  <c r="CJ170" i="9"/>
  <c r="CM310" i="9"/>
  <c r="CL314" i="9"/>
  <c r="CW314" i="9" s="1"/>
  <c r="CJ100" i="9"/>
  <c r="CI108" i="9"/>
  <c r="CV108" i="9" s="1"/>
  <c r="CI291" i="9"/>
  <c r="CV291" i="9" s="1"/>
  <c r="CJ283" i="9"/>
  <c r="CL156" i="9"/>
  <c r="CW156" i="9" s="1"/>
  <c r="CM152" i="9"/>
  <c r="CL255" i="9"/>
  <c r="CW255" i="9" s="1"/>
  <c r="CM251" i="9"/>
  <c r="CL191" i="9"/>
  <c r="CW191" i="9" s="1"/>
  <c r="CM187" i="9"/>
  <c r="CL115" i="9"/>
  <c r="CW115" i="9" s="1"/>
  <c r="CM111" i="9"/>
  <c r="CL96" i="9"/>
  <c r="CW96" i="9" s="1"/>
  <c r="CM92" i="9"/>
  <c r="CJ285" i="9"/>
  <c r="CI293" i="9"/>
  <c r="CV293" i="9" s="1"/>
  <c r="CJ221" i="9"/>
  <c r="CI229" i="9"/>
  <c r="CV229" i="9" s="1"/>
  <c r="CM146" i="9"/>
  <c r="CL150" i="9"/>
  <c r="CW150" i="9" s="1"/>
  <c r="CM269" i="9"/>
  <c r="CL273" i="9"/>
  <c r="CW273" i="9" s="1"/>
  <c r="CI208" i="9"/>
  <c r="CV208" i="9" s="1"/>
  <c r="CJ200" i="9"/>
  <c r="CJ136" i="9"/>
  <c r="CI144" i="9"/>
  <c r="CV144" i="9" s="1"/>
  <c r="CJ249" i="9"/>
  <c r="CI257" i="9"/>
  <c r="CV257" i="9" s="1"/>
  <c r="CM182" i="9"/>
  <c r="CL186" i="9"/>
  <c r="CW186" i="9" s="1"/>
  <c r="CM273" i="9"/>
  <c r="CL277" i="9"/>
  <c r="CW277" i="9" s="1"/>
  <c r="CM217" i="9"/>
  <c r="CL221" i="9"/>
  <c r="CW221" i="9" s="1"/>
  <c r="CM161" i="9"/>
  <c r="CL165" i="9"/>
  <c r="CW165" i="9" s="1"/>
  <c r="CI114" i="9"/>
  <c r="CV114" i="9" s="1"/>
  <c r="CJ106" i="9"/>
  <c r="CI307" i="9"/>
  <c r="CV307" i="9" s="1"/>
  <c r="CJ299" i="9"/>
  <c r="CL124" i="9"/>
  <c r="CW124" i="9" s="1"/>
  <c r="CM120" i="9"/>
  <c r="CL231" i="9"/>
  <c r="CW231" i="9" s="1"/>
  <c r="CM227" i="9"/>
  <c r="CL127" i="9"/>
  <c r="CW127" i="9" s="1"/>
  <c r="CM123" i="9"/>
  <c r="CI118" i="9"/>
  <c r="CV118" i="9" s="1"/>
  <c r="CJ110" i="9"/>
  <c r="CL320" i="9"/>
  <c r="CW320" i="9" s="1"/>
  <c r="CM316" i="9"/>
  <c r="CI279" i="9"/>
  <c r="CV279" i="9" s="1"/>
  <c r="CJ271" i="9"/>
  <c r="CI207" i="9"/>
  <c r="CV207" i="9" s="1"/>
  <c r="CJ199" i="9"/>
  <c r="CI143" i="9"/>
  <c r="CV143" i="9" s="1"/>
  <c r="CJ135" i="9"/>
  <c r="CI290" i="9"/>
  <c r="CV290" i="9" s="1"/>
  <c r="CJ282" i="9"/>
  <c r="CM215" i="9"/>
  <c r="CL219" i="9"/>
  <c r="CW219" i="9" s="1"/>
  <c r="CL131" i="9"/>
  <c r="CW131" i="9" s="1"/>
  <c r="CM127" i="9"/>
  <c r="CI350" i="9"/>
  <c r="CV350" i="9" s="1"/>
  <c r="CJ342" i="9"/>
  <c r="CM400" i="9"/>
  <c r="CL404" i="9"/>
  <c r="CW404" i="9" s="1"/>
  <c r="CL415" i="9"/>
  <c r="CW415" i="9" s="1"/>
  <c r="CM411" i="9"/>
  <c r="CL382" i="9"/>
  <c r="CW382" i="9" s="1"/>
  <c r="CM378" i="9"/>
  <c r="CI359" i="9"/>
  <c r="CV359" i="9" s="1"/>
  <c r="CJ351" i="9"/>
  <c r="CM391" i="9"/>
  <c r="CL395" i="9"/>
  <c r="CW395" i="9" s="1"/>
  <c r="CI374" i="9"/>
  <c r="CV374" i="9" s="1"/>
  <c r="CJ366" i="9"/>
  <c r="CI351" i="9"/>
  <c r="CV351" i="9" s="1"/>
  <c r="CJ343" i="9"/>
  <c r="CI418" i="9"/>
  <c r="CV418" i="9" s="1"/>
  <c r="CJ410" i="9"/>
  <c r="CM345" i="9"/>
  <c r="CL349" i="9"/>
  <c r="CW349" i="9" s="1"/>
  <c r="CM361" i="9"/>
  <c r="CL365" i="9"/>
  <c r="CW365" i="9" s="1"/>
  <c r="CM375" i="9"/>
  <c r="CL379" i="9"/>
  <c r="CW379" i="9" s="1"/>
  <c r="CI438" i="9"/>
  <c r="CV438" i="9" s="1"/>
  <c r="CJ430" i="9"/>
  <c r="CM464" i="9"/>
  <c r="CL468" i="9"/>
  <c r="CW468" i="9" s="1"/>
  <c r="CL348" i="9"/>
  <c r="CW348" i="9" s="1"/>
  <c r="CM344" i="9"/>
  <c r="CM360" i="9"/>
  <c r="CL364" i="9"/>
  <c r="CW364" i="9" s="1"/>
  <c r="CI397" i="9"/>
  <c r="CV397" i="9" s="1"/>
  <c r="CJ389" i="9"/>
  <c r="CJ413" i="9"/>
  <c r="CI421" i="9"/>
  <c r="CV421" i="9" s="1"/>
  <c r="CL339" i="9"/>
  <c r="CW339" i="9" s="1"/>
  <c r="CM335" i="9"/>
  <c r="CL347" i="9"/>
  <c r="CW347" i="9" s="1"/>
  <c r="CM343" i="9"/>
  <c r="CL355" i="9"/>
  <c r="CW355" i="9" s="1"/>
  <c r="CM351" i="9"/>
  <c r="CL363" i="9"/>
  <c r="CW363" i="9" s="1"/>
  <c r="CM359" i="9"/>
  <c r="CL371" i="9"/>
  <c r="CW371" i="9" s="1"/>
  <c r="CM367" i="9"/>
  <c r="CJ378" i="9"/>
  <c r="CI386" i="9"/>
  <c r="CV386" i="9" s="1"/>
  <c r="CJ392" i="9"/>
  <c r="CI400" i="9"/>
  <c r="CV400" i="9" s="1"/>
  <c r="CM396" i="9"/>
  <c r="CL400" i="9"/>
  <c r="CW400" i="9" s="1"/>
  <c r="CL416" i="9"/>
  <c r="CW416" i="9" s="1"/>
  <c r="CM412" i="9"/>
  <c r="CM422" i="9"/>
  <c r="CL426" i="9"/>
  <c r="CW426" i="9" s="1"/>
  <c r="CL338" i="9"/>
  <c r="CW338" i="9" s="1"/>
  <c r="CM334" i="9"/>
  <c r="CL346" i="9"/>
  <c r="CW346" i="9" s="1"/>
  <c r="CM342" i="9"/>
  <c r="CL354" i="9"/>
  <c r="CW354" i="9" s="1"/>
  <c r="CM350" i="9"/>
  <c r="CL362" i="9"/>
  <c r="CW362" i="9" s="1"/>
  <c r="CM358" i="9"/>
  <c r="CL370" i="9"/>
  <c r="CW370" i="9" s="1"/>
  <c r="CM366" i="9"/>
  <c r="CM372" i="9"/>
  <c r="CL376" i="9"/>
  <c r="CW376" i="9" s="1"/>
  <c r="CM386" i="9"/>
  <c r="CL390" i="9"/>
  <c r="CW390" i="9" s="1"/>
  <c r="CI405" i="9"/>
  <c r="CV405" i="9" s="1"/>
  <c r="CJ397" i="9"/>
  <c r="CL411" i="9"/>
  <c r="CW411" i="9" s="1"/>
  <c r="CM407" i="9"/>
  <c r="CL428" i="9"/>
  <c r="CW428" i="9" s="1"/>
  <c r="CM424" i="9"/>
  <c r="CM437" i="9"/>
  <c r="CL441" i="9"/>
  <c r="CW441" i="9" s="1"/>
  <c r="CI465" i="9"/>
  <c r="CV465" i="9" s="1"/>
  <c r="CJ457" i="9"/>
  <c r="CJ379" i="9"/>
  <c r="CI387" i="9"/>
  <c r="CV387" i="9" s="1"/>
  <c r="CJ387" i="9"/>
  <c r="CI395" i="9"/>
  <c r="CV395" i="9" s="1"/>
  <c r="CJ395" i="9"/>
  <c r="CI403" i="9"/>
  <c r="CV403" i="9" s="1"/>
  <c r="CJ403" i="9"/>
  <c r="CI411" i="9"/>
  <c r="CV411" i="9" s="1"/>
  <c r="CI419" i="9"/>
  <c r="CV419" i="9" s="1"/>
  <c r="CJ411" i="9"/>
  <c r="CM417" i="9"/>
  <c r="CL421" i="9"/>
  <c r="CW421" i="9" s="1"/>
  <c r="CI436" i="9"/>
  <c r="CV436" i="9" s="1"/>
  <c r="CJ428" i="9"/>
  <c r="CI450" i="9"/>
  <c r="CV450" i="9" s="1"/>
  <c r="CJ442" i="9"/>
  <c r="CL475" i="9"/>
  <c r="CW475" i="9" s="1"/>
  <c r="CM471" i="9"/>
  <c r="CJ404" i="9"/>
  <c r="CI412" i="9"/>
  <c r="CV412" i="9" s="1"/>
  <c r="CI420" i="9"/>
  <c r="CV420" i="9" s="1"/>
  <c r="CJ412" i="9"/>
  <c r="CI430" i="9"/>
  <c r="CV430" i="9" s="1"/>
  <c r="CJ422" i="9"/>
  <c r="CM429" i="9"/>
  <c r="CL433" i="9"/>
  <c r="CW433" i="9" s="1"/>
  <c r="CI447" i="9"/>
  <c r="CV447" i="9" s="1"/>
  <c r="CJ439" i="9"/>
  <c r="CI474" i="9"/>
  <c r="CV474" i="9" s="1"/>
  <c r="CJ466" i="9"/>
  <c r="CL419" i="9"/>
  <c r="CW419" i="9" s="1"/>
  <c r="CM415" i="9"/>
  <c r="CL427" i="9"/>
  <c r="CW427" i="9" s="1"/>
  <c r="CM423" i="9"/>
  <c r="CM431" i="9"/>
  <c r="CL435" i="9"/>
  <c r="CW435" i="9" s="1"/>
  <c r="CJ454" i="9"/>
  <c r="CI462" i="9"/>
  <c r="CV462" i="9" s="1"/>
  <c r="CJ470" i="9"/>
  <c r="CI478" i="9"/>
  <c r="CV478" i="9" s="1"/>
  <c r="CI453" i="9"/>
  <c r="CV453" i="9" s="1"/>
  <c r="CJ445" i="9"/>
  <c r="CL455" i="9"/>
  <c r="CW455" i="9" s="1"/>
  <c r="CM451" i="9"/>
  <c r="CL471" i="9"/>
  <c r="CW471" i="9" s="1"/>
  <c r="CM467" i="9"/>
  <c r="CL438" i="9"/>
  <c r="CW438" i="9" s="1"/>
  <c r="CM434" i="9"/>
  <c r="CL446" i="9"/>
  <c r="CW446" i="9" s="1"/>
  <c r="CM442" i="9"/>
  <c r="CL454" i="9"/>
  <c r="CW454" i="9" s="1"/>
  <c r="CM450" i="9"/>
  <c r="CL462" i="9"/>
  <c r="CW462" i="9" s="1"/>
  <c r="CM458" i="9"/>
  <c r="CL470" i="9"/>
  <c r="CW470" i="9" s="1"/>
  <c r="CM466" i="9"/>
  <c r="CL478" i="9"/>
  <c r="CW478" i="9" s="1"/>
  <c r="CM474" i="9"/>
  <c r="CL457" i="9"/>
  <c r="CW457" i="9" s="1"/>
  <c r="CM453" i="9"/>
  <c r="CL465" i="9"/>
  <c r="CW465" i="9" s="1"/>
  <c r="CM461" i="9"/>
  <c r="CL473" i="9"/>
  <c r="CW473" i="9" s="1"/>
  <c r="CM469" i="9"/>
  <c r="CL166" i="9"/>
  <c r="CW166" i="9" s="1"/>
  <c r="CL293" i="9"/>
  <c r="CW293" i="9" s="1"/>
  <c r="CL197" i="9"/>
  <c r="CW197" i="9" s="1"/>
  <c r="CJ294" i="9"/>
  <c r="CI305" i="9"/>
  <c r="CV305" i="9" s="1"/>
  <c r="CI188" i="9"/>
  <c r="CV188" i="9" s="1"/>
  <c r="CL289" i="9"/>
  <c r="CW289" i="9" s="1"/>
  <c r="CL201" i="9"/>
  <c r="CW201" i="9" s="1"/>
  <c r="CM230" i="9"/>
  <c r="CI324" i="9"/>
  <c r="CV324" i="9" s="1"/>
  <c r="CL172" i="9"/>
  <c r="CW172" i="9" s="1"/>
  <c r="CI138" i="9"/>
  <c r="CV138" i="9" s="1"/>
  <c r="CM294" i="9"/>
  <c r="CL132" i="9"/>
  <c r="CW132" i="9" s="1"/>
  <c r="CJ140" i="9"/>
  <c r="CI331" i="9"/>
  <c r="CV331" i="9" s="1"/>
  <c r="CL247" i="9"/>
  <c r="CW247" i="9" s="1"/>
  <c r="CI274" i="9"/>
  <c r="CV274" i="9" s="1"/>
  <c r="CI242" i="9"/>
  <c r="CV242" i="9" s="1"/>
  <c r="CL123" i="9"/>
  <c r="CW123" i="9" s="1"/>
  <c r="CJ233" i="9"/>
  <c r="CJ332" i="9"/>
  <c r="CJ260" i="9"/>
  <c r="CL232" i="9"/>
  <c r="CW232" i="9" s="1"/>
  <c r="CI231" i="9"/>
  <c r="CV231" i="9" s="1"/>
  <c r="CI282" i="9"/>
  <c r="CV282" i="9" s="1"/>
  <c r="CI194" i="9"/>
  <c r="CV194" i="9" s="1"/>
  <c r="CJ89" i="9"/>
  <c r="CL287" i="9"/>
  <c r="CW287" i="9" s="1"/>
  <c r="CI142" i="9"/>
  <c r="CV142" i="9" s="1"/>
  <c r="CM290" i="9"/>
  <c r="CL270" i="9"/>
  <c r="CW270" i="9" s="1"/>
  <c r="CM234" i="9"/>
  <c r="CL233" i="9"/>
  <c r="CW233" i="9" s="1"/>
  <c r="CJ169" i="9"/>
  <c r="CM289" i="9"/>
  <c r="CM145" i="9"/>
  <c r="CL92" i="9"/>
  <c r="CW92" i="9" s="1"/>
  <c r="CI302" i="9"/>
  <c r="CV302" i="9" s="1"/>
  <c r="CI107" i="9"/>
  <c r="CV107" i="9" s="1"/>
  <c r="CM156" i="9"/>
  <c r="CM207" i="9"/>
  <c r="CL147" i="9"/>
  <c r="CW147" i="9" s="1"/>
  <c r="CI308" i="9"/>
  <c r="CV308" i="9" s="1"/>
  <c r="CJ180" i="9"/>
  <c r="CI299" i="9"/>
  <c r="CV299" i="9" s="1"/>
  <c r="CI243" i="9"/>
  <c r="CV243" i="9" s="1"/>
  <c r="CL204" i="9"/>
  <c r="CW204" i="9" s="1"/>
  <c r="CL239" i="9"/>
  <c r="CW239" i="9" s="1"/>
  <c r="CL175" i="9"/>
  <c r="CW175" i="9" s="1"/>
  <c r="CL135" i="9"/>
  <c r="CW135" i="9" s="1"/>
  <c r="CJ88" i="9"/>
  <c r="CJ121" i="9"/>
  <c r="CM322" i="9"/>
  <c r="CJ277" i="9"/>
  <c r="CM202" i="9"/>
  <c r="CM138" i="9"/>
  <c r="CI232" i="9"/>
  <c r="CV232" i="9" s="1"/>
  <c r="CM197" i="9"/>
  <c r="CM165" i="9"/>
  <c r="CM133" i="9"/>
  <c r="CJ185" i="9"/>
  <c r="CL309" i="9"/>
  <c r="CW309" i="9" s="1"/>
  <c r="CM201" i="9"/>
  <c r="CL228" i="9"/>
  <c r="CW228" i="9" s="1"/>
  <c r="CL148" i="9"/>
  <c r="CW148" i="9" s="1"/>
  <c r="CL199" i="9"/>
  <c r="CW199" i="9" s="1"/>
  <c r="CL248" i="9"/>
  <c r="CW248" i="9" s="1"/>
  <c r="CL168" i="9"/>
  <c r="CW168" i="9" s="1"/>
  <c r="CL136" i="9"/>
  <c r="CW136" i="9" s="1"/>
  <c r="CL227" i="9"/>
  <c r="CW227" i="9" s="1"/>
  <c r="CL155" i="9"/>
  <c r="CW155" i="9" s="1"/>
  <c r="CL167" i="9"/>
  <c r="CW167" i="9" s="1"/>
  <c r="CJ317" i="9"/>
  <c r="CM282" i="9"/>
  <c r="CJ184" i="9"/>
  <c r="CM198" i="9"/>
  <c r="CM126" i="9"/>
  <c r="CL244" i="9"/>
  <c r="CW244" i="9" s="1"/>
  <c r="CL140" i="9"/>
  <c r="CW140" i="9" s="1"/>
  <c r="CL183" i="9"/>
  <c r="CW183" i="9" s="1"/>
  <c r="CJ183" i="9"/>
  <c r="CI298" i="9"/>
  <c r="CV298" i="9" s="1"/>
  <c r="CI203" i="9"/>
  <c r="CV203" i="9" s="1"/>
  <c r="CJ195" i="9"/>
  <c r="CL100" i="9"/>
  <c r="CW100" i="9" s="1"/>
  <c r="CM96" i="9"/>
  <c r="CI215" i="9"/>
  <c r="CV215" i="9" s="1"/>
  <c r="CJ207" i="9"/>
  <c r="CJ298" i="9"/>
  <c r="CI306" i="9"/>
  <c r="CV306" i="9" s="1"/>
  <c r="CL203" i="9"/>
  <c r="CW203" i="9" s="1"/>
  <c r="CM199" i="9"/>
  <c r="CI106" i="9"/>
  <c r="CV106" i="9" s="1"/>
  <c r="CJ98" i="9"/>
  <c r="CJ331" i="9"/>
  <c r="CI339" i="9"/>
  <c r="CV339" i="9" s="1"/>
  <c r="CI171" i="9"/>
  <c r="CV171" i="9" s="1"/>
  <c r="CJ163" i="9"/>
  <c r="CJ206" i="9"/>
  <c r="CI214" i="9"/>
  <c r="CV214" i="9" s="1"/>
  <c r="CI110" i="9"/>
  <c r="CV110" i="9" s="1"/>
  <c r="CJ102" i="9"/>
  <c r="CJ229" i="9"/>
  <c r="CI237" i="9"/>
  <c r="CV237" i="9" s="1"/>
  <c r="CJ304" i="9"/>
  <c r="CI312" i="9"/>
  <c r="CV312" i="9" s="1"/>
  <c r="CI224" i="9"/>
  <c r="CV224" i="9" s="1"/>
  <c r="CJ216" i="9"/>
  <c r="CM286" i="9"/>
  <c r="CL290" i="9"/>
  <c r="CW290" i="9" s="1"/>
  <c r="CJ228" i="9"/>
  <c r="CI236" i="9"/>
  <c r="CV236" i="9" s="1"/>
  <c r="CL107" i="9"/>
  <c r="CW107" i="9" s="1"/>
  <c r="CM103" i="9"/>
  <c r="CL316" i="9"/>
  <c r="CW316" i="9" s="1"/>
  <c r="CM312" i="9"/>
  <c r="CI270" i="9"/>
  <c r="CV270" i="9" s="1"/>
  <c r="CJ262" i="9"/>
  <c r="CL119" i="9"/>
  <c r="CW119" i="9" s="1"/>
  <c r="CM115" i="9"/>
  <c r="CM284" i="9"/>
  <c r="CL288" i="9"/>
  <c r="CW288" i="9" s="1"/>
  <c r="CM140" i="9"/>
  <c r="CL144" i="9"/>
  <c r="CW144" i="9" s="1"/>
  <c r="CI234" i="9"/>
  <c r="CV234" i="9" s="1"/>
  <c r="CJ226" i="9"/>
  <c r="CM341" i="9"/>
  <c r="CL345" i="9"/>
  <c r="CW345" i="9" s="1"/>
  <c r="CI413" i="9"/>
  <c r="CV413" i="9" s="1"/>
  <c r="CJ405" i="9"/>
  <c r="CJ347" i="9"/>
  <c r="CI355" i="9"/>
  <c r="CV355" i="9" s="1"/>
  <c r="CM374" i="9"/>
  <c r="CL378" i="9"/>
  <c r="CW378" i="9" s="1"/>
  <c r="CI466" i="9"/>
  <c r="CV466" i="9" s="1"/>
  <c r="CJ458" i="9"/>
  <c r="CJ362" i="9"/>
  <c r="CI370" i="9"/>
  <c r="CV370" i="9" s="1"/>
  <c r="CI345" i="9"/>
  <c r="CV345" i="9" s="1"/>
  <c r="CJ337" i="9"/>
  <c r="CI361" i="9"/>
  <c r="CV361" i="9" s="1"/>
  <c r="CJ353" i="9"/>
  <c r="CI377" i="9"/>
  <c r="CV377" i="9" s="1"/>
  <c r="CJ369" i="9"/>
  <c r="CM384" i="9"/>
  <c r="CL388" i="9"/>
  <c r="CW388" i="9" s="1"/>
  <c r="CI422" i="9"/>
  <c r="CV422" i="9" s="1"/>
  <c r="CJ414" i="9"/>
  <c r="CM421" i="9"/>
  <c r="CL425" i="9"/>
  <c r="CW425" i="9" s="1"/>
  <c r="CJ352" i="9"/>
  <c r="CI360" i="9"/>
  <c r="CV360" i="9" s="1"/>
  <c r="CI376" i="9"/>
  <c r="CV376" i="9" s="1"/>
  <c r="CJ368" i="9"/>
  <c r="CJ382" i="9"/>
  <c r="CI390" i="9"/>
  <c r="CV390" i="9" s="1"/>
  <c r="CI417" i="9"/>
  <c r="CV417" i="9" s="1"/>
  <c r="CJ409" i="9"/>
  <c r="CL439" i="9"/>
  <c r="CW439" i="9" s="1"/>
  <c r="CM435" i="9"/>
  <c r="CL377" i="9"/>
  <c r="CW377" i="9" s="1"/>
  <c r="CM373" i="9"/>
  <c r="CL393" i="9"/>
  <c r="CW393" i="9" s="1"/>
  <c r="CM389" i="9"/>
  <c r="CM405" i="9"/>
  <c r="CL409" i="9"/>
  <c r="CW409" i="9" s="1"/>
  <c r="CI435" i="9"/>
  <c r="CV435" i="9" s="1"/>
  <c r="CJ427" i="9"/>
  <c r="CI449" i="9"/>
  <c r="CV449" i="9" s="1"/>
  <c r="CJ441" i="9"/>
  <c r="CL402" i="9"/>
  <c r="CW402" i="9" s="1"/>
  <c r="CM398" i="9"/>
  <c r="CM414" i="9"/>
  <c r="CL418" i="9"/>
  <c r="CW418" i="9" s="1"/>
  <c r="CI446" i="9"/>
  <c r="CV446" i="9" s="1"/>
  <c r="CJ438" i="9"/>
  <c r="CJ417" i="9"/>
  <c r="CI425" i="9"/>
  <c r="CV425" i="9" s="1"/>
  <c r="CL445" i="9"/>
  <c r="CW445" i="9" s="1"/>
  <c r="CM441" i="9"/>
  <c r="CI461" i="9"/>
  <c r="CV461" i="9" s="1"/>
  <c r="CJ453" i="9"/>
  <c r="CI460" i="9"/>
  <c r="CV460" i="9" s="1"/>
  <c r="CJ452" i="9"/>
  <c r="CI476" i="9"/>
  <c r="CV476" i="9" s="1"/>
  <c r="CJ468" i="9"/>
  <c r="CJ463" i="9"/>
  <c r="CI471" i="9"/>
  <c r="CV471" i="9" s="1"/>
  <c r="BX80" i="9"/>
  <c r="CR80" i="9" s="1"/>
  <c r="BX476" i="9"/>
  <c r="CR476" i="9" s="1"/>
  <c r="BX472" i="9"/>
  <c r="CR472" i="9" s="1"/>
  <c r="BX468" i="9"/>
  <c r="CR468" i="9" s="1"/>
  <c r="BX464" i="9"/>
  <c r="CR464" i="9" s="1"/>
  <c r="BX460" i="9"/>
  <c r="CR460" i="9" s="1"/>
  <c r="BX456" i="9"/>
  <c r="CR456" i="9" s="1"/>
  <c r="BX452" i="9"/>
  <c r="CR452" i="9" s="1"/>
  <c r="BX448" i="9"/>
  <c r="CR448" i="9" s="1"/>
  <c r="BX444" i="9"/>
  <c r="CR444" i="9" s="1"/>
  <c r="BX477" i="9"/>
  <c r="CR477" i="9" s="1"/>
  <c r="BX473" i="9"/>
  <c r="CR473" i="9" s="1"/>
  <c r="BX469" i="9"/>
  <c r="CR469" i="9" s="1"/>
  <c r="BX465" i="9"/>
  <c r="CR465" i="9" s="1"/>
  <c r="BX461" i="9"/>
  <c r="CR461" i="9" s="1"/>
  <c r="BX457" i="9"/>
  <c r="CR457" i="9" s="1"/>
  <c r="BX453" i="9"/>
  <c r="CR453" i="9" s="1"/>
  <c r="BX449" i="9"/>
  <c r="CR449" i="9" s="1"/>
  <c r="BX445" i="9"/>
  <c r="CR445" i="9" s="1"/>
  <c r="BX441" i="9"/>
  <c r="CR441" i="9" s="1"/>
  <c r="BX437" i="9"/>
  <c r="CR437" i="9" s="1"/>
  <c r="BX433" i="9"/>
  <c r="CR433" i="9" s="1"/>
  <c r="BX474" i="9"/>
  <c r="CR474" i="9" s="1"/>
  <c r="BX466" i="9"/>
  <c r="CR466" i="9" s="1"/>
  <c r="BX458" i="9"/>
  <c r="CR458" i="9" s="1"/>
  <c r="BX450" i="9"/>
  <c r="CR450" i="9" s="1"/>
  <c r="BX475" i="9"/>
  <c r="CR475" i="9" s="1"/>
  <c r="BX467" i="9"/>
  <c r="CR467" i="9" s="1"/>
  <c r="BX459" i="9"/>
  <c r="CR459" i="9" s="1"/>
  <c r="BX451" i="9"/>
  <c r="CR451" i="9" s="1"/>
  <c r="BX440" i="9"/>
  <c r="CR440" i="9" s="1"/>
  <c r="BX439" i="9"/>
  <c r="CR439" i="9" s="1"/>
  <c r="BX438" i="9"/>
  <c r="CR438" i="9" s="1"/>
  <c r="BX430" i="9"/>
  <c r="CR430" i="9" s="1"/>
  <c r="BX426" i="9"/>
  <c r="CR426" i="9" s="1"/>
  <c r="BX422" i="9"/>
  <c r="CR422" i="9" s="1"/>
  <c r="BX418" i="9"/>
  <c r="CR418" i="9" s="1"/>
  <c r="BX414" i="9"/>
  <c r="CR414" i="9" s="1"/>
  <c r="BX410" i="9"/>
  <c r="CR410" i="9" s="1"/>
  <c r="BX471" i="9"/>
  <c r="CR471" i="9" s="1"/>
  <c r="BX455" i="9"/>
  <c r="CR455" i="9" s="1"/>
  <c r="BX432" i="9"/>
  <c r="CR432" i="9" s="1"/>
  <c r="BX429" i="9"/>
  <c r="CR429" i="9" s="1"/>
  <c r="BX428" i="9"/>
  <c r="CR428" i="9" s="1"/>
  <c r="BX427" i="9"/>
  <c r="CR427" i="9" s="1"/>
  <c r="BX413" i="9"/>
  <c r="CR413" i="9" s="1"/>
  <c r="BX412" i="9"/>
  <c r="CR412" i="9" s="1"/>
  <c r="BX411" i="9"/>
  <c r="CR411" i="9" s="1"/>
  <c r="BX409" i="9"/>
  <c r="CR409" i="9" s="1"/>
  <c r="BX405" i="9"/>
  <c r="CR405" i="9" s="1"/>
  <c r="BX401" i="9"/>
  <c r="CR401" i="9" s="1"/>
  <c r="BX397" i="9"/>
  <c r="CR397" i="9" s="1"/>
  <c r="BX393" i="9"/>
  <c r="CR393" i="9" s="1"/>
  <c r="BX470" i="9"/>
  <c r="CR470" i="9" s="1"/>
  <c r="BX454" i="9"/>
  <c r="CR454" i="9" s="1"/>
  <c r="BX436" i="9"/>
  <c r="CR436" i="9" s="1"/>
  <c r="BX435" i="9"/>
  <c r="CR435" i="9" s="1"/>
  <c r="BX434" i="9"/>
  <c r="CR434" i="9" s="1"/>
  <c r="BX431" i="9"/>
  <c r="CR431" i="9" s="1"/>
  <c r="BX417" i="9"/>
  <c r="CR417" i="9" s="1"/>
  <c r="BX416" i="9"/>
  <c r="CR416" i="9" s="1"/>
  <c r="BX415" i="9"/>
  <c r="CR415" i="9" s="1"/>
  <c r="BX408" i="9"/>
  <c r="CR408" i="9" s="1"/>
  <c r="BX404" i="9"/>
  <c r="CR404" i="9" s="1"/>
  <c r="BX400" i="9"/>
  <c r="CR400" i="9" s="1"/>
  <c r="BX396" i="9"/>
  <c r="CR396" i="9" s="1"/>
  <c r="BX392" i="9"/>
  <c r="CR392" i="9" s="1"/>
  <c r="BX388" i="9"/>
  <c r="CR388" i="9" s="1"/>
  <c r="BX384" i="9"/>
  <c r="CR384" i="9" s="1"/>
  <c r="BX380" i="9"/>
  <c r="CR380" i="9" s="1"/>
  <c r="BX376" i="9"/>
  <c r="CR376" i="9" s="1"/>
  <c r="BX372" i="9"/>
  <c r="CR372" i="9" s="1"/>
  <c r="BX462" i="9"/>
  <c r="CR462" i="9" s="1"/>
  <c r="BX425" i="9"/>
  <c r="CR425" i="9" s="1"/>
  <c r="BX424" i="9"/>
  <c r="CR424" i="9" s="1"/>
  <c r="BX423" i="9"/>
  <c r="CR423" i="9" s="1"/>
  <c r="BX406" i="9"/>
  <c r="CR406" i="9" s="1"/>
  <c r="BX398" i="9"/>
  <c r="CR398" i="9" s="1"/>
  <c r="BX387" i="9"/>
  <c r="CR387" i="9" s="1"/>
  <c r="BX386" i="9"/>
  <c r="CR386" i="9" s="1"/>
  <c r="BX385" i="9"/>
  <c r="CR385" i="9" s="1"/>
  <c r="BX371" i="9"/>
  <c r="CR371" i="9" s="1"/>
  <c r="BX370" i="9"/>
  <c r="CR370" i="9" s="1"/>
  <c r="BX369" i="9"/>
  <c r="CR369" i="9" s="1"/>
  <c r="BX365" i="9"/>
  <c r="CR365" i="9" s="1"/>
  <c r="BX361" i="9"/>
  <c r="CR361" i="9" s="1"/>
  <c r="BX357" i="9"/>
  <c r="CR357" i="9" s="1"/>
  <c r="BX353" i="9"/>
  <c r="CR353" i="9" s="1"/>
  <c r="BX349" i="9"/>
  <c r="CR349" i="9" s="1"/>
  <c r="BX345" i="9"/>
  <c r="CR345" i="9" s="1"/>
  <c r="BX341" i="9"/>
  <c r="CR341" i="9" s="1"/>
  <c r="BX337" i="9"/>
  <c r="CR337" i="9" s="1"/>
  <c r="BX333" i="9"/>
  <c r="CR333" i="9" s="1"/>
  <c r="BX479" i="9"/>
  <c r="CR479" i="9" s="1"/>
  <c r="BX447" i="9"/>
  <c r="CR447" i="9" s="1"/>
  <c r="BX421" i="9"/>
  <c r="CR421" i="9" s="1"/>
  <c r="BX420" i="9"/>
  <c r="CR420" i="9" s="1"/>
  <c r="BX419" i="9"/>
  <c r="CR419" i="9" s="1"/>
  <c r="BX403" i="9"/>
  <c r="CR403" i="9" s="1"/>
  <c r="BX395" i="9"/>
  <c r="CR395" i="9" s="1"/>
  <c r="BX383" i="9"/>
  <c r="CR383" i="9" s="1"/>
  <c r="BX382" i="9"/>
  <c r="CR382" i="9" s="1"/>
  <c r="BX381" i="9"/>
  <c r="CR381" i="9" s="1"/>
  <c r="BX366" i="9"/>
  <c r="CR366" i="9" s="1"/>
  <c r="BX362" i="9"/>
  <c r="CR362" i="9" s="1"/>
  <c r="BX358" i="9"/>
  <c r="CR358" i="9" s="1"/>
  <c r="BX354" i="9"/>
  <c r="CR354" i="9" s="1"/>
  <c r="BX350" i="9"/>
  <c r="CR350" i="9" s="1"/>
  <c r="BX346" i="9"/>
  <c r="CR346" i="9" s="1"/>
  <c r="BX342" i="9"/>
  <c r="CR342" i="9" s="1"/>
  <c r="BX338" i="9"/>
  <c r="CR338" i="9" s="1"/>
  <c r="BX334" i="9"/>
  <c r="CR334" i="9" s="1"/>
  <c r="BX478" i="9"/>
  <c r="CR478" i="9" s="1"/>
  <c r="BX442" i="9"/>
  <c r="CR442" i="9" s="1"/>
  <c r="BX402" i="9"/>
  <c r="CR402" i="9" s="1"/>
  <c r="BX367" i="9"/>
  <c r="CR367" i="9" s="1"/>
  <c r="BX359" i="9"/>
  <c r="CR359" i="9" s="1"/>
  <c r="BX351" i="9"/>
  <c r="CR351" i="9" s="1"/>
  <c r="BX343" i="9"/>
  <c r="CR343" i="9" s="1"/>
  <c r="BX335" i="9"/>
  <c r="CR335" i="9" s="1"/>
  <c r="BX407" i="9"/>
  <c r="CR407" i="9" s="1"/>
  <c r="BX375" i="9"/>
  <c r="CR375" i="9" s="1"/>
  <c r="BX374" i="9"/>
  <c r="CR374" i="9" s="1"/>
  <c r="BX373" i="9"/>
  <c r="CR373" i="9" s="1"/>
  <c r="BX368" i="9"/>
  <c r="CR368" i="9" s="1"/>
  <c r="BX360" i="9"/>
  <c r="CR360" i="9" s="1"/>
  <c r="BX352" i="9"/>
  <c r="CR352" i="9" s="1"/>
  <c r="BX344" i="9"/>
  <c r="CR344" i="9" s="1"/>
  <c r="BX336" i="9"/>
  <c r="CR336" i="9" s="1"/>
  <c r="BX463" i="9"/>
  <c r="CR463" i="9" s="1"/>
  <c r="BX391" i="9"/>
  <c r="CR391" i="9" s="1"/>
  <c r="BX390" i="9"/>
  <c r="CR390" i="9" s="1"/>
  <c r="BX389" i="9"/>
  <c r="CR389" i="9" s="1"/>
  <c r="BX364" i="9"/>
  <c r="CR364" i="9" s="1"/>
  <c r="BX348" i="9"/>
  <c r="CR348" i="9" s="1"/>
  <c r="BX332" i="9"/>
  <c r="CR332" i="9" s="1"/>
  <c r="BX446" i="9"/>
  <c r="CR446" i="9" s="1"/>
  <c r="BX394" i="9"/>
  <c r="CR394" i="9" s="1"/>
  <c r="BX379" i="9"/>
  <c r="CR379" i="9" s="1"/>
  <c r="BX378" i="9"/>
  <c r="CR378" i="9" s="1"/>
  <c r="BX377" i="9"/>
  <c r="CR377" i="9" s="1"/>
  <c r="BX355" i="9"/>
  <c r="CR355" i="9" s="1"/>
  <c r="BX339" i="9"/>
  <c r="CR339" i="9" s="1"/>
  <c r="BX399" i="9"/>
  <c r="CR399" i="9" s="1"/>
  <c r="BX356" i="9"/>
  <c r="CR356" i="9" s="1"/>
  <c r="BX443" i="9"/>
  <c r="CR443" i="9" s="1"/>
  <c r="BX363" i="9"/>
  <c r="CR363" i="9" s="1"/>
  <c r="BX331" i="9"/>
  <c r="CR331" i="9" s="1"/>
  <c r="BX340" i="9"/>
  <c r="CR340" i="9" s="1"/>
  <c r="BX347" i="9"/>
  <c r="CR347" i="9" s="1"/>
  <c r="BX92" i="9"/>
  <c r="CR92" i="9" s="1"/>
  <c r="BX105" i="9"/>
  <c r="CR105" i="9" s="1"/>
  <c r="BX307" i="9"/>
  <c r="CR307" i="9" s="1"/>
  <c r="BX318" i="9"/>
  <c r="CR318" i="9" s="1"/>
  <c r="BX84" i="9"/>
  <c r="CR84" i="9" s="1"/>
  <c r="BX229" i="9"/>
  <c r="CR229" i="9" s="1"/>
  <c r="BX197" i="9"/>
  <c r="CR197" i="9" s="1"/>
  <c r="BX125" i="9"/>
  <c r="CR125" i="9" s="1"/>
  <c r="BX328" i="9"/>
  <c r="CR328" i="9" s="1"/>
  <c r="BX232" i="9"/>
  <c r="CR232" i="9" s="1"/>
  <c r="BX216" i="9"/>
  <c r="CR216" i="9" s="1"/>
  <c r="BX184" i="9"/>
  <c r="CR184" i="9" s="1"/>
  <c r="BX144" i="9"/>
  <c r="CR144" i="9" s="1"/>
  <c r="BX136" i="9"/>
  <c r="CR136" i="9" s="1"/>
  <c r="BX98" i="9"/>
  <c r="CR98" i="9" s="1"/>
  <c r="BX108" i="9"/>
  <c r="CR108" i="9" s="1"/>
  <c r="BX115" i="9"/>
  <c r="CR115" i="9" s="1"/>
  <c r="BX96" i="9"/>
  <c r="CR96" i="9" s="1"/>
  <c r="BX327" i="9"/>
  <c r="CR327" i="9" s="1"/>
  <c r="BX311" i="9"/>
  <c r="CR311" i="9" s="1"/>
  <c r="BX239" i="9"/>
  <c r="CR239" i="9" s="1"/>
  <c r="BX215" i="9"/>
  <c r="CR215" i="9" s="1"/>
  <c r="BX167" i="9"/>
  <c r="CR167" i="9" s="1"/>
  <c r="BX330" i="9"/>
  <c r="CR330" i="9" s="1"/>
  <c r="BX274" i="9"/>
  <c r="CR274" i="9" s="1"/>
  <c r="BX242" i="9"/>
  <c r="CR242" i="9" s="1"/>
  <c r="BX226" i="9"/>
  <c r="CR226" i="9" s="1"/>
  <c r="BX210" i="9"/>
  <c r="CR210" i="9" s="1"/>
  <c r="BX178" i="9"/>
  <c r="CR178" i="9" s="1"/>
  <c r="BX146" i="9"/>
  <c r="CR146" i="9" s="1"/>
  <c r="BX101" i="9"/>
  <c r="CR101" i="9" s="1"/>
  <c r="BX299" i="9"/>
  <c r="CR299" i="9" s="1"/>
  <c r="BX283" i="9"/>
  <c r="CR283" i="9" s="1"/>
  <c r="BX227" i="9"/>
  <c r="CR227" i="9" s="1"/>
  <c r="BX179" i="9"/>
  <c r="CR179" i="9" s="1"/>
  <c r="BX139" i="9"/>
  <c r="CR139" i="9" s="1"/>
  <c r="BX326" i="9"/>
  <c r="CR326" i="9" s="1"/>
  <c r="BX302" i="9"/>
  <c r="CR302" i="9" s="1"/>
  <c r="BX278" i="9"/>
  <c r="CR278" i="9" s="1"/>
  <c r="BX238" i="9"/>
  <c r="CR238" i="9" s="1"/>
  <c r="BX206" i="9"/>
  <c r="CR206" i="9" s="1"/>
  <c r="BX166" i="9"/>
  <c r="CR166" i="9" s="1"/>
  <c r="BX134" i="9"/>
  <c r="CR134" i="9" s="1"/>
  <c r="BX100" i="9"/>
  <c r="CR100" i="9" s="1"/>
  <c r="BX85" i="9"/>
  <c r="CR85" i="9" s="1"/>
  <c r="BX237" i="9"/>
  <c r="CR237" i="9" s="1"/>
  <c r="BX205" i="9"/>
  <c r="CR205" i="9" s="1"/>
  <c r="BX141" i="9"/>
  <c r="CR141" i="9" s="1"/>
  <c r="BX288" i="9"/>
  <c r="CR288" i="9" s="1"/>
  <c r="BX272" i="9"/>
  <c r="CR272" i="9" s="1"/>
  <c r="BX256" i="9"/>
  <c r="CR256" i="9" s="1"/>
  <c r="BX224" i="9"/>
  <c r="CR224" i="9" s="1"/>
  <c r="BX208" i="9"/>
  <c r="CR208" i="9" s="1"/>
  <c r="BX104" i="9"/>
  <c r="CR104" i="9" s="1"/>
  <c r="BX329" i="9"/>
  <c r="CR329" i="9" s="1"/>
  <c r="BX305" i="9"/>
  <c r="CR305" i="9" s="1"/>
  <c r="BX273" i="9"/>
  <c r="CR273" i="9" s="1"/>
  <c r="BX249" i="9"/>
  <c r="CR249" i="9" s="1"/>
  <c r="BX217" i="9"/>
  <c r="CR217" i="9" s="1"/>
  <c r="BX185" i="9"/>
  <c r="CR185" i="9" s="1"/>
  <c r="BX153" i="9"/>
  <c r="CR153" i="9" s="1"/>
  <c r="BX121" i="9"/>
  <c r="CR121" i="9" s="1"/>
  <c r="BX316" i="9"/>
  <c r="CR316" i="9" s="1"/>
  <c r="BX308" i="9"/>
  <c r="CR308" i="9" s="1"/>
  <c r="BX284" i="9"/>
  <c r="CR284" i="9" s="1"/>
  <c r="BX252" i="9"/>
  <c r="CR252" i="9" s="1"/>
  <c r="BX228" i="9"/>
  <c r="CR228" i="9" s="1"/>
  <c r="BX212" i="9"/>
  <c r="CR212" i="9" s="1"/>
  <c r="BX204" i="9"/>
  <c r="CR204" i="9" s="1"/>
  <c r="BX124" i="9"/>
  <c r="CR124" i="9" s="1"/>
  <c r="BX119" i="9"/>
  <c r="CR119" i="9" s="1"/>
  <c r="BX251" i="9"/>
  <c r="CR251" i="9" s="1"/>
  <c r="BX123" i="9"/>
  <c r="CR123" i="9" s="1"/>
  <c r="BX190" i="9"/>
  <c r="CR190" i="9" s="1"/>
  <c r="BX317" i="9"/>
  <c r="CR317" i="9" s="1"/>
  <c r="BX293" i="9"/>
  <c r="CR293" i="9" s="1"/>
  <c r="BX181" i="9"/>
  <c r="CR181" i="9" s="1"/>
  <c r="BX304" i="9"/>
  <c r="CR304" i="9" s="1"/>
  <c r="BX86" i="9"/>
  <c r="CR86" i="9" s="1"/>
  <c r="BX107" i="9"/>
  <c r="CR107" i="9" s="1"/>
  <c r="BX88" i="9"/>
  <c r="CR88" i="9" s="1"/>
  <c r="BX233" i="9"/>
  <c r="CR233" i="9" s="1"/>
  <c r="BX201" i="9"/>
  <c r="CR201" i="9" s="1"/>
  <c r="BX236" i="9"/>
  <c r="CR236" i="9" s="1"/>
  <c r="BX188" i="9"/>
  <c r="CR188" i="9" s="1"/>
  <c r="BX275" i="9"/>
  <c r="CR275" i="9" s="1"/>
  <c r="BX235" i="9"/>
  <c r="CR235" i="9" s="1"/>
  <c r="BX81" i="9"/>
  <c r="CR81" i="9" s="1"/>
  <c r="BX245" i="9"/>
  <c r="CR245" i="9" s="1"/>
  <c r="BX149" i="9"/>
  <c r="CR149" i="9" s="1"/>
  <c r="BX200" i="9"/>
  <c r="CR200" i="9" s="1"/>
  <c r="BX82" i="9"/>
  <c r="CR82" i="9" s="1"/>
  <c r="BX247" i="9"/>
  <c r="CR247" i="9" s="1"/>
  <c r="BX223" i="9"/>
  <c r="CR223" i="9" s="1"/>
  <c r="BX199" i="9"/>
  <c r="CR199" i="9" s="1"/>
  <c r="BX175" i="9"/>
  <c r="CR175" i="9" s="1"/>
  <c r="BX159" i="9"/>
  <c r="CR159" i="9" s="1"/>
  <c r="BX135" i="9"/>
  <c r="CR135" i="9" s="1"/>
  <c r="BX314" i="9"/>
  <c r="CR314" i="9" s="1"/>
  <c r="BX282" i="9"/>
  <c r="CR282" i="9" s="1"/>
  <c r="BX147" i="9"/>
  <c r="CR147" i="9" s="1"/>
  <c r="BX142" i="9"/>
  <c r="CR142" i="9" s="1"/>
  <c r="BX253" i="9"/>
  <c r="CR253" i="9" s="1"/>
  <c r="BX320" i="9"/>
  <c r="CR320" i="9" s="1"/>
  <c r="BX152" i="9"/>
  <c r="CR152" i="9" s="1"/>
  <c r="BX97" i="9"/>
  <c r="CR97" i="9" s="1"/>
  <c r="BX281" i="9"/>
  <c r="CR281" i="9" s="1"/>
  <c r="BX209" i="9"/>
  <c r="CR209" i="9" s="1"/>
  <c r="BX161" i="9"/>
  <c r="CR161" i="9" s="1"/>
  <c r="BX129" i="9"/>
  <c r="CR129" i="9" s="1"/>
  <c r="BX324" i="9"/>
  <c r="CR324" i="9" s="1"/>
  <c r="BX196" i="9"/>
  <c r="CR196" i="9" s="1"/>
  <c r="BX140" i="9"/>
  <c r="CR140" i="9" s="1"/>
  <c r="BX132" i="9"/>
  <c r="CR132" i="9" s="1"/>
  <c r="BX106" i="9"/>
  <c r="CR106" i="9" s="1"/>
  <c r="BX83" i="9"/>
  <c r="CR83" i="9" s="1"/>
  <c r="BX219" i="9"/>
  <c r="CR219" i="9" s="1"/>
  <c r="BX203" i="9"/>
  <c r="CR203" i="9" s="1"/>
  <c r="BX294" i="9"/>
  <c r="CR294" i="9" s="1"/>
  <c r="BX95" i="9"/>
  <c r="CR95" i="9" s="1"/>
  <c r="BX114" i="9"/>
  <c r="CR114" i="9" s="1"/>
  <c r="BX213" i="9"/>
  <c r="CR213" i="9" s="1"/>
  <c r="BX173" i="9"/>
  <c r="CR173" i="9" s="1"/>
  <c r="BX312" i="9"/>
  <c r="CR312" i="9" s="1"/>
  <c r="BX280" i="9"/>
  <c r="CR280" i="9" s="1"/>
  <c r="BX168" i="9"/>
  <c r="CR168" i="9" s="1"/>
  <c r="BX319" i="9"/>
  <c r="CR319" i="9" s="1"/>
  <c r="BX303" i="9"/>
  <c r="CR303" i="9" s="1"/>
  <c r="BX287" i="9"/>
  <c r="CR287" i="9" s="1"/>
  <c r="BX271" i="9"/>
  <c r="CR271" i="9" s="1"/>
  <c r="BX263" i="9"/>
  <c r="CR263" i="9" s="1"/>
  <c r="BX231" i="9"/>
  <c r="CR231" i="9" s="1"/>
  <c r="BX207" i="9"/>
  <c r="CR207" i="9" s="1"/>
  <c r="BX183" i="9"/>
  <c r="CR183" i="9" s="1"/>
  <c r="BX151" i="9"/>
  <c r="CR151" i="9" s="1"/>
  <c r="BX143" i="9"/>
  <c r="CR143" i="9" s="1"/>
  <c r="BX127" i="9"/>
  <c r="CR127" i="9" s="1"/>
  <c r="BX266" i="9"/>
  <c r="CR266" i="9" s="1"/>
  <c r="BX234" i="9"/>
  <c r="CR234" i="9" s="1"/>
  <c r="BX218" i="9"/>
  <c r="CR218" i="9" s="1"/>
  <c r="BX202" i="9"/>
  <c r="CR202" i="9" s="1"/>
  <c r="BX170" i="9"/>
  <c r="CR170" i="9" s="1"/>
  <c r="BX138" i="9"/>
  <c r="CR138" i="9" s="1"/>
  <c r="BX116" i="9"/>
  <c r="CR116" i="9" s="1"/>
  <c r="BX267" i="9"/>
  <c r="CR267" i="9" s="1"/>
  <c r="BX163" i="9"/>
  <c r="CR163" i="9" s="1"/>
  <c r="BX131" i="9"/>
  <c r="CR131" i="9" s="1"/>
  <c r="BX270" i="9"/>
  <c r="CR270" i="9" s="1"/>
  <c r="BX230" i="9"/>
  <c r="CR230" i="9" s="1"/>
  <c r="BX198" i="9"/>
  <c r="CR198" i="9" s="1"/>
  <c r="BX158" i="9"/>
  <c r="CR158" i="9" s="1"/>
  <c r="BX126" i="9"/>
  <c r="CR126" i="9" s="1"/>
  <c r="BX309" i="9"/>
  <c r="CR309" i="9" s="1"/>
  <c r="BX269" i="9"/>
  <c r="CR269" i="9" s="1"/>
  <c r="BX189" i="9"/>
  <c r="CR189" i="9" s="1"/>
  <c r="BX133" i="9"/>
  <c r="CR133" i="9" s="1"/>
  <c r="BX240" i="9"/>
  <c r="CR240" i="9" s="1"/>
  <c r="BX120" i="9"/>
  <c r="CR120" i="9" s="1"/>
  <c r="BX102" i="9"/>
  <c r="CR102" i="9" s="1"/>
  <c r="BX112" i="9"/>
  <c r="CR112" i="9" s="1"/>
  <c r="BX93" i="9"/>
  <c r="CR93" i="9" s="1"/>
  <c r="BX297" i="9"/>
  <c r="CR297" i="9" s="1"/>
  <c r="BX241" i="9"/>
  <c r="CR241" i="9" s="1"/>
  <c r="BX177" i="9"/>
  <c r="CR177" i="9" s="1"/>
  <c r="BX145" i="9"/>
  <c r="CR145" i="9" s="1"/>
  <c r="BX300" i="9"/>
  <c r="CR300" i="9" s="1"/>
  <c r="BX292" i="9"/>
  <c r="CR292" i="9" s="1"/>
  <c r="BX244" i="9"/>
  <c r="CR244" i="9" s="1"/>
  <c r="BX220" i="9"/>
  <c r="CR220" i="9" s="1"/>
  <c r="BX180" i="9"/>
  <c r="CR180" i="9" s="1"/>
  <c r="BX156" i="9"/>
  <c r="CR156" i="9" s="1"/>
  <c r="BX315" i="9"/>
  <c r="CR315" i="9" s="1"/>
  <c r="BX291" i="9"/>
  <c r="CR291" i="9" s="1"/>
  <c r="BX259" i="9"/>
  <c r="CR259" i="9" s="1"/>
  <c r="BX171" i="9"/>
  <c r="CR171" i="9" s="1"/>
  <c r="BX262" i="9"/>
  <c r="CR262" i="9" s="1"/>
  <c r="BX94" i="9"/>
  <c r="CR94" i="9" s="1"/>
  <c r="BX325" i="9"/>
  <c r="CR325" i="9" s="1"/>
  <c r="BX277" i="9"/>
  <c r="CR277" i="9" s="1"/>
  <c r="BX261" i="9"/>
  <c r="CR261" i="9" s="1"/>
  <c r="BX157" i="9"/>
  <c r="CR157" i="9" s="1"/>
  <c r="BX296" i="9"/>
  <c r="CR296" i="9" s="1"/>
  <c r="BX264" i="9"/>
  <c r="CR264" i="9" s="1"/>
  <c r="BX128" i="9"/>
  <c r="CR128" i="9" s="1"/>
  <c r="BX110" i="9"/>
  <c r="CR110" i="9" s="1"/>
  <c r="BX99" i="9"/>
  <c r="CR99" i="9" s="1"/>
  <c r="BX89" i="9"/>
  <c r="CR89" i="9" s="1"/>
  <c r="BX295" i="9"/>
  <c r="CR295" i="9" s="1"/>
  <c r="BX279" i="9"/>
  <c r="CR279" i="9" s="1"/>
  <c r="BX255" i="9"/>
  <c r="CR255" i="9" s="1"/>
  <c r="BX322" i="9"/>
  <c r="CR322" i="9" s="1"/>
  <c r="BX306" i="9"/>
  <c r="CR306" i="9" s="1"/>
  <c r="BX290" i="9"/>
  <c r="CR290" i="9" s="1"/>
  <c r="BX258" i="9"/>
  <c r="CR258" i="9" s="1"/>
  <c r="BX194" i="9"/>
  <c r="CR194" i="9" s="1"/>
  <c r="BX162" i="9"/>
  <c r="CR162" i="9" s="1"/>
  <c r="BX130" i="9"/>
  <c r="CR130" i="9" s="1"/>
  <c r="BX87" i="9"/>
  <c r="CR87" i="9" s="1"/>
  <c r="BX211" i="9"/>
  <c r="CR211" i="9" s="1"/>
  <c r="BX195" i="9"/>
  <c r="CR195" i="9" s="1"/>
  <c r="BX155" i="9"/>
  <c r="CR155" i="9" s="1"/>
  <c r="BX254" i="9"/>
  <c r="CR254" i="9" s="1"/>
  <c r="BX214" i="9"/>
  <c r="CR214" i="9" s="1"/>
  <c r="BX150" i="9"/>
  <c r="CR150" i="9" s="1"/>
  <c r="BX118" i="9"/>
  <c r="CR118" i="9" s="1"/>
  <c r="BX91" i="9"/>
  <c r="CR91" i="9" s="1"/>
  <c r="BX111" i="9"/>
  <c r="CR111" i="9" s="1"/>
  <c r="BX221" i="9"/>
  <c r="CR221" i="9" s="1"/>
  <c r="BX117" i="9"/>
  <c r="CR117" i="9" s="1"/>
  <c r="BX192" i="9"/>
  <c r="CR192" i="9" s="1"/>
  <c r="BX289" i="9"/>
  <c r="CR289" i="9" s="1"/>
  <c r="BX265" i="9"/>
  <c r="CR265" i="9" s="1"/>
  <c r="BX169" i="9"/>
  <c r="CR169" i="9" s="1"/>
  <c r="BX137" i="9"/>
  <c r="CR137" i="9" s="1"/>
  <c r="BX276" i="9"/>
  <c r="CR276" i="9" s="1"/>
  <c r="BX268" i="9"/>
  <c r="CR268" i="9" s="1"/>
  <c r="BX148" i="9"/>
  <c r="CR148" i="9" s="1"/>
  <c r="BX174" i="9"/>
  <c r="CR174" i="9" s="1"/>
  <c r="BX301" i="9"/>
  <c r="CR301" i="9" s="1"/>
  <c r="BX285" i="9"/>
  <c r="CR285" i="9" s="1"/>
  <c r="BX248" i="9"/>
  <c r="CR248" i="9" s="1"/>
  <c r="BX160" i="9"/>
  <c r="CR160" i="9" s="1"/>
  <c r="BX103" i="9"/>
  <c r="CR103" i="9" s="1"/>
  <c r="BX113" i="9"/>
  <c r="CR113" i="9" s="1"/>
  <c r="BX191" i="9"/>
  <c r="CR191" i="9" s="1"/>
  <c r="BX298" i="9"/>
  <c r="CR298" i="9" s="1"/>
  <c r="BX250" i="9"/>
  <c r="CR250" i="9" s="1"/>
  <c r="BX186" i="9"/>
  <c r="CR186" i="9" s="1"/>
  <c r="BX154" i="9"/>
  <c r="CR154" i="9" s="1"/>
  <c r="BX122" i="9"/>
  <c r="CR122" i="9" s="1"/>
  <c r="BX109" i="9"/>
  <c r="CR109" i="9" s="1"/>
  <c r="BX90" i="9"/>
  <c r="CR90" i="9" s="1"/>
  <c r="BX323" i="9"/>
  <c r="CR323" i="9" s="1"/>
  <c r="BX243" i="9"/>
  <c r="CR243" i="9" s="1"/>
  <c r="BX187" i="9"/>
  <c r="CR187" i="9" s="1"/>
  <c r="BX310" i="9"/>
  <c r="CR310" i="9" s="1"/>
  <c r="BX286" i="9"/>
  <c r="CR286" i="9" s="1"/>
  <c r="BX246" i="9"/>
  <c r="CR246" i="9" s="1"/>
  <c r="BX222" i="9"/>
  <c r="CR222" i="9" s="1"/>
  <c r="BX182" i="9"/>
  <c r="CR182" i="9" s="1"/>
  <c r="BX165" i="9"/>
  <c r="CR165" i="9" s="1"/>
  <c r="BX176" i="9"/>
  <c r="CR176" i="9" s="1"/>
  <c r="BX321" i="9"/>
  <c r="CR321" i="9" s="1"/>
  <c r="BX313" i="9"/>
  <c r="CR313" i="9" s="1"/>
  <c r="BX257" i="9"/>
  <c r="CR257" i="9" s="1"/>
  <c r="BX225" i="9"/>
  <c r="CR225" i="9" s="1"/>
  <c r="BX193" i="9"/>
  <c r="CR193" i="9" s="1"/>
  <c r="BX260" i="9"/>
  <c r="CR260" i="9" s="1"/>
  <c r="BX172" i="9"/>
  <c r="CR172" i="9" s="1"/>
  <c r="BX164" i="9"/>
  <c r="CR164" i="9" s="1"/>
  <c r="CM262" i="9"/>
  <c r="CL266" i="9"/>
  <c r="CW266" i="9" s="1"/>
  <c r="CL308" i="9"/>
  <c r="CW308" i="9" s="1"/>
  <c r="CM304" i="9"/>
  <c r="CL319" i="9"/>
  <c r="CW319" i="9" s="1"/>
  <c r="CM315" i="9"/>
  <c r="CJ105" i="9"/>
  <c r="CI113" i="9"/>
  <c r="CV113" i="9" s="1"/>
  <c r="CJ309" i="9"/>
  <c r="CI317" i="9"/>
  <c r="CV317" i="9" s="1"/>
  <c r="CJ165" i="9"/>
  <c r="CI173" i="9"/>
  <c r="CV173" i="9" s="1"/>
  <c r="CL281" i="9"/>
  <c r="CW281" i="9" s="1"/>
  <c r="CM277" i="9"/>
  <c r="CM149" i="9"/>
  <c r="CL153" i="9"/>
  <c r="CW153" i="9" s="1"/>
  <c r="CJ201" i="9"/>
  <c r="CI209" i="9"/>
  <c r="CV209" i="9" s="1"/>
  <c r="CM249" i="9"/>
  <c r="CL253" i="9"/>
  <c r="CW253" i="9" s="1"/>
  <c r="CJ97" i="9"/>
  <c r="CI105" i="9"/>
  <c r="CV105" i="9" s="1"/>
  <c r="CI131" i="9"/>
  <c r="CV131" i="9" s="1"/>
  <c r="CJ123" i="9"/>
  <c r="CL111" i="9"/>
  <c r="CW111" i="9" s="1"/>
  <c r="CM107" i="9"/>
  <c r="CI223" i="9"/>
  <c r="CV223" i="9" s="1"/>
  <c r="CJ215" i="9"/>
  <c r="CM295" i="9"/>
  <c r="CL299" i="9"/>
  <c r="CW299" i="9" s="1"/>
  <c r="CI186" i="9"/>
  <c r="CV186" i="9" s="1"/>
  <c r="CJ178" i="9"/>
  <c r="CL226" i="9"/>
  <c r="CW226" i="9" s="1"/>
  <c r="CM222" i="9"/>
  <c r="CI259" i="9"/>
  <c r="CV259" i="9" s="1"/>
  <c r="CJ251" i="9"/>
  <c r="CM219" i="9"/>
  <c r="CL223" i="9"/>
  <c r="CW223" i="9" s="1"/>
  <c r="CM118" i="9"/>
  <c r="CL122" i="9"/>
  <c r="CW122" i="9" s="1"/>
  <c r="CM250" i="9"/>
  <c r="CL254" i="9"/>
  <c r="CW254" i="9" s="1"/>
  <c r="CM178" i="9"/>
  <c r="CL182" i="9"/>
  <c r="CW182" i="9" s="1"/>
  <c r="CL241" i="9"/>
  <c r="CW241" i="9" s="1"/>
  <c r="CM237" i="9"/>
  <c r="CJ93" i="9"/>
  <c r="CI101" i="9"/>
  <c r="CV101" i="9" s="1"/>
  <c r="CM142" i="9"/>
  <c r="CL146" i="9"/>
  <c r="CW146" i="9" s="1"/>
  <c r="CJ196" i="9"/>
  <c r="CI204" i="9"/>
  <c r="CV204" i="9" s="1"/>
  <c r="CM320" i="9"/>
  <c r="CL324" i="9"/>
  <c r="CW324" i="9" s="1"/>
  <c r="CL279" i="9"/>
  <c r="CW279" i="9" s="1"/>
  <c r="CM275" i="9"/>
  <c r="CJ92" i="9"/>
  <c r="CI100" i="9"/>
  <c r="CV100" i="9" s="1"/>
  <c r="CL304" i="9"/>
  <c r="CW304" i="9" s="1"/>
  <c r="CM300" i="9"/>
  <c r="CJ167" i="9"/>
  <c r="CI175" i="9"/>
  <c r="CV175" i="9" s="1"/>
  <c r="CI258" i="9"/>
  <c r="CV258" i="9" s="1"/>
  <c r="CJ250" i="9"/>
  <c r="CM392" i="9"/>
  <c r="CL396" i="9"/>
  <c r="CW396" i="9" s="1"/>
  <c r="CL383" i="9"/>
  <c r="CW383" i="9" s="1"/>
  <c r="CM379" i="9"/>
  <c r="CI444" i="9"/>
  <c r="CV444" i="9" s="1"/>
  <c r="CJ436" i="9"/>
  <c r="CI358" i="9"/>
  <c r="CV358" i="9" s="1"/>
  <c r="CJ350" i="9"/>
  <c r="CI367" i="9"/>
  <c r="CV367" i="9" s="1"/>
  <c r="CJ359" i="9"/>
  <c r="CM353" i="9"/>
  <c r="CL357" i="9"/>
  <c r="CW357" i="9" s="1"/>
  <c r="CI410" i="9"/>
  <c r="CV410" i="9" s="1"/>
  <c r="CJ402" i="9"/>
  <c r="CJ432" i="9"/>
  <c r="CI440" i="9"/>
  <c r="CV440" i="9" s="1"/>
  <c r="CM336" i="9"/>
  <c r="CL340" i="9"/>
  <c r="CW340" i="9" s="1"/>
  <c r="CM368" i="9"/>
  <c r="CL372" i="9"/>
  <c r="CW372" i="9" s="1"/>
  <c r="CL451" i="9"/>
  <c r="CW451" i="9" s="1"/>
  <c r="CM447" i="9"/>
  <c r="CL351" i="9"/>
  <c r="CW351" i="9" s="1"/>
  <c r="CM347" i="9"/>
  <c r="CL367" i="9"/>
  <c r="CW367" i="9" s="1"/>
  <c r="CM363" i="9"/>
  <c r="CL387" i="9"/>
  <c r="CW387" i="9" s="1"/>
  <c r="CM383" i="9"/>
  <c r="CM404" i="9"/>
  <c r="CL408" i="9"/>
  <c r="CW408" i="9" s="1"/>
  <c r="CM420" i="9"/>
  <c r="CL424" i="9"/>
  <c r="CW424" i="9" s="1"/>
  <c r="CL342" i="9"/>
  <c r="CW342" i="9" s="1"/>
  <c r="CM338" i="9"/>
  <c r="CL358" i="9"/>
  <c r="CW358" i="9" s="1"/>
  <c r="CM354" i="9"/>
  <c r="CM370" i="9"/>
  <c r="CL374" i="9"/>
  <c r="CW374" i="9" s="1"/>
  <c r="CM399" i="9"/>
  <c r="CL403" i="9"/>
  <c r="CW403" i="9" s="1"/>
  <c r="CM426" i="9"/>
  <c r="CL430" i="9"/>
  <c r="CW430" i="9" s="1"/>
  <c r="CJ375" i="9"/>
  <c r="CI383" i="9"/>
  <c r="CV383" i="9" s="1"/>
  <c r="CJ391" i="9"/>
  <c r="CI399" i="9"/>
  <c r="CV399" i="9" s="1"/>
  <c r="CJ407" i="9"/>
  <c r="CI415" i="9"/>
  <c r="CV415" i="9" s="1"/>
  <c r="CM433" i="9"/>
  <c r="CL437" i="9"/>
  <c r="CW437" i="9" s="1"/>
  <c r="CJ408" i="9"/>
  <c r="CI416" i="9"/>
  <c r="CV416" i="9" s="1"/>
  <c r="CL417" i="9"/>
  <c r="CW417" i="9" s="1"/>
  <c r="CM413" i="9"/>
  <c r="CI445" i="9"/>
  <c r="CV445" i="9" s="1"/>
  <c r="CJ437" i="9"/>
  <c r="CM427" i="9"/>
  <c r="CL431" i="9"/>
  <c r="CW431" i="9" s="1"/>
  <c r="CJ462" i="9"/>
  <c r="CI470" i="9"/>
  <c r="CV470" i="9" s="1"/>
  <c r="CJ447" i="9"/>
  <c r="CI455" i="9"/>
  <c r="CV455" i="9" s="1"/>
  <c r="CM475" i="9"/>
  <c r="CL479" i="9"/>
  <c r="CW479" i="9" s="1"/>
  <c r="CL450" i="9"/>
  <c r="CW450" i="9" s="1"/>
  <c r="CM446" i="9"/>
  <c r="CL466" i="9"/>
  <c r="CW466" i="9" s="1"/>
  <c r="CM462" i="9"/>
  <c r="CL453" i="9"/>
  <c r="CW453" i="9" s="1"/>
  <c r="CM449" i="9"/>
  <c r="CL461" i="9"/>
  <c r="CW461" i="9" s="1"/>
  <c r="CM457" i="9"/>
  <c r="CL477" i="9"/>
  <c r="CW477" i="9" s="1"/>
  <c r="CM473" i="9"/>
  <c r="CL87" i="9"/>
  <c r="CW87" i="9" s="1"/>
  <c r="CL83" i="9"/>
  <c r="CW83" i="9" s="1"/>
  <c r="CM82" i="9"/>
  <c r="CL86" i="9"/>
  <c r="CW86" i="9" s="1"/>
  <c r="CL82" i="9"/>
  <c r="CW82" i="9" s="1"/>
  <c r="CM81" i="9"/>
  <c r="CL84" i="9"/>
  <c r="CW84" i="9" s="1"/>
  <c r="CM83" i="9"/>
  <c r="CL81" i="9"/>
  <c r="CW81" i="9" s="1"/>
  <c r="CL85" i="9"/>
  <c r="CW85" i="9" s="1"/>
  <c r="CJ265" i="9"/>
  <c r="CI273" i="9"/>
  <c r="CV273" i="9" s="1"/>
  <c r="CJ324" i="9"/>
  <c r="CI332" i="9"/>
  <c r="CV332" i="9" s="1"/>
  <c r="CJ120" i="9"/>
  <c r="CI128" i="9"/>
  <c r="CV128" i="9" s="1"/>
  <c r="CL284" i="9"/>
  <c r="CW284" i="9" s="1"/>
  <c r="CM280" i="9"/>
  <c r="CL335" i="9"/>
  <c r="CW335" i="9" s="1"/>
  <c r="CM331" i="9"/>
  <c r="CI262" i="9"/>
  <c r="CV262" i="9" s="1"/>
  <c r="CJ254" i="9"/>
  <c r="CM101" i="9"/>
  <c r="CL105" i="9"/>
  <c r="CW105" i="9" s="1"/>
  <c r="CI333" i="9"/>
  <c r="CV333" i="9" s="1"/>
  <c r="CJ325" i="9"/>
  <c r="CM258" i="9"/>
  <c r="CL262" i="9"/>
  <c r="CW262" i="9" s="1"/>
  <c r="CM186" i="9"/>
  <c r="CL190" i="9"/>
  <c r="CW190" i="9" s="1"/>
  <c r="CM122" i="9"/>
  <c r="CL126" i="9"/>
  <c r="CW126" i="9" s="1"/>
  <c r="CJ288" i="9"/>
  <c r="CI296" i="9"/>
  <c r="CV296" i="9" s="1"/>
  <c r="CM221" i="9"/>
  <c r="CL225" i="9"/>
  <c r="CW225" i="9" s="1"/>
  <c r="CJ176" i="9"/>
  <c r="CI184" i="9"/>
  <c r="CV184" i="9" s="1"/>
  <c r="CI337" i="9"/>
  <c r="CV337" i="9" s="1"/>
  <c r="CJ329" i="9"/>
  <c r="CI225" i="9"/>
  <c r="CV225" i="9" s="1"/>
  <c r="CJ217" i="9"/>
  <c r="CM150" i="9"/>
  <c r="CL154" i="9"/>
  <c r="CW154" i="9" s="1"/>
  <c r="CI292" i="9"/>
  <c r="CV292" i="9" s="1"/>
  <c r="CJ284" i="9"/>
  <c r="CJ204" i="9"/>
  <c r="CI212" i="9"/>
  <c r="CV212" i="9" s="1"/>
  <c r="CJ132" i="9"/>
  <c r="CI140" i="9"/>
  <c r="CV140" i="9" s="1"/>
  <c r="CJ275" i="9"/>
  <c r="CI283" i="9"/>
  <c r="CV283" i="9" s="1"/>
  <c r="CI147" i="9"/>
  <c r="CV147" i="9" s="1"/>
  <c r="CJ139" i="9"/>
  <c r="CI238" i="9"/>
  <c r="CV238" i="9" s="1"/>
  <c r="CJ230" i="9"/>
  <c r="CJ113" i="9"/>
  <c r="CI121" i="9"/>
  <c r="CV121" i="9" s="1"/>
  <c r="CL312" i="9"/>
  <c r="CW312" i="9" s="1"/>
  <c r="CM308" i="9"/>
  <c r="CL216" i="9"/>
  <c r="CW216" i="9" s="1"/>
  <c r="CM212" i="9"/>
  <c r="CJ175" i="9"/>
  <c r="CI183" i="9"/>
  <c r="CV183" i="9" s="1"/>
  <c r="CI330" i="9"/>
  <c r="CV330" i="9" s="1"/>
  <c r="CJ322" i="9"/>
  <c r="CI266" i="9"/>
  <c r="CV266" i="9" s="1"/>
  <c r="CJ258" i="9"/>
  <c r="CI202" i="9"/>
  <c r="CV202" i="9" s="1"/>
  <c r="CJ194" i="9"/>
  <c r="CI154" i="9"/>
  <c r="CV154" i="9" s="1"/>
  <c r="CJ146" i="9"/>
  <c r="CM109" i="9"/>
  <c r="CL113" i="9"/>
  <c r="CW113" i="9" s="1"/>
  <c r="CJ241" i="9"/>
  <c r="CI249" i="9"/>
  <c r="CV249" i="9" s="1"/>
  <c r="CL91" i="9"/>
  <c r="CW91" i="9" s="1"/>
  <c r="CM87" i="9"/>
  <c r="CL268" i="9"/>
  <c r="CW268" i="9" s="1"/>
  <c r="CM264" i="9"/>
  <c r="CI342" i="9"/>
  <c r="CV342" i="9" s="1"/>
  <c r="CJ334" i="9"/>
  <c r="CI246" i="9"/>
  <c r="CV246" i="9" s="1"/>
  <c r="CJ238" i="9"/>
  <c r="CI158" i="9"/>
  <c r="CV158" i="9" s="1"/>
  <c r="CJ150" i="9"/>
  <c r="CI122" i="9"/>
  <c r="CV122" i="9" s="1"/>
  <c r="CJ114" i="9"/>
  <c r="CI127" i="9"/>
  <c r="CV127" i="9" s="1"/>
  <c r="CJ119" i="9"/>
  <c r="CJ253" i="9"/>
  <c r="CI261" i="9"/>
  <c r="CV261" i="9" s="1"/>
  <c r="CJ189" i="9"/>
  <c r="CI197" i="9"/>
  <c r="CV197" i="9" s="1"/>
  <c r="CJ125" i="9"/>
  <c r="CI133" i="9"/>
  <c r="CV133" i="9" s="1"/>
  <c r="CI256" i="9"/>
  <c r="CV256" i="9" s="1"/>
  <c r="CJ248" i="9"/>
  <c r="CM173" i="9"/>
  <c r="CL177" i="9"/>
  <c r="CW177" i="9" s="1"/>
  <c r="CI123" i="9"/>
  <c r="CV123" i="9" s="1"/>
  <c r="CJ115" i="9"/>
  <c r="CM246" i="9"/>
  <c r="CL250" i="9"/>
  <c r="CW250" i="9" s="1"/>
  <c r="CJ153" i="9"/>
  <c r="CI161" i="9"/>
  <c r="CV161" i="9" s="1"/>
  <c r="CM241" i="9"/>
  <c r="CL245" i="9"/>
  <c r="CW245" i="9" s="1"/>
  <c r="CL213" i="9"/>
  <c r="CW213" i="9" s="1"/>
  <c r="CM209" i="9"/>
  <c r="CJ156" i="9"/>
  <c r="CI164" i="9"/>
  <c r="CV164" i="9" s="1"/>
  <c r="CM114" i="9"/>
  <c r="CL118" i="9"/>
  <c r="CW118" i="9" s="1"/>
  <c r="CI267" i="9"/>
  <c r="CV267" i="9" s="1"/>
  <c r="CJ259" i="9"/>
  <c r="CI334" i="9"/>
  <c r="CV334" i="9" s="1"/>
  <c r="CJ326" i="9"/>
  <c r="CJ214" i="9"/>
  <c r="CI222" i="9"/>
  <c r="CV222" i="9" s="1"/>
  <c r="CM105" i="9"/>
  <c r="CL109" i="9"/>
  <c r="CW109" i="9" s="1"/>
  <c r="CI111" i="9"/>
  <c r="CV111" i="9" s="1"/>
  <c r="CJ103" i="9"/>
  <c r="CJ311" i="9"/>
  <c r="CI319" i="9"/>
  <c r="CV319" i="9" s="1"/>
  <c r="CI271" i="9"/>
  <c r="CV271" i="9" s="1"/>
  <c r="CJ263" i="9"/>
  <c r="CL176" i="9"/>
  <c r="CW176" i="9" s="1"/>
  <c r="CM172" i="9"/>
  <c r="CL323" i="9"/>
  <c r="CW323" i="9" s="1"/>
  <c r="CM319" i="9"/>
  <c r="CL259" i="9"/>
  <c r="CW259" i="9" s="1"/>
  <c r="CM255" i="9"/>
  <c r="CL195" i="9"/>
  <c r="CW195" i="9" s="1"/>
  <c r="CM191" i="9"/>
  <c r="CI375" i="9"/>
  <c r="CV375" i="9" s="1"/>
  <c r="CJ367" i="9"/>
  <c r="CL352" i="9"/>
  <c r="CW352" i="9" s="1"/>
  <c r="CM348" i="9"/>
  <c r="CI382" i="9"/>
  <c r="CV382" i="9" s="1"/>
  <c r="CJ374" i="9"/>
  <c r="CI442" i="9"/>
  <c r="CV442" i="9" s="1"/>
  <c r="CJ434" i="9"/>
  <c r="CM380" i="9"/>
  <c r="CL384" i="9"/>
  <c r="CW384" i="9" s="1"/>
  <c r="CM357" i="9"/>
  <c r="CL361" i="9"/>
  <c r="CW361" i="9" s="1"/>
  <c r="CL344" i="9"/>
  <c r="CW344" i="9" s="1"/>
  <c r="CM340" i="9"/>
  <c r="CL399" i="9"/>
  <c r="CW399" i="9" s="1"/>
  <c r="CM395" i="9"/>
  <c r="CM349" i="9"/>
  <c r="CL353" i="9"/>
  <c r="CW353" i="9" s="1"/>
  <c r="CJ339" i="9"/>
  <c r="CI347" i="9"/>
  <c r="CV347" i="9" s="1"/>
  <c r="CJ355" i="9"/>
  <c r="CI363" i="9"/>
  <c r="CV363" i="9" s="1"/>
  <c r="CJ371" i="9"/>
  <c r="CI379" i="9"/>
  <c r="CV379" i="9" s="1"/>
  <c r="CM376" i="9"/>
  <c r="CL380" i="9"/>
  <c r="CW380" i="9" s="1"/>
  <c r="CI439" i="9"/>
  <c r="CV439" i="9" s="1"/>
  <c r="CJ431" i="9"/>
  <c r="CI346" i="9"/>
  <c r="CV346" i="9" s="1"/>
  <c r="CJ338" i="9"/>
  <c r="CI362" i="9"/>
  <c r="CV362" i="9" s="1"/>
  <c r="CJ354" i="9"/>
  <c r="CI378" i="9"/>
  <c r="CV378" i="9" s="1"/>
  <c r="CJ370" i="9"/>
  <c r="CI398" i="9"/>
  <c r="CV398" i="9" s="1"/>
  <c r="CJ390" i="9"/>
  <c r="CL440" i="9"/>
  <c r="CW440" i="9" s="1"/>
  <c r="CM436" i="9"/>
  <c r="CI349" i="9"/>
  <c r="CV349" i="9" s="1"/>
  <c r="CJ341" i="9"/>
  <c r="CI357" i="9"/>
  <c r="CV357" i="9" s="1"/>
  <c r="CJ349" i="9"/>
  <c r="CI365" i="9"/>
  <c r="CV365" i="9" s="1"/>
  <c r="CJ357" i="9"/>
  <c r="CI373" i="9"/>
  <c r="CV373" i="9" s="1"/>
  <c r="CJ365" i="9"/>
  <c r="CJ373" i="9"/>
  <c r="CI381" i="9"/>
  <c r="CV381" i="9" s="1"/>
  <c r="CL386" i="9"/>
  <c r="CW386" i="9" s="1"/>
  <c r="CM382" i="9"/>
  <c r="CI401" i="9"/>
  <c r="CV401" i="9" s="1"/>
  <c r="CJ393" i="9"/>
  <c r="CI414" i="9"/>
  <c r="CV414" i="9" s="1"/>
  <c r="CJ406" i="9"/>
  <c r="CI424" i="9"/>
  <c r="CV424" i="9" s="1"/>
  <c r="CJ416" i="9"/>
  <c r="CM448" i="9"/>
  <c r="CL452" i="9"/>
  <c r="CW452" i="9" s="1"/>
  <c r="CJ340" i="9"/>
  <c r="CI348" i="9"/>
  <c r="CV348" i="9" s="1"/>
  <c r="CJ348" i="9"/>
  <c r="CI356" i="9"/>
  <c r="CV356" i="9" s="1"/>
  <c r="CJ356" i="9"/>
  <c r="CI364" i="9"/>
  <c r="CV364" i="9" s="1"/>
  <c r="CI372" i="9"/>
  <c r="CV372" i="9" s="1"/>
  <c r="CJ364" i="9"/>
  <c r="CI380" i="9"/>
  <c r="CV380" i="9" s="1"/>
  <c r="CJ372" i="9"/>
  <c r="CI388" i="9"/>
  <c r="CV388" i="9" s="1"/>
  <c r="CJ380" i="9"/>
  <c r="CM387" i="9"/>
  <c r="CL391" i="9"/>
  <c r="CW391" i="9" s="1"/>
  <c r="CI409" i="9"/>
  <c r="CV409" i="9" s="1"/>
  <c r="CJ401" i="9"/>
  <c r="CI426" i="9"/>
  <c r="CV426" i="9" s="1"/>
  <c r="CJ418" i="9"/>
  <c r="CL429" i="9"/>
  <c r="CW429" i="9" s="1"/>
  <c r="CM425" i="9"/>
  <c r="CM443" i="9"/>
  <c r="CL447" i="9"/>
  <c r="CW447" i="9" s="1"/>
  <c r="CL467" i="9"/>
  <c r="CW467" i="9" s="1"/>
  <c r="CM463" i="9"/>
  <c r="CL381" i="9"/>
  <c r="CW381" i="9" s="1"/>
  <c r="CM377" i="9"/>
  <c r="CL389" i="9"/>
  <c r="CW389" i="9" s="1"/>
  <c r="CM385" i="9"/>
  <c r="CM393" i="9"/>
  <c r="CL397" i="9"/>
  <c r="CW397" i="9" s="1"/>
  <c r="CM401" i="9"/>
  <c r="CL405" i="9"/>
  <c r="CW405" i="9" s="1"/>
  <c r="CL413" i="9"/>
  <c r="CW413" i="9" s="1"/>
  <c r="CM409" i="9"/>
  <c r="CM418" i="9"/>
  <c r="CL422" i="9"/>
  <c r="CW422" i="9" s="1"/>
  <c r="CM432" i="9"/>
  <c r="CL436" i="9"/>
  <c r="CW436" i="9" s="1"/>
  <c r="CI457" i="9"/>
  <c r="CV457" i="9" s="1"/>
  <c r="CJ449" i="9"/>
  <c r="CL406" i="9"/>
  <c r="CW406" i="9" s="1"/>
  <c r="CM402" i="9"/>
  <c r="CM410" i="9"/>
  <c r="CL414" i="9"/>
  <c r="CW414" i="9" s="1"/>
  <c r="CI431" i="9"/>
  <c r="CV431" i="9" s="1"/>
  <c r="CJ423" i="9"/>
  <c r="CL434" i="9"/>
  <c r="CW434" i="9" s="1"/>
  <c r="CM430" i="9"/>
  <c r="CJ443" i="9"/>
  <c r="CI451" i="9"/>
  <c r="CV451" i="9" s="1"/>
  <c r="CM472" i="9"/>
  <c r="CL476" i="9"/>
  <c r="CW476" i="9" s="1"/>
  <c r="CJ421" i="9"/>
  <c r="CI429" i="9"/>
  <c r="CV429" i="9" s="1"/>
  <c r="CI437" i="9"/>
  <c r="CV437" i="9" s="1"/>
  <c r="CJ429" i="9"/>
  <c r="CL443" i="9"/>
  <c r="CW443" i="9" s="1"/>
  <c r="CM439" i="9"/>
  <c r="CM452" i="9"/>
  <c r="CL456" i="9"/>
  <c r="CW456" i="9" s="1"/>
  <c r="CM468" i="9"/>
  <c r="CL472" i="9"/>
  <c r="CW472" i="9" s="1"/>
  <c r="CJ446" i="9"/>
  <c r="CI454" i="9"/>
  <c r="CV454" i="9" s="1"/>
  <c r="CI469" i="9"/>
  <c r="CV469" i="9" s="1"/>
  <c r="CJ461" i="9"/>
  <c r="CI448" i="9"/>
  <c r="CV448" i="9" s="1"/>
  <c r="CJ440" i="9"/>
  <c r="CI456" i="9"/>
  <c r="CV456" i="9" s="1"/>
  <c r="CJ448" i="9"/>
  <c r="CI464" i="9"/>
  <c r="CV464" i="9" s="1"/>
  <c r="CJ456" i="9"/>
  <c r="CI472" i="9"/>
  <c r="CV472" i="9" s="1"/>
  <c r="CJ464" i="9"/>
  <c r="CJ451" i="9"/>
  <c r="CI459" i="9"/>
  <c r="CV459" i="9" s="1"/>
  <c r="CJ459" i="9"/>
  <c r="CI467" i="9"/>
  <c r="CV467" i="9" s="1"/>
  <c r="CJ467" i="9"/>
  <c r="CI475" i="9"/>
  <c r="CV475" i="9" s="1"/>
  <c r="CL294" i="9"/>
  <c r="CW294" i="9" s="1"/>
  <c r="CL198" i="9"/>
  <c r="CW198" i="9" s="1"/>
  <c r="CJ300" i="9"/>
  <c r="CI96" i="9"/>
  <c r="CV96" i="9" s="1"/>
  <c r="CL326" i="9"/>
  <c r="CW326" i="9" s="1"/>
  <c r="CL206" i="9"/>
  <c r="CW206" i="9" s="1"/>
  <c r="CL142" i="9"/>
  <c r="CW142" i="9" s="1"/>
  <c r="CJ224" i="9"/>
  <c r="CL169" i="9"/>
  <c r="CW169" i="9" s="1"/>
  <c r="CL137" i="9"/>
  <c r="CW137" i="9" s="1"/>
  <c r="CI193" i="9"/>
  <c r="CV193" i="9" s="1"/>
  <c r="CL205" i="9"/>
  <c r="CW205" i="9" s="1"/>
  <c r="CL311" i="9"/>
  <c r="CW311" i="9" s="1"/>
  <c r="CL104" i="9"/>
  <c r="CW104" i="9" s="1"/>
  <c r="CJ303" i="9"/>
  <c r="CM164" i="9"/>
  <c r="CJ203" i="9"/>
  <c r="CJ222" i="9"/>
  <c r="CI325" i="9"/>
  <c r="CV325" i="9" s="1"/>
  <c r="CL286" i="9"/>
  <c r="CW286" i="9" s="1"/>
  <c r="CI192" i="9"/>
  <c r="CV192" i="9" s="1"/>
  <c r="CI160" i="9"/>
  <c r="CV160" i="9" s="1"/>
  <c r="CL202" i="9"/>
  <c r="CW202" i="9" s="1"/>
  <c r="CM281" i="9"/>
  <c r="CI191" i="9"/>
  <c r="CV191" i="9" s="1"/>
  <c r="CM134" i="9"/>
  <c r="CI134" i="9"/>
  <c r="CV134" i="9" s="1"/>
  <c r="CM196" i="9"/>
  <c r="CL187" i="9"/>
  <c r="CW187" i="9" s="1"/>
  <c r="CJ225" i="9"/>
  <c r="CM102" i="9"/>
  <c r="CJ205" i="9"/>
  <c r="CJ173" i="9"/>
  <c r="CL257" i="9"/>
  <c r="CW257" i="9" s="1"/>
  <c r="CM93" i="9"/>
  <c r="CM257" i="9"/>
  <c r="CJ172" i="9"/>
  <c r="CM94" i="9"/>
  <c r="CI102" i="9"/>
  <c r="CV102" i="9" s="1"/>
  <c r="CL296" i="9"/>
  <c r="CW296" i="9" s="1"/>
  <c r="CI159" i="9"/>
  <c r="CV159" i="9" s="1"/>
  <c r="CI162" i="9"/>
  <c r="CV162" i="9" s="1"/>
  <c r="CM321" i="9"/>
  <c r="CI98" i="9"/>
  <c r="CV98" i="9" s="1"/>
  <c r="CL252" i="9"/>
  <c r="CW252" i="9" s="1"/>
  <c r="CL220" i="9"/>
  <c r="CW220" i="9" s="1"/>
  <c r="CI163" i="9"/>
  <c r="CV163" i="9" s="1"/>
  <c r="CJ302" i="9"/>
  <c r="CI198" i="9"/>
  <c r="CV198" i="9" s="1"/>
  <c r="CI150" i="9"/>
  <c r="CV150" i="9" s="1"/>
  <c r="CM113" i="9"/>
  <c r="CM106" i="9"/>
  <c r="CM116" i="9"/>
  <c r="CM306" i="9"/>
  <c r="CM274" i="9"/>
  <c r="CL214" i="9"/>
  <c r="CW214" i="9" s="1"/>
  <c r="CJ181" i="9"/>
  <c r="CM325" i="9"/>
  <c r="CL265" i="9"/>
  <c r="CW265" i="9" s="1"/>
  <c r="CI240" i="9"/>
  <c r="CV240" i="9" s="1"/>
  <c r="CJ192" i="9"/>
  <c r="CJ160" i="9"/>
  <c r="CJ128" i="9"/>
  <c r="CJ96" i="9"/>
  <c r="CM166" i="9"/>
  <c r="CJ188" i="9"/>
  <c r="CJ117" i="9"/>
  <c r="CL212" i="9"/>
  <c r="CW212" i="9" s="1"/>
  <c r="CL327" i="9"/>
  <c r="CW327" i="9" s="1"/>
  <c r="CL263" i="9"/>
  <c r="CW263" i="9" s="1"/>
  <c r="CL95" i="9"/>
  <c r="CW95" i="9" s="1"/>
  <c r="CI327" i="9"/>
  <c r="CV327" i="9" s="1"/>
  <c r="CI199" i="9"/>
  <c r="CV199" i="9" s="1"/>
  <c r="CI167" i="9"/>
  <c r="CV167" i="9" s="1"/>
  <c r="CI135" i="9"/>
  <c r="CV135" i="9" s="1"/>
  <c r="CL283" i="9"/>
  <c r="CW283" i="9" s="1"/>
  <c r="CI226" i="9"/>
  <c r="CV226" i="9" s="1"/>
  <c r="CI170" i="9"/>
  <c r="CV170" i="9" s="1"/>
  <c r="CI227" i="9"/>
  <c r="CV227" i="9" s="1"/>
  <c r="CI182" i="9"/>
  <c r="CV182" i="9" s="1"/>
  <c r="CM298" i="9"/>
  <c r="CJ141" i="9"/>
  <c r="CI328" i="9"/>
  <c r="CV328" i="9" s="1"/>
  <c r="CI272" i="9"/>
  <c r="CV272" i="9" s="1"/>
  <c r="CM157" i="9"/>
  <c r="CL108" i="9"/>
  <c r="CW108" i="9" s="1"/>
  <c r="CJ137" i="9"/>
  <c r="CJ308" i="9"/>
  <c r="CJ220" i="9"/>
  <c r="CI155" i="9"/>
  <c r="CV155" i="9" s="1"/>
  <c r="CI206" i="9"/>
  <c r="CV206" i="9" s="1"/>
  <c r="CL240" i="9"/>
  <c r="CW240" i="9" s="1"/>
  <c r="CL275" i="9"/>
  <c r="CW275" i="9" s="1"/>
  <c r="CL234" i="9"/>
  <c r="CW234" i="9" s="1"/>
  <c r="CL138" i="9"/>
  <c r="CW138" i="9" s="1"/>
  <c r="CJ316" i="9"/>
  <c r="CL237" i="9"/>
  <c r="CW237" i="9" s="1"/>
  <c r="CM168" i="9"/>
  <c r="CJ126" i="9"/>
  <c r="CJ231" i="9"/>
  <c r="CL200" i="9"/>
  <c r="CW200" i="9" s="1"/>
  <c r="CM183" i="9"/>
  <c r="CJ130" i="9"/>
  <c r="CL322" i="9"/>
  <c r="CW322" i="9" s="1"/>
  <c r="CL298" i="9"/>
  <c r="CW298" i="9" s="1"/>
  <c r="CI233" i="9"/>
  <c r="CV233" i="9" s="1"/>
  <c r="CM265" i="9"/>
  <c r="CJ270" i="9"/>
  <c r="CI112" i="9"/>
  <c r="CV112" i="9" s="1"/>
  <c r="CL106" i="9"/>
  <c r="CW106" i="9" s="1"/>
  <c r="CI277" i="9"/>
  <c r="CV277" i="9" s="1"/>
  <c r="CI213" i="9"/>
  <c r="CV213" i="9" s="1"/>
  <c r="CI181" i="9"/>
  <c r="CV181" i="9" s="1"/>
  <c r="CM213" i="9"/>
  <c r="CL97" i="9"/>
  <c r="CW97" i="9" s="1"/>
  <c r="CI281" i="9"/>
  <c r="CV281" i="9" s="1"/>
  <c r="CL258" i="9"/>
  <c r="CW258" i="9" s="1"/>
  <c r="CL162" i="9"/>
  <c r="CW162" i="9" s="1"/>
  <c r="CL261" i="9"/>
  <c r="CW261" i="9" s="1"/>
  <c r="CI180" i="9"/>
  <c r="CV180" i="9" s="1"/>
  <c r="CI148" i="9"/>
  <c r="CV148" i="9" s="1"/>
  <c r="CL98" i="9"/>
  <c r="CW98" i="9" s="1"/>
  <c r="CJ323" i="9"/>
  <c r="CM243" i="9"/>
  <c r="CJ94" i="9"/>
  <c r="CM292" i="9"/>
  <c r="CJ247" i="9"/>
  <c r="CJ151" i="9"/>
  <c r="CJ266" i="9"/>
  <c r="CJ154" i="9"/>
  <c r="CL282" i="9"/>
  <c r="CW282" i="9" s="1"/>
  <c r="CL325" i="9"/>
  <c r="CW325" i="9" s="1"/>
  <c r="CJ268" i="9"/>
  <c r="CM84" i="9"/>
  <c r="CJ90" i="9"/>
  <c r="CM248" i="9"/>
  <c r="CM216" i="9"/>
  <c r="CJ155" i="9"/>
  <c r="CI310" i="9"/>
  <c r="CV310" i="9" s="1"/>
  <c r="CJ190" i="9"/>
  <c r="CJ142" i="9"/>
  <c r="CL117" i="9"/>
  <c r="CW117" i="9" s="1"/>
  <c r="CL110" i="9"/>
  <c r="CW110" i="9" s="1"/>
  <c r="CL120" i="9"/>
  <c r="CW120" i="9" s="1"/>
  <c r="CL310" i="9"/>
  <c r="CW310" i="9" s="1"/>
  <c r="CL278" i="9"/>
  <c r="CW278" i="9" s="1"/>
  <c r="CL246" i="9"/>
  <c r="CW246" i="9" s="1"/>
  <c r="CM210" i="9"/>
  <c r="CI189" i="9"/>
  <c r="CV189" i="9" s="1"/>
  <c r="CI157" i="9"/>
  <c r="CV157" i="9" s="1"/>
  <c r="CL329" i="9"/>
  <c r="CW329" i="9" s="1"/>
  <c r="CI288" i="9"/>
  <c r="CV288" i="9" s="1"/>
  <c r="CM261" i="9"/>
  <c r="CJ232" i="9"/>
  <c r="CL209" i="9"/>
  <c r="CW209" i="9" s="1"/>
  <c r="CI200" i="9"/>
  <c r="CV200" i="9" s="1"/>
  <c r="CI168" i="9"/>
  <c r="CV168" i="9" s="1"/>
  <c r="CI136" i="9"/>
  <c r="CV136" i="9" s="1"/>
  <c r="CI104" i="9"/>
  <c r="CV104" i="9" s="1"/>
  <c r="CJ107" i="9"/>
  <c r="CL170" i="9"/>
  <c r="CW170" i="9" s="1"/>
  <c r="CI284" i="9"/>
  <c r="CV284" i="9" s="1"/>
  <c r="CI196" i="9"/>
  <c r="CV196" i="9" s="1"/>
  <c r="CI156" i="9"/>
  <c r="CV156" i="9" s="1"/>
  <c r="CI125" i="9"/>
  <c r="CV125" i="9" s="1"/>
  <c r="CM208" i="9"/>
  <c r="CM323" i="9"/>
  <c r="CM259" i="9"/>
  <c r="CL93" i="9"/>
  <c r="CW93" i="9" s="1"/>
  <c r="CM91" i="9"/>
  <c r="CJ319" i="9"/>
  <c r="CI287" i="9"/>
  <c r="CV287" i="9" s="1"/>
  <c r="CJ191" i="9"/>
  <c r="CJ159" i="9"/>
  <c r="CJ127" i="9"/>
  <c r="CM279" i="9"/>
  <c r="CJ218" i="9"/>
  <c r="CJ162" i="9"/>
  <c r="CL112" i="9"/>
  <c r="CW112" i="9" s="1"/>
  <c r="CJ219" i="9"/>
  <c r="CJ174" i="9"/>
  <c r="CL89" i="9"/>
  <c r="CW89" i="9" s="1"/>
  <c r="CM330" i="9"/>
  <c r="CL302" i="9"/>
  <c r="CW302" i="9" s="1"/>
  <c r="CI149" i="9"/>
  <c r="CV149" i="9" s="1"/>
  <c r="CJ320" i="9"/>
  <c r="CJ264" i="9"/>
  <c r="CL161" i="9"/>
  <c r="CW161" i="9" s="1"/>
  <c r="CM104" i="9"/>
  <c r="CI145" i="9"/>
  <c r="CV145" i="9" s="1"/>
  <c r="CI316" i="9"/>
  <c r="CV316" i="9" s="1"/>
  <c r="CI228" i="9"/>
  <c r="CV228" i="9" s="1"/>
  <c r="CJ147" i="9"/>
  <c r="CJ198" i="9"/>
  <c r="CM236" i="9"/>
  <c r="CM271" i="9"/>
  <c r="CJ234" i="9"/>
  <c r="G24" i="9"/>
  <c r="BY80" i="9"/>
  <c r="BZ81" i="9" s="1"/>
  <c r="AW80" i="9"/>
  <c r="BQ80" i="9" s="1"/>
  <c r="AY81" i="9"/>
  <c r="AY83" i="9"/>
  <c r="AY80" i="9"/>
  <c r="AY84" i="9"/>
  <c r="AY82" i="9"/>
  <c r="E33" i="10"/>
  <c r="AE80" i="9"/>
  <c r="AE81" i="9"/>
  <c r="BL479" i="9"/>
  <c r="BI477" i="9"/>
  <c r="AZ479" i="9"/>
  <c r="BL281" i="9"/>
  <c r="BK285" i="9"/>
  <c r="BV285" i="9" s="1"/>
  <c r="BK299" i="9"/>
  <c r="BV299" i="9" s="1"/>
  <c r="BL295" i="9"/>
  <c r="BK235" i="9"/>
  <c r="BV235" i="9" s="1"/>
  <c r="BL231" i="9"/>
  <c r="BH328" i="9"/>
  <c r="BU328" i="9" s="1"/>
  <c r="BI320" i="9"/>
  <c r="BL206" i="9"/>
  <c r="BK210" i="9"/>
  <c r="BV210" i="9" s="1"/>
  <c r="BH303" i="9"/>
  <c r="BU303" i="9" s="1"/>
  <c r="BI295" i="9"/>
  <c r="BH144" i="9"/>
  <c r="BU144" i="9" s="1"/>
  <c r="BI136" i="9"/>
  <c r="BK331" i="9"/>
  <c r="BV331" i="9" s="1"/>
  <c r="BL327" i="9"/>
  <c r="BL119" i="9"/>
  <c r="BK123" i="9"/>
  <c r="BV123" i="9" s="1"/>
  <c r="BH235" i="9"/>
  <c r="BU235" i="9" s="1"/>
  <c r="BI227" i="9"/>
  <c r="BK133" i="9"/>
  <c r="BV133" i="9" s="1"/>
  <c r="BL129" i="9"/>
  <c r="BK295" i="9"/>
  <c r="BV295" i="9" s="1"/>
  <c r="BL291" i="9"/>
  <c r="BH193" i="9"/>
  <c r="BU193" i="9" s="1"/>
  <c r="BI185" i="9"/>
  <c r="BK303" i="9"/>
  <c r="BV303" i="9" s="1"/>
  <c r="BL299" i="9"/>
  <c r="BL282" i="9"/>
  <c r="BK286" i="9"/>
  <c r="BV286" i="9" s="1"/>
  <c r="BI103" i="9"/>
  <c r="BH111" i="9"/>
  <c r="BU111" i="9" s="1"/>
  <c r="BK236" i="9"/>
  <c r="BV236" i="9" s="1"/>
  <c r="BL232" i="9"/>
  <c r="BH260" i="9"/>
  <c r="BU260" i="9" s="1"/>
  <c r="BI252" i="9"/>
  <c r="BK90" i="9"/>
  <c r="BV90" i="9" s="1"/>
  <c r="BL86" i="9"/>
  <c r="BH283" i="9"/>
  <c r="BU283" i="9" s="1"/>
  <c r="BI275" i="9"/>
  <c r="BH258" i="9"/>
  <c r="BU258" i="9" s="1"/>
  <c r="BI250" i="9"/>
  <c r="BH207" i="9"/>
  <c r="BU207" i="9" s="1"/>
  <c r="BI199" i="9"/>
  <c r="BI142" i="9"/>
  <c r="BH150" i="9"/>
  <c r="BU150" i="9" s="1"/>
  <c r="BK291" i="9"/>
  <c r="BV291" i="9" s="1"/>
  <c r="BL287" i="9"/>
  <c r="BK171" i="9"/>
  <c r="BV171" i="9" s="1"/>
  <c r="BL167" i="9"/>
  <c r="BH341" i="9"/>
  <c r="BU341" i="9" s="1"/>
  <c r="BI333" i="9"/>
  <c r="BK229" i="9"/>
  <c r="BV229" i="9" s="1"/>
  <c r="BL225" i="9"/>
  <c r="BI188" i="9"/>
  <c r="BH196" i="9"/>
  <c r="BU196" i="9" s="1"/>
  <c r="BI257" i="9"/>
  <c r="BH265" i="9"/>
  <c r="BU265" i="9" s="1"/>
  <c r="BL191" i="9"/>
  <c r="BK195" i="9"/>
  <c r="BV195" i="9" s="1"/>
  <c r="BH247" i="9"/>
  <c r="BU247" i="9" s="1"/>
  <c r="BI239" i="9"/>
  <c r="BK153" i="9"/>
  <c r="BV153" i="9" s="1"/>
  <c r="BL149" i="9"/>
  <c r="BL301" i="9"/>
  <c r="BK305" i="9"/>
  <c r="BV305" i="9" s="1"/>
  <c r="BH145" i="9"/>
  <c r="BU145" i="9" s="1"/>
  <c r="BI137" i="9"/>
  <c r="BI118" i="9"/>
  <c r="BH126" i="9"/>
  <c r="BU126" i="9" s="1"/>
  <c r="BI193" i="9"/>
  <c r="BH201" i="9"/>
  <c r="BU201" i="9" s="1"/>
  <c r="BH177" i="9"/>
  <c r="BU177" i="9" s="1"/>
  <c r="BI169" i="9"/>
  <c r="BL298" i="9"/>
  <c r="BK302" i="9"/>
  <c r="BV302" i="9" s="1"/>
  <c r="BL332" i="9"/>
  <c r="BK336" i="9"/>
  <c r="BV336" i="9" s="1"/>
  <c r="BI174" i="9"/>
  <c r="BH182" i="9"/>
  <c r="BU182" i="9" s="1"/>
  <c r="BL103" i="9"/>
  <c r="BK107" i="9"/>
  <c r="BV107" i="9" s="1"/>
  <c r="BK206" i="9"/>
  <c r="BV206" i="9" s="1"/>
  <c r="BL202" i="9"/>
  <c r="BK244" i="9"/>
  <c r="BV244" i="9" s="1"/>
  <c r="BL240" i="9"/>
  <c r="BK178" i="9"/>
  <c r="BV178" i="9" s="1"/>
  <c r="BL174" i="9"/>
  <c r="BH323" i="9"/>
  <c r="BU323" i="9" s="1"/>
  <c r="BI315" i="9"/>
  <c r="BI273" i="9"/>
  <c r="BH281" i="9"/>
  <c r="BU281" i="9" s="1"/>
  <c r="BL140" i="9"/>
  <c r="BK144" i="9"/>
  <c r="BV144" i="9" s="1"/>
  <c r="BL136" i="9"/>
  <c r="BK140" i="9"/>
  <c r="BV140" i="9" s="1"/>
  <c r="BH165" i="9"/>
  <c r="BU165" i="9" s="1"/>
  <c r="BI157" i="9"/>
  <c r="BK207" i="9"/>
  <c r="BV207" i="9" s="1"/>
  <c r="BL203" i="9"/>
  <c r="BH114" i="9"/>
  <c r="BU114" i="9" s="1"/>
  <c r="BI106" i="9"/>
  <c r="BL155" i="9"/>
  <c r="BK159" i="9"/>
  <c r="BV159" i="9" s="1"/>
  <c r="BK334" i="9"/>
  <c r="BV334" i="9" s="1"/>
  <c r="BL330" i="9"/>
  <c r="BH299" i="9"/>
  <c r="BU299" i="9" s="1"/>
  <c r="BI291" i="9"/>
  <c r="BL168" i="9"/>
  <c r="BK172" i="9"/>
  <c r="BV172" i="9" s="1"/>
  <c r="BK137" i="9"/>
  <c r="BV137" i="9" s="1"/>
  <c r="BL133" i="9"/>
  <c r="BH137" i="9"/>
  <c r="BU137" i="9" s="1"/>
  <c r="BI129" i="9"/>
  <c r="BK320" i="9"/>
  <c r="BV320" i="9" s="1"/>
  <c r="BL316" i="9"/>
  <c r="BI190" i="9"/>
  <c r="BH198" i="9"/>
  <c r="BU198" i="9" s="1"/>
  <c r="BH335" i="9"/>
  <c r="BU335" i="9" s="1"/>
  <c r="BI327" i="9"/>
  <c r="BH211" i="9"/>
  <c r="BU211" i="9" s="1"/>
  <c r="BI203" i="9"/>
  <c r="BI334" i="9"/>
  <c r="BH342" i="9"/>
  <c r="BU342" i="9" s="1"/>
  <c r="BH349" i="9"/>
  <c r="BU349" i="9" s="1"/>
  <c r="BI341" i="9"/>
  <c r="BH357" i="9"/>
  <c r="BU357" i="9" s="1"/>
  <c r="BI349" i="9"/>
  <c r="BH365" i="9"/>
  <c r="BU365" i="9" s="1"/>
  <c r="BI357" i="9"/>
  <c r="BK375" i="9"/>
  <c r="BV375" i="9" s="1"/>
  <c r="BL371" i="9"/>
  <c r="BH415" i="9"/>
  <c r="BU415" i="9" s="1"/>
  <c r="BI407" i="9"/>
  <c r="BH397" i="9"/>
  <c r="BU397" i="9" s="1"/>
  <c r="BI389" i="9"/>
  <c r="BH355" i="9"/>
  <c r="BU355" i="9" s="1"/>
  <c r="BI347" i="9"/>
  <c r="BL345" i="9"/>
  <c r="BK349" i="9"/>
  <c r="BV349" i="9" s="1"/>
  <c r="BL427" i="9"/>
  <c r="BK431" i="9"/>
  <c r="BV431" i="9" s="1"/>
  <c r="BH345" i="9"/>
  <c r="BU345" i="9" s="1"/>
  <c r="BI337" i="9"/>
  <c r="BL360" i="9"/>
  <c r="BK364" i="9"/>
  <c r="BV364" i="9" s="1"/>
  <c r="BL406" i="9"/>
  <c r="BK410" i="9"/>
  <c r="BV410" i="9" s="1"/>
  <c r="BK366" i="9"/>
  <c r="BV366" i="9" s="1"/>
  <c r="BL362" i="9"/>
  <c r="BH384" i="9"/>
  <c r="BU384" i="9" s="1"/>
  <c r="BI376" i="9"/>
  <c r="BK382" i="9"/>
  <c r="BV382" i="9" s="1"/>
  <c r="BL378" i="9"/>
  <c r="BI392" i="9"/>
  <c r="BH400" i="9"/>
  <c r="BU400" i="9" s="1"/>
  <c r="BL413" i="9"/>
  <c r="BK417" i="9"/>
  <c r="BV417" i="9" s="1"/>
  <c r="BI396" i="9"/>
  <c r="BH404" i="9"/>
  <c r="BU404" i="9" s="1"/>
  <c r="BI394" i="9"/>
  <c r="BH402" i="9"/>
  <c r="BU402" i="9" s="1"/>
  <c r="BK400" i="9"/>
  <c r="BV400" i="9" s="1"/>
  <c r="BL396" i="9"/>
  <c r="BI410" i="9"/>
  <c r="BH418" i="9"/>
  <c r="BU418" i="9" s="1"/>
  <c r="BH440" i="9"/>
  <c r="BU440" i="9" s="1"/>
  <c r="BI432" i="9"/>
  <c r="BH464" i="9"/>
  <c r="BU464" i="9" s="1"/>
  <c r="BI456" i="9"/>
  <c r="BI409" i="9"/>
  <c r="BH417" i="9"/>
  <c r="BU417" i="9" s="1"/>
  <c r="BL454" i="9"/>
  <c r="BK458" i="9"/>
  <c r="BV458" i="9" s="1"/>
  <c r="BL452" i="9"/>
  <c r="BK456" i="9"/>
  <c r="BV456" i="9" s="1"/>
  <c r="BI466" i="9"/>
  <c r="BH474" i="9"/>
  <c r="BU474" i="9" s="1"/>
  <c r="BL468" i="9"/>
  <c r="BK472" i="9"/>
  <c r="BV472" i="9" s="1"/>
  <c r="AY106" i="9"/>
  <c r="AZ105" i="9"/>
  <c r="AY226" i="9"/>
  <c r="AZ225" i="9"/>
  <c r="AY207" i="9"/>
  <c r="AZ206" i="9"/>
  <c r="AY137" i="9"/>
  <c r="AZ136" i="9"/>
  <c r="AZ191" i="9"/>
  <c r="AY192" i="9"/>
  <c r="AY188" i="9"/>
  <c r="AZ187" i="9"/>
  <c r="AY248" i="9"/>
  <c r="AZ247" i="9"/>
  <c r="AY162" i="9"/>
  <c r="AZ161" i="9"/>
  <c r="AY227" i="9"/>
  <c r="AZ226" i="9"/>
  <c r="AY105" i="9"/>
  <c r="AZ104" i="9"/>
  <c r="AY264" i="9"/>
  <c r="AZ263" i="9"/>
  <c r="AY214" i="9"/>
  <c r="AZ213" i="9"/>
  <c r="AY247" i="9"/>
  <c r="AZ246" i="9"/>
  <c r="AY119" i="9"/>
  <c r="AZ118" i="9"/>
  <c r="AY169" i="9"/>
  <c r="AZ168" i="9"/>
  <c r="AY280" i="9"/>
  <c r="AZ279" i="9"/>
  <c r="AY301" i="9"/>
  <c r="AZ300" i="9"/>
  <c r="AY95" i="9"/>
  <c r="AZ94" i="9"/>
  <c r="AY218" i="9"/>
  <c r="AZ217" i="9"/>
  <c r="AY314" i="9"/>
  <c r="AZ313" i="9"/>
  <c r="AY317" i="9"/>
  <c r="AZ316" i="9"/>
  <c r="AY176" i="9"/>
  <c r="AZ175" i="9"/>
  <c r="AY330" i="9"/>
  <c r="AZ329" i="9"/>
  <c r="AZ186" i="9"/>
  <c r="AY187" i="9"/>
  <c r="BR187" i="9" s="1"/>
  <c r="AY121" i="9"/>
  <c r="AZ120" i="9"/>
  <c r="AY275" i="9"/>
  <c r="AZ274" i="9"/>
  <c r="AY132" i="9"/>
  <c r="AZ131" i="9"/>
  <c r="AY204" i="9"/>
  <c r="AZ203" i="9"/>
  <c r="AY107" i="9"/>
  <c r="AZ106" i="9"/>
  <c r="AY300" i="9"/>
  <c r="AZ299" i="9"/>
  <c r="AY230" i="9"/>
  <c r="AZ229" i="9"/>
  <c r="AY145" i="9"/>
  <c r="AZ144" i="9"/>
  <c r="AY319" i="9"/>
  <c r="AZ318" i="9"/>
  <c r="AY158" i="9"/>
  <c r="AZ157" i="9"/>
  <c r="AZ83" i="9"/>
  <c r="AY282" i="9"/>
  <c r="AZ281" i="9"/>
  <c r="AY147" i="9"/>
  <c r="AZ146" i="9"/>
  <c r="AY401" i="9"/>
  <c r="AZ400" i="9"/>
  <c r="AY405" i="9"/>
  <c r="AZ404" i="9"/>
  <c r="AY332" i="9"/>
  <c r="AZ331" i="9"/>
  <c r="AY335" i="9"/>
  <c r="AZ334" i="9"/>
  <c r="AY343" i="9"/>
  <c r="AZ342" i="9"/>
  <c r="AY351" i="9"/>
  <c r="AZ350" i="9"/>
  <c r="AY358" i="9"/>
  <c r="AZ357" i="9"/>
  <c r="AY374" i="9"/>
  <c r="AZ373" i="9"/>
  <c r="AY390" i="9"/>
  <c r="AZ389" i="9"/>
  <c r="AY331" i="9"/>
  <c r="AZ330" i="9"/>
  <c r="AY346" i="9"/>
  <c r="AZ345" i="9"/>
  <c r="AY363" i="9"/>
  <c r="AZ362" i="9"/>
  <c r="AY379" i="9"/>
  <c r="AZ378" i="9"/>
  <c r="AY341" i="9"/>
  <c r="AZ340" i="9"/>
  <c r="AZ356" i="9"/>
  <c r="AY357" i="9"/>
  <c r="BR357" i="9" s="1"/>
  <c r="AZ372" i="9"/>
  <c r="AY373" i="9"/>
  <c r="AY408" i="9"/>
  <c r="AZ407" i="9"/>
  <c r="AY364" i="9"/>
  <c r="AZ363" i="9"/>
  <c r="AY380" i="9"/>
  <c r="AZ379" i="9"/>
  <c r="AY396" i="9"/>
  <c r="AZ395" i="9"/>
  <c r="AY438" i="9"/>
  <c r="AZ437" i="9"/>
  <c r="AY454" i="9"/>
  <c r="AZ453" i="9"/>
  <c r="AY470" i="9"/>
  <c r="AZ469" i="9"/>
  <c r="AY395" i="9"/>
  <c r="AZ394" i="9"/>
  <c r="AZ410" i="9"/>
  <c r="AY411" i="9"/>
  <c r="AY428" i="9"/>
  <c r="AZ427" i="9"/>
  <c r="AY418" i="9"/>
  <c r="AZ417" i="9"/>
  <c r="AY433" i="9"/>
  <c r="AZ432" i="9"/>
  <c r="AY449" i="9"/>
  <c r="AZ448" i="9"/>
  <c r="AY465" i="9"/>
  <c r="AZ464" i="9"/>
  <c r="AZ418" i="9"/>
  <c r="AY419" i="9"/>
  <c r="AZ434" i="9"/>
  <c r="AY435" i="9"/>
  <c r="AZ450" i="9"/>
  <c r="AY451" i="9"/>
  <c r="AZ466" i="9"/>
  <c r="AY467" i="9"/>
  <c r="AZ431" i="9"/>
  <c r="AY432" i="9"/>
  <c r="AZ463" i="9"/>
  <c r="AY464" i="9"/>
  <c r="BR464" i="9" s="1"/>
  <c r="BI80" i="9"/>
  <c r="BH92" i="9"/>
  <c r="BU92" i="9" s="1"/>
  <c r="BH88" i="9"/>
  <c r="BU88" i="9" s="1"/>
  <c r="BH84" i="9"/>
  <c r="BU84" i="9" s="1"/>
  <c r="BI83" i="9"/>
  <c r="BH93" i="9"/>
  <c r="BU93" i="9" s="1"/>
  <c r="BH89" i="9"/>
  <c r="BU89" i="9" s="1"/>
  <c r="BH85" i="9"/>
  <c r="BU85" i="9" s="1"/>
  <c r="BI84" i="9"/>
  <c r="BH81" i="9"/>
  <c r="BU81" i="9" s="1"/>
  <c r="BH87" i="9"/>
  <c r="BU87" i="9" s="1"/>
  <c r="BI86" i="9"/>
  <c r="BI82" i="9"/>
  <c r="BH94" i="9"/>
  <c r="BU94" i="9" s="1"/>
  <c r="BI85" i="9"/>
  <c r="BH90" i="9"/>
  <c r="BU90" i="9" s="1"/>
  <c r="BH82" i="9"/>
  <c r="BU82" i="9" s="1"/>
  <c r="BI81" i="9"/>
  <c r="BH91" i="9"/>
  <c r="BU91" i="9" s="1"/>
  <c r="BH83" i="9"/>
  <c r="BU83" i="9" s="1"/>
  <c r="BH86" i="9"/>
  <c r="BU86" i="9" s="1"/>
  <c r="BL218" i="9"/>
  <c r="BK222" i="9"/>
  <c r="BV222" i="9" s="1"/>
  <c r="BI301" i="9"/>
  <c r="BH309" i="9"/>
  <c r="BU309" i="9" s="1"/>
  <c r="BL325" i="9"/>
  <c r="BK329" i="9"/>
  <c r="BV329" i="9" s="1"/>
  <c r="BH264" i="9"/>
  <c r="BU264" i="9" s="1"/>
  <c r="BI256" i="9"/>
  <c r="BL189" i="9"/>
  <c r="BK193" i="9"/>
  <c r="BV193" i="9" s="1"/>
  <c r="BK197" i="9"/>
  <c r="BV197" i="9" s="1"/>
  <c r="BL193" i="9"/>
  <c r="BH240" i="9"/>
  <c r="BU240" i="9" s="1"/>
  <c r="BI232" i="9"/>
  <c r="BL289" i="9"/>
  <c r="BK293" i="9"/>
  <c r="BV293" i="9" s="1"/>
  <c r="BL326" i="9"/>
  <c r="BK330" i="9"/>
  <c r="BV330" i="9" s="1"/>
  <c r="BL254" i="9"/>
  <c r="BK258" i="9"/>
  <c r="BV258" i="9" s="1"/>
  <c r="BI225" i="9"/>
  <c r="BH233" i="9"/>
  <c r="BU233" i="9" s="1"/>
  <c r="BH96" i="9"/>
  <c r="BU96" i="9" s="1"/>
  <c r="BI88" i="9"/>
  <c r="BL84" i="9"/>
  <c r="BK88" i="9"/>
  <c r="BV88" i="9" s="1"/>
  <c r="BH330" i="9"/>
  <c r="BU330" i="9" s="1"/>
  <c r="BI322" i="9"/>
  <c r="BL294" i="9"/>
  <c r="BK298" i="9"/>
  <c r="BV298" i="9" s="1"/>
  <c r="BK283" i="9"/>
  <c r="BV283" i="9" s="1"/>
  <c r="BL279" i="9"/>
  <c r="BH168" i="9"/>
  <c r="BU168" i="9" s="1"/>
  <c r="BI160" i="9"/>
  <c r="BK237" i="9"/>
  <c r="BV237" i="9" s="1"/>
  <c r="BL233" i="9"/>
  <c r="BL277" i="9"/>
  <c r="BK281" i="9"/>
  <c r="BV281" i="9" s="1"/>
  <c r="BH311" i="9"/>
  <c r="BU311" i="9" s="1"/>
  <c r="BI303" i="9"/>
  <c r="BL230" i="9"/>
  <c r="BK234" i="9"/>
  <c r="BV234" i="9" s="1"/>
  <c r="BH113" i="9"/>
  <c r="BU113" i="9" s="1"/>
  <c r="BI105" i="9"/>
  <c r="BI269" i="9"/>
  <c r="BH277" i="9"/>
  <c r="BU277" i="9" s="1"/>
  <c r="BL270" i="9"/>
  <c r="BK274" i="9"/>
  <c r="BV274" i="9" s="1"/>
  <c r="BK188" i="9"/>
  <c r="BV188" i="9" s="1"/>
  <c r="BL184" i="9"/>
  <c r="BK131" i="9"/>
  <c r="BV131" i="9" s="1"/>
  <c r="BL127" i="9"/>
  <c r="BL478" i="9"/>
  <c r="BL477" i="9"/>
  <c r="BH148" i="9"/>
  <c r="BU148" i="9" s="1"/>
  <c r="BI140" i="9"/>
  <c r="BL96" i="9"/>
  <c r="BK100" i="9"/>
  <c r="BV100" i="9" s="1"/>
  <c r="BH162" i="9"/>
  <c r="BU162" i="9" s="1"/>
  <c r="BI154" i="9"/>
  <c r="BK277" i="9"/>
  <c r="BV277" i="9" s="1"/>
  <c r="BL273" i="9"/>
  <c r="BH152" i="9"/>
  <c r="BU152" i="9" s="1"/>
  <c r="BI144" i="9"/>
  <c r="BK102" i="9"/>
  <c r="BV102" i="9" s="1"/>
  <c r="BL98" i="9"/>
  <c r="BH269" i="9"/>
  <c r="BU269" i="9" s="1"/>
  <c r="BI261" i="9"/>
  <c r="BK239" i="9"/>
  <c r="BV239" i="9" s="1"/>
  <c r="BL235" i="9"/>
  <c r="BL95" i="9"/>
  <c r="BK99" i="9"/>
  <c r="BV99" i="9" s="1"/>
  <c r="BH153" i="9"/>
  <c r="BU153" i="9" s="1"/>
  <c r="BI145" i="9"/>
  <c r="BI158" i="9"/>
  <c r="BH166" i="9"/>
  <c r="BU166" i="9" s="1"/>
  <c r="BL317" i="9"/>
  <c r="BK321" i="9"/>
  <c r="BV321" i="9" s="1"/>
  <c r="BL131" i="9"/>
  <c r="BK135" i="9"/>
  <c r="BV135" i="9" s="1"/>
  <c r="BL305" i="9"/>
  <c r="BK309" i="9"/>
  <c r="BV309" i="9" s="1"/>
  <c r="BI305" i="9"/>
  <c r="BH313" i="9"/>
  <c r="BU313" i="9" s="1"/>
  <c r="BI143" i="9"/>
  <c r="BH151" i="9"/>
  <c r="BU151" i="9" s="1"/>
  <c r="BH197" i="9"/>
  <c r="BU197" i="9" s="1"/>
  <c r="BI189" i="9"/>
  <c r="BH302" i="9"/>
  <c r="BU302" i="9" s="1"/>
  <c r="BI294" i="9"/>
  <c r="BH232" i="9"/>
  <c r="BU232" i="9" s="1"/>
  <c r="BI224" i="9"/>
  <c r="BH161" i="9"/>
  <c r="BU161" i="9" s="1"/>
  <c r="BI153" i="9"/>
  <c r="BK202" i="9"/>
  <c r="BV202" i="9" s="1"/>
  <c r="BL198" i="9"/>
  <c r="BH124" i="9"/>
  <c r="BU124" i="9" s="1"/>
  <c r="BI116" i="9"/>
  <c r="BK296" i="9"/>
  <c r="BV296" i="9" s="1"/>
  <c r="BL292" i="9"/>
  <c r="BL222" i="9"/>
  <c r="BK226" i="9"/>
  <c r="BV226" i="9" s="1"/>
  <c r="BL172" i="9"/>
  <c r="BK176" i="9"/>
  <c r="BV176" i="9" s="1"/>
  <c r="BI317" i="9"/>
  <c r="BH325" i="9"/>
  <c r="BU325" i="9" s="1"/>
  <c r="BH184" i="9"/>
  <c r="BU184" i="9" s="1"/>
  <c r="BI176" i="9"/>
  <c r="BL306" i="9"/>
  <c r="BK310" i="9"/>
  <c r="BV310" i="9" s="1"/>
  <c r="BL310" i="9"/>
  <c r="BK314" i="9"/>
  <c r="BV314" i="9" s="1"/>
  <c r="BL99" i="9"/>
  <c r="BK103" i="9"/>
  <c r="BV103" i="9" s="1"/>
  <c r="BL237" i="9"/>
  <c r="BK241" i="9"/>
  <c r="BV241" i="9" s="1"/>
  <c r="BI126" i="9"/>
  <c r="BH134" i="9"/>
  <c r="BU134" i="9" s="1"/>
  <c r="BH288" i="9"/>
  <c r="BU288" i="9" s="1"/>
  <c r="BI280" i="9"/>
  <c r="BK292" i="9"/>
  <c r="BV292" i="9" s="1"/>
  <c r="BL288" i="9"/>
  <c r="BK185" i="9"/>
  <c r="BV185" i="9" s="1"/>
  <c r="BL181" i="9"/>
  <c r="BK181" i="9"/>
  <c r="BV181" i="9" s="1"/>
  <c r="BL177" i="9"/>
  <c r="BI289" i="9"/>
  <c r="BH297" i="9"/>
  <c r="BU297" i="9" s="1"/>
  <c r="BH222" i="9"/>
  <c r="BU222" i="9" s="1"/>
  <c r="BI214" i="9"/>
  <c r="BH332" i="9"/>
  <c r="BU332" i="9" s="1"/>
  <c r="BI324" i="9"/>
  <c r="BL245" i="9"/>
  <c r="BK249" i="9"/>
  <c r="BV249" i="9" s="1"/>
  <c r="BI99" i="9"/>
  <c r="BH107" i="9"/>
  <c r="BU107" i="9" s="1"/>
  <c r="BK251" i="9"/>
  <c r="BV251" i="9" s="1"/>
  <c r="BL247" i="9"/>
  <c r="BK126" i="9"/>
  <c r="BV126" i="9" s="1"/>
  <c r="BL122" i="9"/>
  <c r="BK223" i="9"/>
  <c r="BV223" i="9" s="1"/>
  <c r="BL219" i="9"/>
  <c r="BI159" i="9"/>
  <c r="BH167" i="9"/>
  <c r="BU167" i="9" s="1"/>
  <c r="BL104" i="9"/>
  <c r="BK108" i="9"/>
  <c r="BV108" i="9" s="1"/>
  <c r="BH246" i="9"/>
  <c r="BU246" i="9" s="1"/>
  <c r="BI238" i="9"/>
  <c r="BH146" i="9"/>
  <c r="BU146" i="9" s="1"/>
  <c r="BI138" i="9"/>
  <c r="BI249" i="9"/>
  <c r="BH257" i="9"/>
  <c r="BU257" i="9" s="1"/>
  <c r="BH101" i="9"/>
  <c r="BU101" i="9" s="1"/>
  <c r="BI93" i="9"/>
  <c r="BH268" i="9"/>
  <c r="BU268" i="9" s="1"/>
  <c r="BI260" i="9"/>
  <c r="BI102" i="9"/>
  <c r="BH110" i="9"/>
  <c r="BU110" i="9" s="1"/>
  <c r="BH286" i="9"/>
  <c r="BU286" i="9" s="1"/>
  <c r="BI278" i="9"/>
  <c r="BL221" i="9"/>
  <c r="BK225" i="9"/>
  <c r="BV225" i="9" s="1"/>
  <c r="BL171" i="9"/>
  <c r="BK175" i="9"/>
  <c r="BV175" i="9" s="1"/>
  <c r="BI217" i="9"/>
  <c r="BH225" i="9"/>
  <c r="BU225" i="9" s="1"/>
  <c r="BL205" i="9"/>
  <c r="BK209" i="9"/>
  <c r="BV209" i="9" s="1"/>
  <c r="BK110" i="9"/>
  <c r="BV110" i="9" s="1"/>
  <c r="BL106" i="9"/>
  <c r="BI110" i="9"/>
  <c r="BH118" i="9"/>
  <c r="BU118" i="9" s="1"/>
  <c r="BH251" i="9"/>
  <c r="BU251" i="9" s="1"/>
  <c r="BI243" i="9"/>
  <c r="BH185" i="9"/>
  <c r="BU185" i="9" s="1"/>
  <c r="BI177" i="9"/>
  <c r="BI213" i="9"/>
  <c r="BH221" i="9"/>
  <c r="BU221" i="9" s="1"/>
  <c r="BK312" i="9"/>
  <c r="BV312" i="9" s="1"/>
  <c r="BL308" i="9"/>
  <c r="BL238" i="9"/>
  <c r="BK242" i="9"/>
  <c r="BV242" i="9" s="1"/>
  <c r="BH176" i="9"/>
  <c r="BU176" i="9" s="1"/>
  <c r="BI168" i="9"/>
  <c r="BH116" i="9"/>
  <c r="BU116" i="9" s="1"/>
  <c r="BI108" i="9"/>
  <c r="BK149" i="9"/>
  <c r="BV149" i="9" s="1"/>
  <c r="BL145" i="9"/>
  <c r="BL261" i="9"/>
  <c r="BK265" i="9"/>
  <c r="BV265" i="9" s="1"/>
  <c r="BL92" i="9"/>
  <c r="BK96" i="9"/>
  <c r="BV96" i="9" s="1"/>
  <c r="BH295" i="9"/>
  <c r="BU295" i="9" s="1"/>
  <c r="BI287" i="9"/>
  <c r="BH160" i="9"/>
  <c r="BU160" i="9" s="1"/>
  <c r="BI152" i="9"/>
  <c r="BL333" i="9"/>
  <c r="BK337" i="9"/>
  <c r="BV337" i="9" s="1"/>
  <c r="BH353" i="9"/>
  <c r="BU353" i="9" s="1"/>
  <c r="BI345" i="9"/>
  <c r="BH361" i="9"/>
  <c r="BU361" i="9" s="1"/>
  <c r="BI353" i="9"/>
  <c r="BH369" i="9"/>
  <c r="BU369" i="9" s="1"/>
  <c r="BI361" i="9"/>
  <c r="BL387" i="9"/>
  <c r="BK391" i="9"/>
  <c r="BV391" i="9" s="1"/>
  <c r="BH381" i="9"/>
  <c r="BU381" i="9" s="1"/>
  <c r="BI373" i="9"/>
  <c r="BI405" i="9"/>
  <c r="BH413" i="9"/>
  <c r="BU413" i="9" s="1"/>
  <c r="BL471" i="9"/>
  <c r="BK475" i="9"/>
  <c r="BV475" i="9" s="1"/>
  <c r="BL397" i="9"/>
  <c r="BK401" i="9"/>
  <c r="BV401" i="9" s="1"/>
  <c r="BH423" i="9"/>
  <c r="BU423" i="9" s="1"/>
  <c r="BI415" i="9"/>
  <c r="BL451" i="9"/>
  <c r="BK455" i="9"/>
  <c r="BV455" i="9" s="1"/>
  <c r="BI342" i="9"/>
  <c r="BH350" i="9"/>
  <c r="BU350" i="9" s="1"/>
  <c r="BL344" i="9"/>
  <c r="BK348" i="9"/>
  <c r="BV348" i="9" s="1"/>
  <c r="BI358" i="9"/>
  <c r="BH366" i="9"/>
  <c r="BU366" i="9" s="1"/>
  <c r="BL376" i="9"/>
  <c r="BK380" i="9"/>
  <c r="BV380" i="9" s="1"/>
  <c r="BH433" i="9"/>
  <c r="BU433" i="9" s="1"/>
  <c r="BI425" i="9"/>
  <c r="BL447" i="9"/>
  <c r="BK451" i="9"/>
  <c r="BV451" i="9" s="1"/>
  <c r="BI344" i="9"/>
  <c r="BH352" i="9"/>
  <c r="BU352" i="9" s="1"/>
  <c r="BK350" i="9"/>
  <c r="BV350" i="9" s="1"/>
  <c r="BL346" i="9"/>
  <c r="BH368" i="9"/>
  <c r="BU368" i="9" s="1"/>
  <c r="BI360" i="9"/>
  <c r="BK407" i="9"/>
  <c r="BV407" i="9" s="1"/>
  <c r="BL403" i="9"/>
  <c r="BH453" i="9"/>
  <c r="BU453" i="9" s="1"/>
  <c r="BI445" i="9"/>
  <c r="BH469" i="9"/>
  <c r="BU469" i="9" s="1"/>
  <c r="BI461" i="9"/>
  <c r="BK365" i="9"/>
  <c r="BV365" i="9" s="1"/>
  <c r="BL361" i="9"/>
  <c r="BI375" i="9"/>
  <c r="BH383" i="9"/>
  <c r="BU383" i="9" s="1"/>
  <c r="BK381" i="9"/>
  <c r="BV381" i="9" s="1"/>
  <c r="BL377" i="9"/>
  <c r="BH399" i="9"/>
  <c r="BU399" i="9" s="1"/>
  <c r="BI391" i="9"/>
  <c r="BL398" i="9"/>
  <c r="BK402" i="9"/>
  <c r="BV402" i="9" s="1"/>
  <c r="BK416" i="9"/>
  <c r="BV416" i="9" s="1"/>
  <c r="BL412" i="9"/>
  <c r="BH448" i="9"/>
  <c r="BU448" i="9" s="1"/>
  <c r="BI440" i="9"/>
  <c r="BK415" i="9"/>
  <c r="BV415" i="9" s="1"/>
  <c r="BL411" i="9"/>
  <c r="BL438" i="9"/>
  <c r="BK442" i="9"/>
  <c r="BV442" i="9" s="1"/>
  <c r="BL446" i="9"/>
  <c r="BK450" i="9"/>
  <c r="BV450" i="9" s="1"/>
  <c r="BL462" i="9"/>
  <c r="BK466" i="9"/>
  <c r="BV466" i="9" s="1"/>
  <c r="BL470" i="9"/>
  <c r="BK474" i="9"/>
  <c r="BV474" i="9" s="1"/>
  <c r="BK424" i="9"/>
  <c r="BV424" i="9" s="1"/>
  <c r="BL420" i="9"/>
  <c r="BI434" i="9"/>
  <c r="BH442" i="9"/>
  <c r="BU442" i="9" s="1"/>
  <c r="BL436" i="9"/>
  <c r="BK440" i="9"/>
  <c r="BV440" i="9" s="1"/>
  <c r="BI450" i="9"/>
  <c r="BH458" i="9"/>
  <c r="BU458" i="9" s="1"/>
  <c r="BI443" i="9"/>
  <c r="BH451" i="9"/>
  <c r="BU451" i="9" s="1"/>
  <c r="BK449" i="9"/>
  <c r="BV449" i="9" s="1"/>
  <c r="BL445" i="9"/>
  <c r="BI459" i="9"/>
  <c r="BH467" i="9"/>
  <c r="BU467" i="9" s="1"/>
  <c r="BK465" i="9"/>
  <c r="BV465" i="9" s="1"/>
  <c r="BL461" i="9"/>
  <c r="AY283" i="9"/>
  <c r="AZ282" i="9"/>
  <c r="AY217" i="9"/>
  <c r="AZ216" i="9"/>
  <c r="AY166" i="9"/>
  <c r="AZ165" i="9"/>
  <c r="AY259" i="9"/>
  <c r="AZ258" i="9"/>
  <c r="AY267" i="9"/>
  <c r="AZ266" i="9"/>
  <c r="AY254" i="9"/>
  <c r="AZ253" i="9"/>
  <c r="AY242" i="9"/>
  <c r="AZ241" i="9"/>
  <c r="AY304" i="9"/>
  <c r="AZ303" i="9"/>
  <c r="AY305" i="9"/>
  <c r="AZ304" i="9"/>
  <c r="AY251" i="9"/>
  <c r="AZ250" i="9"/>
  <c r="AY108" i="9"/>
  <c r="AZ107" i="9"/>
  <c r="AY328" i="9"/>
  <c r="AZ327" i="9"/>
  <c r="AY250" i="9"/>
  <c r="AZ249" i="9"/>
  <c r="AY284" i="9"/>
  <c r="AZ283" i="9"/>
  <c r="AY131" i="9"/>
  <c r="AZ130" i="9"/>
  <c r="AY185" i="9"/>
  <c r="AZ184" i="9"/>
  <c r="AY123" i="9"/>
  <c r="AZ122" i="9"/>
  <c r="AY255" i="9"/>
  <c r="AZ254" i="9"/>
  <c r="AY100" i="9"/>
  <c r="AZ99" i="9"/>
  <c r="AY115" i="9"/>
  <c r="AZ114" i="9"/>
  <c r="AY323" i="9"/>
  <c r="AZ322" i="9"/>
  <c r="AY265" i="9"/>
  <c r="AZ264" i="9"/>
  <c r="AY170" i="9"/>
  <c r="AZ169" i="9"/>
  <c r="AY198" i="9"/>
  <c r="AZ197" i="9"/>
  <c r="AY238" i="9"/>
  <c r="AZ237" i="9"/>
  <c r="AZ447" i="9"/>
  <c r="AY448" i="9"/>
  <c r="BH189" i="9"/>
  <c r="BU189" i="9" s="1"/>
  <c r="BI181" i="9"/>
  <c r="BI326" i="9"/>
  <c r="BH334" i="9"/>
  <c r="BU334" i="9" s="1"/>
  <c r="BH178" i="9"/>
  <c r="BU178" i="9" s="1"/>
  <c r="BI170" i="9"/>
  <c r="BI285" i="9"/>
  <c r="BH293" i="9"/>
  <c r="BU293" i="9" s="1"/>
  <c r="BH339" i="9"/>
  <c r="BU339" i="9" s="1"/>
  <c r="BI331" i="9"/>
  <c r="BK272" i="9"/>
  <c r="BV272" i="9" s="1"/>
  <c r="BL268" i="9"/>
  <c r="BH307" i="9"/>
  <c r="BU307" i="9" s="1"/>
  <c r="BI299" i="9"/>
  <c r="BH255" i="9"/>
  <c r="BU255" i="9" s="1"/>
  <c r="BI247" i="9"/>
  <c r="BI150" i="9"/>
  <c r="BH158" i="9"/>
  <c r="BU158" i="9" s="1"/>
  <c r="BK105" i="9"/>
  <c r="BV105" i="9" s="1"/>
  <c r="BL101" i="9"/>
  <c r="BH180" i="9"/>
  <c r="BU180" i="9" s="1"/>
  <c r="BI172" i="9"/>
  <c r="BH97" i="9"/>
  <c r="BU97" i="9" s="1"/>
  <c r="BI89" i="9"/>
  <c r="BH273" i="9"/>
  <c r="BU273" i="9" s="1"/>
  <c r="BI265" i="9"/>
  <c r="BK261" i="9"/>
  <c r="BV261" i="9" s="1"/>
  <c r="BL257" i="9"/>
  <c r="BH306" i="9"/>
  <c r="BU306" i="9" s="1"/>
  <c r="BI298" i="9"/>
  <c r="BH219" i="9"/>
  <c r="BU219" i="9" s="1"/>
  <c r="BI211" i="9"/>
  <c r="BL214" i="9"/>
  <c r="BK218" i="9"/>
  <c r="BV218" i="9" s="1"/>
  <c r="BK150" i="9"/>
  <c r="BV150" i="9" s="1"/>
  <c r="BL146" i="9"/>
  <c r="BL229" i="9"/>
  <c r="BK233" i="9"/>
  <c r="BV233" i="9" s="1"/>
  <c r="BK138" i="9"/>
  <c r="BV138" i="9" s="1"/>
  <c r="BL134" i="9"/>
  <c r="BH279" i="9"/>
  <c r="BU279" i="9" s="1"/>
  <c r="BI271" i="9"/>
  <c r="BK324" i="9"/>
  <c r="BV324" i="9" s="1"/>
  <c r="BL320" i="9"/>
  <c r="BI241" i="9"/>
  <c r="BH249" i="9"/>
  <c r="BU249" i="9" s="1"/>
  <c r="BL147" i="9"/>
  <c r="BK151" i="9"/>
  <c r="BV151" i="9" s="1"/>
  <c r="BH333" i="9"/>
  <c r="BU333" i="9" s="1"/>
  <c r="BI325" i="9"/>
  <c r="BH294" i="9"/>
  <c r="BU294" i="9" s="1"/>
  <c r="BI286" i="9"/>
  <c r="BK177" i="9"/>
  <c r="BV177" i="9" s="1"/>
  <c r="BL173" i="9"/>
  <c r="BK165" i="9"/>
  <c r="BV165" i="9" s="1"/>
  <c r="BL161" i="9"/>
  <c r="BI297" i="9"/>
  <c r="BH305" i="9"/>
  <c r="BU305" i="9" s="1"/>
  <c r="BL163" i="9"/>
  <c r="BK167" i="9"/>
  <c r="BV167" i="9" s="1"/>
  <c r="BK174" i="9"/>
  <c r="BV174" i="9" s="1"/>
  <c r="BL170" i="9"/>
  <c r="AW476" i="9"/>
  <c r="BQ476" i="9" s="1"/>
  <c r="AW472" i="9"/>
  <c r="BQ472" i="9" s="1"/>
  <c r="AW468" i="9"/>
  <c r="BQ468" i="9" s="1"/>
  <c r="AW464" i="9"/>
  <c r="BQ464" i="9" s="1"/>
  <c r="AW460" i="9"/>
  <c r="BQ460" i="9" s="1"/>
  <c r="AW456" i="9"/>
  <c r="BQ456" i="9" s="1"/>
  <c r="AW452" i="9"/>
  <c r="BQ452" i="9" s="1"/>
  <c r="AW448" i="9"/>
  <c r="BQ448" i="9" s="1"/>
  <c r="AW444" i="9"/>
  <c r="BQ444" i="9" s="1"/>
  <c r="AW440" i="9"/>
  <c r="BQ440" i="9" s="1"/>
  <c r="AW436" i="9"/>
  <c r="BQ436" i="9" s="1"/>
  <c r="AW432" i="9"/>
  <c r="BQ432" i="9" s="1"/>
  <c r="AW479" i="9"/>
  <c r="BQ479" i="9" s="1"/>
  <c r="AW475" i="9"/>
  <c r="BQ475" i="9" s="1"/>
  <c r="AW471" i="9"/>
  <c r="BQ471" i="9" s="1"/>
  <c r="AW467" i="9"/>
  <c r="BQ467" i="9" s="1"/>
  <c r="AW463" i="9"/>
  <c r="BQ463" i="9" s="1"/>
  <c r="AW459" i="9"/>
  <c r="BQ459" i="9" s="1"/>
  <c r="AW455" i="9"/>
  <c r="BQ455" i="9" s="1"/>
  <c r="AW451" i="9"/>
  <c r="BQ451" i="9" s="1"/>
  <c r="AW447" i="9"/>
  <c r="BQ447" i="9" s="1"/>
  <c r="AW443" i="9"/>
  <c r="BQ443" i="9" s="1"/>
  <c r="AW439" i="9"/>
  <c r="BQ439" i="9" s="1"/>
  <c r="AW435" i="9"/>
  <c r="BQ435" i="9" s="1"/>
  <c r="AW431" i="9"/>
  <c r="BQ431" i="9" s="1"/>
  <c r="AW427" i="9"/>
  <c r="BQ427" i="9" s="1"/>
  <c r="AW423" i="9"/>
  <c r="BQ423" i="9" s="1"/>
  <c r="AW419" i="9"/>
  <c r="BQ419" i="9" s="1"/>
  <c r="AW430" i="9"/>
  <c r="BQ430" i="9" s="1"/>
  <c r="AW426" i="9"/>
  <c r="BQ426" i="9" s="1"/>
  <c r="AW422" i="9"/>
  <c r="BQ422" i="9" s="1"/>
  <c r="AW418" i="9"/>
  <c r="BQ418" i="9" s="1"/>
  <c r="AW414" i="9"/>
  <c r="BQ414" i="9" s="1"/>
  <c r="AW410" i="9"/>
  <c r="BQ410" i="9" s="1"/>
  <c r="AW406" i="9"/>
  <c r="BQ406" i="9" s="1"/>
  <c r="AW477" i="9"/>
  <c r="BQ477" i="9" s="1"/>
  <c r="AW473" i="9"/>
  <c r="BQ473" i="9" s="1"/>
  <c r="AW469" i="9"/>
  <c r="BQ469" i="9" s="1"/>
  <c r="AW465" i="9"/>
  <c r="BQ465" i="9" s="1"/>
  <c r="AW461" i="9"/>
  <c r="BQ461" i="9" s="1"/>
  <c r="AW457" i="9"/>
  <c r="BQ457" i="9" s="1"/>
  <c r="AW453" i="9"/>
  <c r="BQ453" i="9" s="1"/>
  <c r="AW449" i="9"/>
  <c r="BQ449" i="9" s="1"/>
  <c r="AW445" i="9"/>
  <c r="BQ445" i="9" s="1"/>
  <c r="AW441" i="9"/>
  <c r="BQ441" i="9" s="1"/>
  <c r="AW437" i="9"/>
  <c r="BQ437" i="9" s="1"/>
  <c r="AW433" i="9"/>
  <c r="BQ433" i="9" s="1"/>
  <c r="AW415" i="9"/>
  <c r="BQ415" i="9" s="1"/>
  <c r="AW411" i="9"/>
  <c r="BQ411" i="9" s="1"/>
  <c r="AW407" i="9"/>
  <c r="BQ407" i="9" s="1"/>
  <c r="AW403" i="9"/>
  <c r="BQ403" i="9" s="1"/>
  <c r="AW399" i="9"/>
  <c r="BQ399" i="9" s="1"/>
  <c r="AW395" i="9"/>
  <c r="BQ395" i="9" s="1"/>
  <c r="AW391" i="9"/>
  <c r="BQ391" i="9" s="1"/>
  <c r="AW478" i="9"/>
  <c r="BQ478" i="9" s="1"/>
  <c r="AW474" i="9"/>
  <c r="BQ474" i="9" s="1"/>
  <c r="AW470" i="9"/>
  <c r="BQ470" i="9" s="1"/>
  <c r="AW466" i="9"/>
  <c r="BQ466" i="9" s="1"/>
  <c r="AW462" i="9"/>
  <c r="BQ462" i="9" s="1"/>
  <c r="AW458" i="9"/>
  <c r="BQ458" i="9" s="1"/>
  <c r="AW454" i="9"/>
  <c r="BQ454" i="9" s="1"/>
  <c r="AW450" i="9"/>
  <c r="BQ450" i="9" s="1"/>
  <c r="AW446" i="9"/>
  <c r="BQ446" i="9" s="1"/>
  <c r="AW442" i="9"/>
  <c r="BQ442" i="9" s="1"/>
  <c r="AW438" i="9"/>
  <c r="BQ438" i="9" s="1"/>
  <c r="AW434" i="9"/>
  <c r="BQ434" i="9" s="1"/>
  <c r="AW384" i="9"/>
  <c r="BQ384" i="9" s="1"/>
  <c r="AW380" i="9"/>
  <c r="BQ380" i="9" s="1"/>
  <c r="AW376" i="9"/>
  <c r="BQ376" i="9" s="1"/>
  <c r="AW372" i="9"/>
  <c r="BQ372" i="9" s="1"/>
  <c r="AW368" i="9"/>
  <c r="BQ368" i="9" s="1"/>
  <c r="AW364" i="9"/>
  <c r="BQ364" i="9" s="1"/>
  <c r="AW360" i="9"/>
  <c r="BQ360" i="9" s="1"/>
  <c r="AW400" i="9"/>
  <c r="BQ400" i="9" s="1"/>
  <c r="AW396" i="9"/>
  <c r="BQ396" i="9" s="1"/>
  <c r="AW392" i="9"/>
  <c r="BQ392" i="9" s="1"/>
  <c r="AW388" i="9"/>
  <c r="BQ388" i="9" s="1"/>
  <c r="AW385" i="9"/>
  <c r="BQ385" i="9" s="1"/>
  <c r="AW381" i="9"/>
  <c r="BQ381" i="9" s="1"/>
  <c r="AW377" i="9"/>
  <c r="BQ377" i="9" s="1"/>
  <c r="AW373" i="9"/>
  <c r="BQ373" i="9" s="1"/>
  <c r="AW369" i="9"/>
  <c r="BQ369" i="9" s="1"/>
  <c r="AW365" i="9"/>
  <c r="BQ365" i="9" s="1"/>
  <c r="AW361" i="9"/>
  <c r="BQ361" i="9" s="1"/>
  <c r="AW357" i="9"/>
  <c r="BQ357" i="9" s="1"/>
  <c r="AW353" i="9"/>
  <c r="BQ353" i="9" s="1"/>
  <c r="AW349" i="9"/>
  <c r="BQ349" i="9" s="1"/>
  <c r="AW345" i="9"/>
  <c r="BQ345" i="9" s="1"/>
  <c r="AW341" i="9"/>
  <c r="BQ341" i="9" s="1"/>
  <c r="AW337" i="9"/>
  <c r="BQ337" i="9" s="1"/>
  <c r="AW387" i="9"/>
  <c r="BQ387" i="9" s="1"/>
  <c r="AW383" i="9"/>
  <c r="BQ383" i="9" s="1"/>
  <c r="AW379" i="9"/>
  <c r="BQ379" i="9" s="1"/>
  <c r="AW375" i="9"/>
  <c r="BQ375" i="9" s="1"/>
  <c r="AW371" i="9"/>
  <c r="BQ371" i="9" s="1"/>
  <c r="AW367" i="9"/>
  <c r="BQ367" i="9" s="1"/>
  <c r="AW363" i="9"/>
  <c r="BQ363" i="9" s="1"/>
  <c r="AW359" i="9"/>
  <c r="BQ359" i="9" s="1"/>
  <c r="AW330" i="9"/>
  <c r="BQ330" i="9" s="1"/>
  <c r="AW428" i="9"/>
  <c r="BQ428" i="9" s="1"/>
  <c r="AW424" i="9"/>
  <c r="BQ424" i="9" s="1"/>
  <c r="AW420" i="9"/>
  <c r="BQ420" i="9" s="1"/>
  <c r="AW416" i="9"/>
  <c r="BQ416" i="9" s="1"/>
  <c r="AW412" i="9"/>
  <c r="BQ412" i="9" s="1"/>
  <c r="AW408" i="9"/>
  <c r="BQ408" i="9" s="1"/>
  <c r="AW404" i="9"/>
  <c r="BQ404" i="9" s="1"/>
  <c r="AW354" i="9"/>
  <c r="BQ354" i="9" s="1"/>
  <c r="AW350" i="9"/>
  <c r="BQ350" i="9" s="1"/>
  <c r="AW346" i="9"/>
  <c r="BQ346" i="9" s="1"/>
  <c r="AW342" i="9"/>
  <c r="BQ342" i="9" s="1"/>
  <c r="AW338" i="9"/>
  <c r="BQ338" i="9" s="1"/>
  <c r="AW334" i="9"/>
  <c r="BQ334" i="9" s="1"/>
  <c r="AW331" i="9"/>
  <c r="BQ331" i="9" s="1"/>
  <c r="AW402" i="9"/>
  <c r="BQ402" i="9" s="1"/>
  <c r="AW398" i="9"/>
  <c r="BQ398" i="9" s="1"/>
  <c r="AW394" i="9"/>
  <c r="BQ394" i="9" s="1"/>
  <c r="AW390" i="9"/>
  <c r="BQ390" i="9" s="1"/>
  <c r="AW332" i="9"/>
  <c r="BQ332" i="9" s="1"/>
  <c r="AW429" i="9"/>
  <c r="BQ429" i="9" s="1"/>
  <c r="AW425" i="9"/>
  <c r="BQ425" i="9" s="1"/>
  <c r="AW421" i="9"/>
  <c r="BQ421" i="9" s="1"/>
  <c r="AW417" i="9"/>
  <c r="BQ417" i="9" s="1"/>
  <c r="AW413" i="9"/>
  <c r="BQ413" i="9" s="1"/>
  <c r="AW409" i="9"/>
  <c r="BQ409" i="9" s="1"/>
  <c r="AW405" i="9"/>
  <c r="BQ405" i="9" s="1"/>
  <c r="AW333" i="9"/>
  <c r="BQ333" i="9" s="1"/>
  <c r="AW386" i="9"/>
  <c r="BQ386" i="9" s="1"/>
  <c r="AW382" i="9"/>
  <c r="BQ382" i="9" s="1"/>
  <c r="AW378" i="9"/>
  <c r="BQ378" i="9" s="1"/>
  <c r="AW374" i="9"/>
  <c r="BQ374" i="9" s="1"/>
  <c r="AW370" i="9"/>
  <c r="BQ370" i="9" s="1"/>
  <c r="AW366" i="9"/>
  <c r="BQ366" i="9" s="1"/>
  <c r="AW362" i="9"/>
  <c r="BQ362" i="9" s="1"/>
  <c r="AW358" i="9"/>
  <c r="BQ358" i="9" s="1"/>
  <c r="AW401" i="9"/>
  <c r="BQ401" i="9" s="1"/>
  <c r="AW397" i="9"/>
  <c r="BQ397" i="9" s="1"/>
  <c r="AW393" i="9"/>
  <c r="BQ393" i="9" s="1"/>
  <c r="AW389" i="9"/>
  <c r="BQ389" i="9" s="1"/>
  <c r="AW355" i="9"/>
  <c r="BQ355" i="9" s="1"/>
  <c r="AW351" i="9"/>
  <c r="BQ351" i="9" s="1"/>
  <c r="AW347" i="9"/>
  <c r="BQ347" i="9" s="1"/>
  <c r="AW343" i="9"/>
  <c r="BQ343" i="9" s="1"/>
  <c r="AW339" i="9"/>
  <c r="BQ339" i="9" s="1"/>
  <c r="AW335" i="9"/>
  <c r="BQ335" i="9" s="1"/>
  <c r="AW356" i="9"/>
  <c r="BQ356" i="9" s="1"/>
  <c r="AW352" i="9"/>
  <c r="BQ352" i="9" s="1"/>
  <c r="AW348" i="9"/>
  <c r="BQ348" i="9" s="1"/>
  <c r="AW344" i="9"/>
  <c r="BQ344" i="9" s="1"/>
  <c r="AW340" i="9"/>
  <c r="BQ340" i="9" s="1"/>
  <c r="AW336" i="9"/>
  <c r="BQ336" i="9" s="1"/>
  <c r="AW139" i="9"/>
  <c r="BQ139" i="9" s="1"/>
  <c r="AW233" i="9"/>
  <c r="BQ233" i="9" s="1"/>
  <c r="AW243" i="9"/>
  <c r="BQ243" i="9" s="1"/>
  <c r="AW269" i="9"/>
  <c r="BQ269" i="9" s="1"/>
  <c r="AW291" i="9"/>
  <c r="BQ291" i="9" s="1"/>
  <c r="AW83" i="9"/>
  <c r="BQ83" i="9" s="1"/>
  <c r="AW303" i="9"/>
  <c r="BQ303" i="9" s="1"/>
  <c r="AW157" i="9"/>
  <c r="BQ157" i="9" s="1"/>
  <c r="AW242" i="9"/>
  <c r="BQ242" i="9" s="1"/>
  <c r="AW280" i="9"/>
  <c r="BQ280" i="9" s="1"/>
  <c r="AW290" i="9"/>
  <c r="BQ290" i="9" s="1"/>
  <c r="AW300" i="9"/>
  <c r="BQ300" i="9" s="1"/>
  <c r="AW85" i="9"/>
  <c r="BQ85" i="9" s="1"/>
  <c r="AW231" i="9"/>
  <c r="BQ231" i="9" s="1"/>
  <c r="AW319" i="9"/>
  <c r="BQ319" i="9" s="1"/>
  <c r="AW312" i="9"/>
  <c r="BQ312" i="9" s="1"/>
  <c r="AW82" i="9"/>
  <c r="BQ82" i="9" s="1"/>
  <c r="AW130" i="9"/>
  <c r="BQ130" i="9" s="1"/>
  <c r="AW137" i="9"/>
  <c r="BQ137" i="9" s="1"/>
  <c r="AW156" i="9"/>
  <c r="BQ156" i="9" s="1"/>
  <c r="AW188" i="9"/>
  <c r="BQ188" i="9" s="1"/>
  <c r="AW213" i="9"/>
  <c r="BQ213" i="9" s="1"/>
  <c r="AW235" i="9"/>
  <c r="BQ235" i="9" s="1"/>
  <c r="AW277" i="9"/>
  <c r="BQ277" i="9" s="1"/>
  <c r="AW299" i="9"/>
  <c r="BQ299" i="9" s="1"/>
  <c r="AW309" i="9"/>
  <c r="BQ309" i="9" s="1"/>
  <c r="AW323" i="9"/>
  <c r="BQ323" i="9" s="1"/>
  <c r="AW97" i="9"/>
  <c r="BQ97" i="9" s="1"/>
  <c r="AW127" i="9"/>
  <c r="BQ127" i="9" s="1"/>
  <c r="AW191" i="9"/>
  <c r="BQ191" i="9" s="1"/>
  <c r="AW222" i="9"/>
  <c r="BQ222" i="9" s="1"/>
  <c r="AW294" i="9"/>
  <c r="BQ294" i="9" s="1"/>
  <c r="AW215" i="9"/>
  <c r="BQ215" i="9" s="1"/>
  <c r="AW140" i="9"/>
  <c r="BQ140" i="9" s="1"/>
  <c r="AW153" i="9"/>
  <c r="BQ153" i="9" s="1"/>
  <c r="AW178" i="9"/>
  <c r="BQ178" i="9" s="1"/>
  <c r="AW275" i="9"/>
  <c r="BQ275" i="9" s="1"/>
  <c r="AW131" i="9"/>
  <c r="BQ131" i="9" s="1"/>
  <c r="AW189" i="9"/>
  <c r="BQ189" i="9" s="1"/>
  <c r="AW216" i="9"/>
  <c r="BQ216" i="9" s="1"/>
  <c r="AW236" i="9"/>
  <c r="BQ236" i="9" s="1"/>
  <c r="AW274" i="9"/>
  <c r="BQ274" i="9" s="1"/>
  <c r="AW284" i="9"/>
  <c r="BQ284" i="9" s="1"/>
  <c r="AW310" i="9"/>
  <c r="BQ310" i="9" s="1"/>
  <c r="AW147" i="9"/>
  <c r="BQ147" i="9" s="1"/>
  <c r="AW136" i="9"/>
  <c r="BQ136" i="9" s="1"/>
  <c r="AW141" i="9"/>
  <c r="BQ141" i="9" s="1"/>
  <c r="AW193" i="9"/>
  <c r="BQ193" i="9" s="1"/>
  <c r="AW212" i="9"/>
  <c r="BQ212" i="9" s="1"/>
  <c r="AW224" i="9"/>
  <c r="BQ224" i="9" s="1"/>
  <c r="AW234" i="9"/>
  <c r="BQ234" i="9" s="1"/>
  <c r="AW298" i="9"/>
  <c r="BQ298" i="9" s="1"/>
  <c r="AW322" i="9"/>
  <c r="BQ322" i="9" s="1"/>
  <c r="AW93" i="9"/>
  <c r="BQ93" i="9" s="1"/>
  <c r="AW167" i="9"/>
  <c r="BQ167" i="9" s="1"/>
  <c r="AW206" i="9"/>
  <c r="BQ206" i="9" s="1"/>
  <c r="AW88" i="9"/>
  <c r="BQ88" i="9" s="1"/>
  <c r="AW223" i="9"/>
  <c r="BQ223" i="9" s="1"/>
  <c r="AW328" i="9"/>
  <c r="BQ328" i="9" s="1"/>
  <c r="AW221" i="9"/>
  <c r="BQ221" i="9" s="1"/>
  <c r="AW92" i="9"/>
  <c r="BQ92" i="9" s="1"/>
  <c r="AW122" i="9"/>
  <c r="BQ122" i="9" s="1"/>
  <c r="AW81" i="9"/>
  <c r="BQ81" i="9" s="1"/>
  <c r="AW318" i="9"/>
  <c r="BQ318" i="9" s="1"/>
  <c r="AW144" i="9"/>
  <c r="BQ144" i="9" s="1"/>
  <c r="AW149" i="9"/>
  <c r="BQ149" i="9" s="1"/>
  <c r="AW194" i="9"/>
  <c r="BQ194" i="9" s="1"/>
  <c r="AW241" i="9"/>
  <c r="BQ241" i="9" s="1"/>
  <c r="AW95" i="9"/>
  <c r="BQ95" i="9" s="1"/>
  <c r="AW174" i="9"/>
  <c r="BQ174" i="9" s="1"/>
  <c r="AW302" i="9"/>
  <c r="BQ302" i="9" s="1"/>
  <c r="AW207" i="9"/>
  <c r="BQ207" i="9" s="1"/>
  <c r="AW227" i="9"/>
  <c r="BQ227" i="9" s="1"/>
  <c r="AW265" i="9"/>
  <c r="BQ265" i="9" s="1"/>
  <c r="AW150" i="9"/>
  <c r="BQ150" i="9" s="1"/>
  <c r="AW199" i="9"/>
  <c r="BQ199" i="9" s="1"/>
  <c r="AW239" i="9"/>
  <c r="BQ239" i="9" s="1"/>
  <c r="AW125" i="9"/>
  <c r="BQ125" i="9" s="1"/>
  <c r="AW164" i="9"/>
  <c r="BQ164" i="9" s="1"/>
  <c r="AW252" i="9"/>
  <c r="BQ252" i="9" s="1"/>
  <c r="AW271" i="9"/>
  <c r="BQ271" i="9" s="1"/>
  <c r="AW117" i="9"/>
  <c r="BQ117" i="9" s="1"/>
  <c r="AW211" i="9"/>
  <c r="BQ211" i="9" s="1"/>
  <c r="AW111" i="9"/>
  <c r="BQ111" i="9" s="1"/>
  <c r="AW148" i="9"/>
  <c r="BQ148" i="9" s="1"/>
  <c r="AW256" i="9"/>
  <c r="BQ256" i="9" s="1"/>
  <c r="AW292" i="9"/>
  <c r="BQ292" i="9" s="1"/>
  <c r="AW315" i="9"/>
  <c r="BQ315" i="9" s="1"/>
  <c r="AW151" i="9"/>
  <c r="BQ151" i="9" s="1"/>
  <c r="AW247" i="9"/>
  <c r="BQ247" i="9" s="1"/>
  <c r="AW281" i="9"/>
  <c r="BQ281" i="9" s="1"/>
  <c r="AW321" i="9"/>
  <c r="BQ321" i="9" s="1"/>
  <c r="AW238" i="9"/>
  <c r="BQ238" i="9" s="1"/>
  <c r="AW316" i="9"/>
  <c r="BQ316" i="9" s="1"/>
  <c r="AW132" i="9"/>
  <c r="BQ132" i="9" s="1"/>
  <c r="AW145" i="9"/>
  <c r="BQ145" i="9" s="1"/>
  <c r="AW184" i="9"/>
  <c r="BQ184" i="9" s="1"/>
  <c r="AW196" i="9"/>
  <c r="BQ196" i="9" s="1"/>
  <c r="AW246" i="9"/>
  <c r="BQ246" i="9" s="1"/>
  <c r="AW176" i="9"/>
  <c r="BQ176" i="9" s="1"/>
  <c r="AW181" i="9"/>
  <c r="BQ181" i="9" s="1"/>
  <c r="AW225" i="9"/>
  <c r="BQ225" i="9" s="1"/>
  <c r="AW229" i="9"/>
  <c r="BQ229" i="9" s="1"/>
  <c r="AW251" i="9"/>
  <c r="BQ251" i="9" s="1"/>
  <c r="AW101" i="9"/>
  <c r="BQ101" i="9" s="1"/>
  <c r="AW171" i="9"/>
  <c r="BQ171" i="9" s="1"/>
  <c r="AW128" i="9"/>
  <c r="BQ128" i="9" s="1"/>
  <c r="AW286" i="9"/>
  <c r="BQ286" i="9" s="1"/>
  <c r="AW327" i="9"/>
  <c r="BQ327" i="9" s="1"/>
  <c r="AW138" i="9"/>
  <c r="BQ138" i="9" s="1"/>
  <c r="AW226" i="9"/>
  <c r="BQ226" i="9" s="1"/>
  <c r="AW248" i="9"/>
  <c r="BQ248" i="9" s="1"/>
  <c r="AW264" i="9"/>
  <c r="BQ264" i="9" s="1"/>
  <c r="AW306" i="9"/>
  <c r="BQ306" i="9" s="1"/>
  <c r="AW100" i="9"/>
  <c r="BQ100" i="9" s="1"/>
  <c r="AW161" i="9"/>
  <c r="BQ161" i="9" s="1"/>
  <c r="AW228" i="9"/>
  <c r="BQ228" i="9" s="1"/>
  <c r="AW250" i="9"/>
  <c r="BQ250" i="9" s="1"/>
  <c r="AW288" i="9"/>
  <c r="BQ288" i="9" s="1"/>
  <c r="AW126" i="9"/>
  <c r="BQ126" i="9" s="1"/>
  <c r="AW146" i="9"/>
  <c r="BQ146" i="9" s="1"/>
  <c r="AW259" i="9"/>
  <c r="BQ259" i="9" s="1"/>
  <c r="AW214" i="9"/>
  <c r="BQ214" i="9" s="1"/>
  <c r="AW158" i="9"/>
  <c r="BQ158" i="9" s="1"/>
  <c r="AW86" i="9"/>
  <c r="BQ86" i="9" s="1"/>
  <c r="AW209" i="9"/>
  <c r="BQ209" i="9" s="1"/>
  <c r="AW232" i="9"/>
  <c r="BQ232" i="9" s="1"/>
  <c r="AW258" i="9"/>
  <c r="BQ258" i="9" s="1"/>
  <c r="AW313" i="9"/>
  <c r="BQ313" i="9" s="1"/>
  <c r="AW166" i="9"/>
  <c r="BQ166" i="9" s="1"/>
  <c r="AW255" i="9"/>
  <c r="BQ255" i="9" s="1"/>
  <c r="AW155" i="9"/>
  <c r="BQ155" i="9" s="1"/>
  <c r="AW162" i="9"/>
  <c r="BQ162" i="9" s="1"/>
  <c r="AW169" i="9"/>
  <c r="BQ169" i="9" s="1"/>
  <c r="AW219" i="9"/>
  <c r="BQ219" i="9" s="1"/>
  <c r="AW257" i="9"/>
  <c r="BQ257" i="9" s="1"/>
  <c r="AW261" i="9"/>
  <c r="BQ261" i="9" s="1"/>
  <c r="AW283" i="9"/>
  <c r="BQ283" i="9" s="1"/>
  <c r="AW293" i="9"/>
  <c r="BQ293" i="9" s="1"/>
  <c r="AW305" i="9"/>
  <c r="BQ305" i="9" s="1"/>
  <c r="AW317" i="9"/>
  <c r="BQ317" i="9" s="1"/>
  <c r="AW182" i="9"/>
  <c r="BQ182" i="9" s="1"/>
  <c r="AW263" i="9"/>
  <c r="BQ263" i="9" s="1"/>
  <c r="AW287" i="9"/>
  <c r="BQ287" i="9" s="1"/>
  <c r="AW203" i="9"/>
  <c r="BQ203" i="9" s="1"/>
  <c r="AW165" i="9"/>
  <c r="BQ165" i="9" s="1"/>
  <c r="AW192" i="9"/>
  <c r="BQ192" i="9" s="1"/>
  <c r="AW204" i="9"/>
  <c r="BQ204" i="9" s="1"/>
  <c r="AW249" i="9"/>
  <c r="BQ249" i="9" s="1"/>
  <c r="AW253" i="9"/>
  <c r="BQ253" i="9" s="1"/>
  <c r="AW297" i="9"/>
  <c r="BQ297" i="9" s="1"/>
  <c r="AW325" i="9"/>
  <c r="BQ325" i="9" s="1"/>
  <c r="AW159" i="9"/>
  <c r="BQ159" i="9" s="1"/>
  <c r="AW115" i="9"/>
  <c r="BQ115" i="9" s="1"/>
  <c r="AW326" i="9"/>
  <c r="BQ326" i="9" s="1"/>
  <c r="AW279" i="9"/>
  <c r="BQ279" i="9" s="1"/>
  <c r="AW195" i="9"/>
  <c r="BQ195" i="9" s="1"/>
  <c r="AW152" i="9"/>
  <c r="BQ152" i="9" s="1"/>
  <c r="AW320" i="9"/>
  <c r="BQ320" i="9" s="1"/>
  <c r="AW230" i="9"/>
  <c r="BQ230" i="9" s="1"/>
  <c r="AW105" i="9"/>
  <c r="BQ105" i="9" s="1"/>
  <c r="AW143" i="9"/>
  <c r="BQ143" i="9" s="1"/>
  <c r="AW107" i="9"/>
  <c r="BQ107" i="9" s="1"/>
  <c r="AW190" i="9"/>
  <c r="BQ190" i="9" s="1"/>
  <c r="AW84" i="9"/>
  <c r="BQ84" i="9" s="1"/>
  <c r="AW119" i="9"/>
  <c r="BQ119" i="9" s="1"/>
  <c r="AW179" i="9"/>
  <c r="BQ179" i="9" s="1"/>
  <c r="AW168" i="9"/>
  <c r="BQ168" i="9" s="1"/>
  <c r="AW173" i="9"/>
  <c r="BQ173" i="9" s="1"/>
  <c r="AW186" i="9"/>
  <c r="BQ186" i="9" s="1"/>
  <c r="AW218" i="9"/>
  <c r="BQ218" i="9" s="1"/>
  <c r="AW260" i="9"/>
  <c r="BQ260" i="9" s="1"/>
  <c r="AW266" i="9"/>
  <c r="BQ266" i="9" s="1"/>
  <c r="AW276" i="9"/>
  <c r="BQ276" i="9" s="1"/>
  <c r="AW282" i="9"/>
  <c r="BQ282" i="9" s="1"/>
  <c r="AW308" i="9"/>
  <c r="BQ308" i="9" s="1"/>
  <c r="AW198" i="9"/>
  <c r="BQ198" i="9" s="1"/>
  <c r="AW134" i="9"/>
  <c r="BQ134" i="9" s="1"/>
  <c r="AW109" i="9"/>
  <c r="BQ109" i="9" s="1"/>
  <c r="AW175" i="9"/>
  <c r="BQ175" i="9" s="1"/>
  <c r="AW254" i="9"/>
  <c r="BQ254" i="9" s="1"/>
  <c r="AW295" i="9"/>
  <c r="BQ295" i="9" s="1"/>
  <c r="AW278" i="9"/>
  <c r="BQ278" i="9" s="1"/>
  <c r="AW118" i="9"/>
  <c r="BQ118" i="9" s="1"/>
  <c r="AW160" i="9"/>
  <c r="BQ160" i="9" s="1"/>
  <c r="AW210" i="9"/>
  <c r="BQ210" i="9" s="1"/>
  <c r="AW307" i="9"/>
  <c r="BQ307" i="9" s="1"/>
  <c r="AW89" i="9"/>
  <c r="BQ89" i="9" s="1"/>
  <c r="AW262" i="9"/>
  <c r="BQ262" i="9" s="1"/>
  <c r="AW91" i="9"/>
  <c r="BQ91" i="9" s="1"/>
  <c r="AW163" i="9"/>
  <c r="BQ163" i="9" s="1"/>
  <c r="AW116" i="9"/>
  <c r="BQ116" i="9" s="1"/>
  <c r="AW220" i="9"/>
  <c r="BQ220" i="9" s="1"/>
  <c r="AW324" i="9"/>
  <c r="BQ324" i="9" s="1"/>
  <c r="AW98" i="9"/>
  <c r="BQ98" i="9" s="1"/>
  <c r="AW187" i="9"/>
  <c r="BQ187" i="9" s="1"/>
  <c r="AW102" i="9"/>
  <c r="BQ102" i="9" s="1"/>
  <c r="AW114" i="9"/>
  <c r="BQ114" i="9" s="1"/>
  <c r="AW201" i="9"/>
  <c r="BQ201" i="9" s="1"/>
  <c r="AW208" i="9"/>
  <c r="BQ208" i="9" s="1"/>
  <c r="AW245" i="9"/>
  <c r="BQ245" i="9" s="1"/>
  <c r="AW273" i="9"/>
  <c r="BQ273" i="9" s="1"/>
  <c r="AW289" i="9"/>
  <c r="BQ289" i="9" s="1"/>
  <c r="AW106" i="9"/>
  <c r="BQ106" i="9" s="1"/>
  <c r="AW112" i="9"/>
  <c r="BQ112" i="9" s="1"/>
  <c r="AW110" i="9"/>
  <c r="BQ110" i="9" s="1"/>
  <c r="AW217" i="9"/>
  <c r="BQ217" i="9" s="1"/>
  <c r="AW285" i="9"/>
  <c r="BQ285" i="9" s="1"/>
  <c r="AW108" i="9"/>
  <c r="BQ108" i="9" s="1"/>
  <c r="AW177" i="9"/>
  <c r="BQ177" i="9" s="1"/>
  <c r="AW202" i="9"/>
  <c r="BQ202" i="9" s="1"/>
  <c r="AW270" i="9"/>
  <c r="BQ270" i="9" s="1"/>
  <c r="AW120" i="9"/>
  <c r="BQ120" i="9" s="1"/>
  <c r="AW129" i="9"/>
  <c r="BQ129" i="9" s="1"/>
  <c r="AW244" i="9"/>
  <c r="BQ244" i="9" s="1"/>
  <c r="AW272" i="9"/>
  <c r="BQ272" i="9" s="1"/>
  <c r="AW304" i="9"/>
  <c r="BQ304" i="9" s="1"/>
  <c r="AW121" i="9"/>
  <c r="BQ121" i="9" s="1"/>
  <c r="AW87" i="9"/>
  <c r="BQ87" i="9" s="1"/>
  <c r="AW90" i="9"/>
  <c r="BQ90" i="9" s="1"/>
  <c r="AW133" i="9"/>
  <c r="BQ133" i="9" s="1"/>
  <c r="AW172" i="9"/>
  <c r="BQ172" i="9" s="1"/>
  <c r="AW185" i="9"/>
  <c r="BQ185" i="9" s="1"/>
  <c r="AW197" i="9"/>
  <c r="BQ197" i="9" s="1"/>
  <c r="AW301" i="9"/>
  <c r="BQ301" i="9" s="1"/>
  <c r="AW170" i="9"/>
  <c r="BQ170" i="9" s="1"/>
  <c r="AW268" i="9"/>
  <c r="BQ268" i="9" s="1"/>
  <c r="AW183" i="9"/>
  <c r="BQ183" i="9" s="1"/>
  <c r="AW142" i="9"/>
  <c r="BQ142" i="9" s="1"/>
  <c r="AW311" i="9"/>
  <c r="BQ311" i="9" s="1"/>
  <c r="AW123" i="9"/>
  <c r="BQ123" i="9" s="1"/>
  <c r="AW124" i="9"/>
  <c r="BQ124" i="9" s="1"/>
  <c r="AW267" i="9"/>
  <c r="BQ267" i="9" s="1"/>
  <c r="AW135" i="9"/>
  <c r="BQ135" i="9" s="1"/>
  <c r="AW99" i="9"/>
  <c r="BQ99" i="9" s="1"/>
  <c r="AW237" i="9"/>
  <c r="BQ237" i="9" s="1"/>
  <c r="AW314" i="9"/>
  <c r="BQ314" i="9" s="1"/>
  <c r="AW104" i="9"/>
  <c r="BQ104" i="9" s="1"/>
  <c r="AW103" i="9"/>
  <c r="BQ103" i="9" s="1"/>
  <c r="AW296" i="9"/>
  <c r="BQ296" i="9" s="1"/>
  <c r="AW94" i="9"/>
  <c r="BQ94" i="9" s="1"/>
  <c r="AW154" i="9"/>
  <c r="BQ154" i="9" s="1"/>
  <c r="AW180" i="9"/>
  <c r="BQ180" i="9" s="1"/>
  <c r="AW200" i="9"/>
  <c r="BQ200" i="9" s="1"/>
  <c r="AW205" i="9"/>
  <c r="BQ205" i="9" s="1"/>
  <c r="AW240" i="9"/>
  <c r="BQ240" i="9" s="1"/>
  <c r="AW329" i="9"/>
  <c r="BQ329" i="9" s="1"/>
  <c r="AW96" i="9"/>
  <c r="BQ96" i="9" s="1"/>
  <c r="AW113" i="9"/>
  <c r="BQ113" i="9" s="1"/>
  <c r="BI472" i="9"/>
  <c r="BI475" i="9"/>
  <c r="BL321" i="9"/>
  <c r="BK325" i="9"/>
  <c r="BV325" i="9" s="1"/>
  <c r="BK311" i="9"/>
  <c r="BV311" i="9" s="1"/>
  <c r="BL307" i="9"/>
  <c r="BL263" i="9"/>
  <c r="BK267" i="9"/>
  <c r="BV267" i="9" s="1"/>
  <c r="BH238" i="9"/>
  <c r="BU238" i="9" s="1"/>
  <c r="BI230" i="9"/>
  <c r="BI167" i="9"/>
  <c r="BH175" i="9"/>
  <c r="BU175" i="9" s="1"/>
  <c r="BI316" i="9"/>
  <c r="BH324" i="9"/>
  <c r="BU324" i="9" s="1"/>
  <c r="BK255" i="9"/>
  <c r="BV255" i="9" s="1"/>
  <c r="BL251" i="9"/>
  <c r="BH117" i="9"/>
  <c r="BU117" i="9" s="1"/>
  <c r="BI109" i="9"/>
  <c r="BK333" i="9"/>
  <c r="BV333" i="9" s="1"/>
  <c r="BL329" i="9"/>
  <c r="BL111" i="9"/>
  <c r="BK115" i="9"/>
  <c r="BV115" i="9" s="1"/>
  <c r="BK106" i="9"/>
  <c r="BV106" i="9" s="1"/>
  <c r="BL102" i="9"/>
  <c r="BL115" i="9"/>
  <c r="BK119" i="9"/>
  <c r="BV119" i="9" s="1"/>
  <c r="BH287" i="9"/>
  <c r="BU287" i="9" s="1"/>
  <c r="BI279" i="9"/>
  <c r="BK232" i="9"/>
  <c r="BV232" i="9" s="1"/>
  <c r="BL228" i="9"/>
  <c r="BH208" i="9"/>
  <c r="BU208" i="9" s="1"/>
  <c r="BI200" i="9"/>
  <c r="BH195" i="9"/>
  <c r="BU195" i="9" s="1"/>
  <c r="BI187" i="9"/>
  <c r="BL152" i="9"/>
  <c r="BK156" i="9"/>
  <c r="BV156" i="9" s="1"/>
  <c r="BL322" i="9"/>
  <c r="BK326" i="9"/>
  <c r="BV326" i="9" s="1"/>
  <c r="BH210" i="9"/>
  <c r="BU210" i="9" s="1"/>
  <c r="BI202" i="9"/>
  <c r="BI122" i="9"/>
  <c r="BH130" i="9"/>
  <c r="BU130" i="9" s="1"/>
  <c r="BH105" i="9"/>
  <c r="BU105" i="9" s="1"/>
  <c r="BI97" i="9"/>
  <c r="BK129" i="9"/>
  <c r="BV129" i="9" s="1"/>
  <c r="BL125" i="9"/>
  <c r="BK266" i="9"/>
  <c r="BV266" i="9" s="1"/>
  <c r="BL262" i="9"/>
  <c r="BL213" i="9"/>
  <c r="BK217" i="9"/>
  <c r="BV217" i="9" s="1"/>
  <c r="BL331" i="9"/>
  <c r="BK335" i="9"/>
  <c r="BV335" i="9" s="1"/>
  <c r="BK94" i="9"/>
  <c r="BV94" i="9" s="1"/>
  <c r="BL90" i="9"/>
  <c r="BL116" i="9"/>
  <c r="BK120" i="9"/>
  <c r="BV120" i="9" s="1"/>
  <c r="BI262" i="9"/>
  <c r="BH270" i="9"/>
  <c r="BU270" i="9" s="1"/>
  <c r="BI192" i="9"/>
  <c r="BH200" i="9"/>
  <c r="BU200" i="9" s="1"/>
  <c r="BH285" i="9"/>
  <c r="BU285" i="9" s="1"/>
  <c r="BI277" i="9"/>
  <c r="BH320" i="9"/>
  <c r="BU320" i="9" s="1"/>
  <c r="BI312" i="9"/>
  <c r="BL107" i="9"/>
  <c r="BK111" i="9"/>
  <c r="BV111" i="9" s="1"/>
  <c r="BI293" i="9"/>
  <c r="BH301" i="9"/>
  <c r="BU301" i="9" s="1"/>
  <c r="BL194" i="9"/>
  <c r="BK198" i="9"/>
  <c r="BV198" i="9" s="1"/>
  <c r="BL302" i="9"/>
  <c r="BK306" i="9"/>
  <c r="BV306" i="9" s="1"/>
  <c r="BK220" i="9"/>
  <c r="BV220" i="9" s="1"/>
  <c r="BL216" i="9"/>
  <c r="BH282" i="9"/>
  <c r="BU282" i="9" s="1"/>
  <c r="BI274" i="9"/>
  <c r="BL160" i="9"/>
  <c r="BK164" i="9"/>
  <c r="BV164" i="9" s="1"/>
  <c r="BI94" i="9"/>
  <c r="BH102" i="9"/>
  <c r="BU102" i="9" s="1"/>
  <c r="BI186" i="9"/>
  <c r="BH194" i="9"/>
  <c r="BU194" i="9" s="1"/>
  <c r="BL123" i="9"/>
  <c r="BK127" i="9"/>
  <c r="BV127" i="9" s="1"/>
  <c r="BH340" i="9"/>
  <c r="BU340" i="9" s="1"/>
  <c r="BI332" i="9"/>
  <c r="BK332" i="9"/>
  <c r="BV332" i="9" s="1"/>
  <c r="BL328" i="9"/>
  <c r="BH263" i="9"/>
  <c r="BU263" i="9" s="1"/>
  <c r="BI255" i="9"/>
  <c r="BH141" i="9"/>
  <c r="BU141" i="9" s="1"/>
  <c r="BI133" i="9"/>
  <c r="BH337" i="9"/>
  <c r="BU337" i="9" s="1"/>
  <c r="BI329" i="9"/>
  <c r="BK300" i="9"/>
  <c r="BV300" i="9" s="1"/>
  <c r="BL296" i="9"/>
  <c r="BL179" i="9"/>
  <c r="BK183" i="9"/>
  <c r="BV183" i="9" s="1"/>
  <c r="BK121" i="9"/>
  <c r="BV121" i="9" s="1"/>
  <c r="BL117" i="9"/>
  <c r="BH112" i="9"/>
  <c r="BU112" i="9" s="1"/>
  <c r="BI104" i="9"/>
  <c r="BI330" i="9"/>
  <c r="BH338" i="9"/>
  <c r="BU338" i="9" s="1"/>
  <c r="BI163" i="9"/>
  <c r="BH171" i="9"/>
  <c r="BU171" i="9" s="1"/>
  <c r="BH252" i="9"/>
  <c r="BU252" i="9" s="1"/>
  <c r="BI244" i="9"/>
  <c r="BK146" i="9"/>
  <c r="BV146" i="9" s="1"/>
  <c r="BL142" i="9"/>
  <c r="BI253" i="9"/>
  <c r="BH261" i="9"/>
  <c r="BU261" i="9" s="1"/>
  <c r="BL112" i="9"/>
  <c r="BK116" i="9"/>
  <c r="BV116" i="9" s="1"/>
  <c r="BH336" i="9"/>
  <c r="BU336" i="9" s="1"/>
  <c r="BI328" i="9"/>
  <c r="BH312" i="9"/>
  <c r="BU312" i="9" s="1"/>
  <c r="BI304" i="9"/>
  <c r="BL259" i="9"/>
  <c r="BK263" i="9"/>
  <c r="BV263" i="9" s="1"/>
  <c r="BL176" i="9"/>
  <c r="BK180" i="9"/>
  <c r="BV180" i="9" s="1"/>
  <c r="BL139" i="9"/>
  <c r="BK143" i="9"/>
  <c r="BV143" i="9" s="1"/>
  <c r="BK101" i="9"/>
  <c r="BV101" i="9" s="1"/>
  <c r="BL97" i="9"/>
  <c r="BI123" i="9"/>
  <c r="BH131" i="9"/>
  <c r="BU131" i="9" s="1"/>
  <c r="BL313" i="9"/>
  <c r="BK317" i="9"/>
  <c r="BV317" i="9" s="1"/>
  <c r="BH157" i="9"/>
  <c r="BU157" i="9" s="1"/>
  <c r="BI149" i="9"/>
  <c r="BK327" i="9"/>
  <c r="BV327" i="9" s="1"/>
  <c r="BL323" i="9"/>
  <c r="BI270" i="9"/>
  <c r="BH278" i="9"/>
  <c r="BU278" i="9" s="1"/>
  <c r="BH216" i="9"/>
  <c r="BU216" i="9" s="1"/>
  <c r="BI208" i="9"/>
  <c r="BH191" i="9"/>
  <c r="BU191" i="9" s="1"/>
  <c r="BI183" i="9"/>
  <c r="BI131" i="9"/>
  <c r="BH139" i="9"/>
  <c r="BU139" i="9" s="1"/>
  <c r="BH129" i="9"/>
  <c r="BU129" i="9" s="1"/>
  <c r="BI121" i="9"/>
  <c r="BK304" i="9"/>
  <c r="BV304" i="9" s="1"/>
  <c r="BL300" i="9"/>
  <c r="BK260" i="9"/>
  <c r="BV260" i="9" s="1"/>
  <c r="BL256" i="9"/>
  <c r="BH218" i="9"/>
  <c r="BU218" i="9" s="1"/>
  <c r="BI210" i="9"/>
  <c r="BI134" i="9"/>
  <c r="BH142" i="9"/>
  <c r="BU142" i="9" s="1"/>
  <c r="BL210" i="9"/>
  <c r="BK214" i="9"/>
  <c r="BV214" i="9" s="1"/>
  <c r="BI197" i="9"/>
  <c r="BH205" i="9"/>
  <c r="BU205" i="9" s="1"/>
  <c r="BK280" i="9"/>
  <c r="BV280" i="9" s="1"/>
  <c r="BL276" i="9"/>
  <c r="BK248" i="9"/>
  <c r="BV248" i="9" s="1"/>
  <c r="BL244" i="9"/>
  <c r="BI182" i="9"/>
  <c r="BH190" i="9"/>
  <c r="BU190" i="9" s="1"/>
  <c r="BH169" i="9"/>
  <c r="BU169" i="9" s="1"/>
  <c r="BI161" i="9"/>
  <c r="BK253" i="9"/>
  <c r="BV253" i="9" s="1"/>
  <c r="BL249" i="9"/>
  <c r="BK173" i="9"/>
  <c r="BV173" i="9" s="1"/>
  <c r="BL169" i="9"/>
  <c r="BL271" i="9"/>
  <c r="BK275" i="9"/>
  <c r="BV275" i="9" s="1"/>
  <c r="BL199" i="9"/>
  <c r="BK203" i="9"/>
  <c r="BV203" i="9" s="1"/>
  <c r="BH100" i="9"/>
  <c r="BU100" i="9" s="1"/>
  <c r="BI92" i="9"/>
  <c r="BK98" i="9"/>
  <c r="BV98" i="9" s="1"/>
  <c r="BL94" i="9"/>
  <c r="BH136" i="9"/>
  <c r="BU136" i="9" s="1"/>
  <c r="BI128" i="9"/>
  <c r="BK308" i="9"/>
  <c r="BV308" i="9" s="1"/>
  <c r="BL304" i="9"/>
  <c r="BK179" i="9"/>
  <c r="BV179" i="9" s="1"/>
  <c r="BL175" i="9"/>
  <c r="BI336" i="9"/>
  <c r="BH344" i="9"/>
  <c r="BU344" i="9" s="1"/>
  <c r="BK371" i="9"/>
  <c r="BV371" i="9" s="1"/>
  <c r="BL367" i="9"/>
  <c r="BK387" i="9"/>
  <c r="BV387" i="9" s="1"/>
  <c r="BL383" i="9"/>
  <c r="BH411" i="9"/>
  <c r="BU411" i="9" s="1"/>
  <c r="BI403" i="9"/>
  <c r="BH377" i="9"/>
  <c r="BU377" i="9" s="1"/>
  <c r="BI369" i="9"/>
  <c r="BH393" i="9"/>
  <c r="BU393" i="9" s="1"/>
  <c r="BI385" i="9"/>
  <c r="BI401" i="9"/>
  <c r="BH409" i="9"/>
  <c r="BU409" i="9" s="1"/>
  <c r="BL443" i="9"/>
  <c r="BK447" i="9"/>
  <c r="BV447" i="9" s="1"/>
  <c r="BH351" i="9"/>
  <c r="BU351" i="9" s="1"/>
  <c r="BI343" i="9"/>
  <c r="BI359" i="9"/>
  <c r="BH367" i="9"/>
  <c r="BU367" i="9" s="1"/>
  <c r="BL341" i="9"/>
  <c r="BK345" i="9"/>
  <c r="BV345" i="9" s="1"/>
  <c r="BK361" i="9"/>
  <c r="BV361" i="9" s="1"/>
  <c r="BL357" i="9"/>
  <c r="BI370" i="9"/>
  <c r="BH378" i="9"/>
  <c r="BU378" i="9" s="1"/>
  <c r="BI378" i="9"/>
  <c r="BH386" i="9"/>
  <c r="BU386" i="9" s="1"/>
  <c r="BH394" i="9"/>
  <c r="BU394" i="9" s="1"/>
  <c r="BI386" i="9"/>
  <c r="BK405" i="9"/>
  <c r="BV405" i="9" s="1"/>
  <c r="BL401" i="9"/>
  <c r="BH419" i="9"/>
  <c r="BU419" i="9" s="1"/>
  <c r="BI411" i="9"/>
  <c r="BL423" i="9"/>
  <c r="BK427" i="9"/>
  <c r="BV427" i="9" s="1"/>
  <c r="BI346" i="9"/>
  <c r="BH354" i="9"/>
  <c r="BU354" i="9" s="1"/>
  <c r="BL348" i="9"/>
  <c r="BK352" i="9"/>
  <c r="BV352" i="9" s="1"/>
  <c r="BI362" i="9"/>
  <c r="BH370" i="9"/>
  <c r="BU370" i="9" s="1"/>
  <c r="BL372" i="9"/>
  <c r="BK376" i="9"/>
  <c r="BV376" i="9" s="1"/>
  <c r="BK392" i="9"/>
  <c r="BV392" i="9" s="1"/>
  <c r="BL388" i="9"/>
  <c r="BK422" i="9"/>
  <c r="BV422" i="9" s="1"/>
  <c r="BL418" i="9"/>
  <c r="BI348" i="9"/>
  <c r="BH356" i="9"/>
  <c r="BU356" i="9" s="1"/>
  <c r="BK354" i="9"/>
  <c r="BV354" i="9" s="1"/>
  <c r="BL350" i="9"/>
  <c r="BH372" i="9"/>
  <c r="BU372" i="9" s="1"/>
  <c r="BI364" i="9"/>
  <c r="BK370" i="9"/>
  <c r="BV370" i="9" s="1"/>
  <c r="BL366" i="9"/>
  <c r="BI380" i="9"/>
  <c r="BH388" i="9"/>
  <c r="BU388" i="9" s="1"/>
  <c r="BK386" i="9"/>
  <c r="BV386" i="9" s="1"/>
  <c r="BL382" i="9"/>
  <c r="BK403" i="9"/>
  <c r="BV403" i="9" s="1"/>
  <c r="BL399" i="9"/>
  <c r="BH449" i="9"/>
  <c r="BU449" i="9" s="1"/>
  <c r="BI441" i="9"/>
  <c r="BH465" i="9"/>
  <c r="BU465" i="9" s="1"/>
  <c r="BI457" i="9"/>
  <c r="BI363" i="9"/>
  <c r="BH371" i="9"/>
  <c r="BU371" i="9" s="1"/>
  <c r="BK369" i="9"/>
  <c r="BV369" i="9" s="1"/>
  <c r="BL365" i="9"/>
  <c r="BH387" i="9"/>
  <c r="BU387" i="9" s="1"/>
  <c r="BI379" i="9"/>
  <c r="BK385" i="9"/>
  <c r="BV385" i="9" s="1"/>
  <c r="BL381" i="9"/>
  <c r="BI400" i="9"/>
  <c r="BH408" i="9"/>
  <c r="BU408" i="9" s="1"/>
  <c r="BL402" i="9"/>
  <c r="BK406" i="9"/>
  <c r="BV406" i="9" s="1"/>
  <c r="BH420" i="9"/>
  <c r="BU420" i="9" s="1"/>
  <c r="BI412" i="9"/>
  <c r="BH428" i="9"/>
  <c r="BU428" i="9" s="1"/>
  <c r="BI420" i="9"/>
  <c r="BK433" i="9"/>
  <c r="BV433" i="9" s="1"/>
  <c r="BL429" i="9"/>
  <c r="BH406" i="9"/>
  <c r="BU406" i="9" s="1"/>
  <c r="BI398" i="9"/>
  <c r="BK404" i="9"/>
  <c r="BV404" i="9" s="1"/>
  <c r="BL400" i="9"/>
  <c r="BI414" i="9"/>
  <c r="BH422" i="9"/>
  <c r="BU422" i="9" s="1"/>
  <c r="BK420" i="9"/>
  <c r="BV420" i="9" s="1"/>
  <c r="BL416" i="9"/>
  <c r="BK426" i="9"/>
  <c r="BV426" i="9" s="1"/>
  <c r="BL422" i="9"/>
  <c r="BH444" i="9"/>
  <c r="BU444" i="9" s="1"/>
  <c r="BI436" i="9"/>
  <c r="BH460" i="9"/>
  <c r="BU460" i="9" s="1"/>
  <c r="BI452" i="9"/>
  <c r="BH476" i="9"/>
  <c r="BU476" i="9" s="1"/>
  <c r="BI468" i="9"/>
  <c r="BI413" i="9"/>
  <c r="BH421" i="9"/>
  <c r="BU421" i="9" s="1"/>
  <c r="BL415" i="9"/>
  <c r="BK419" i="9"/>
  <c r="BV419" i="9" s="1"/>
  <c r="BH431" i="9"/>
  <c r="BU431" i="9" s="1"/>
  <c r="BI423" i="9"/>
  <c r="BI431" i="9"/>
  <c r="BH439" i="9"/>
  <c r="BU439" i="9" s="1"/>
  <c r="BI422" i="9"/>
  <c r="BH430" i="9"/>
  <c r="BU430" i="9" s="1"/>
  <c r="BK428" i="9"/>
  <c r="BV428" i="9" s="1"/>
  <c r="BL424" i="9"/>
  <c r="BI438" i="9"/>
  <c r="BH446" i="9"/>
  <c r="BU446" i="9" s="1"/>
  <c r="BL440" i="9"/>
  <c r="BK444" i="9"/>
  <c r="BV444" i="9" s="1"/>
  <c r="BI454" i="9"/>
  <c r="BH462" i="9"/>
  <c r="BU462" i="9" s="1"/>
  <c r="BL456" i="9"/>
  <c r="BK460" i="9"/>
  <c r="BV460" i="9" s="1"/>
  <c r="BI470" i="9"/>
  <c r="BH478" i="9"/>
  <c r="BU478" i="9" s="1"/>
  <c r="BL472" i="9"/>
  <c r="BK476" i="9"/>
  <c r="BV476" i="9" s="1"/>
  <c r="BK437" i="9"/>
  <c r="BV437" i="9" s="1"/>
  <c r="BL433" i="9"/>
  <c r="BI447" i="9"/>
  <c r="BH455" i="9"/>
  <c r="BU455" i="9" s="1"/>
  <c r="BK453" i="9"/>
  <c r="BV453" i="9" s="1"/>
  <c r="BL449" i="9"/>
  <c r="BI463" i="9"/>
  <c r="BH471" i="9"/>
  <c r="BU471" i="9" s="1"/>
  <c r="BK469" i="9"/>
  <c r="BV469" i="9" s="1"/>
  <c r="BL465" i="9"/>
  <c r="AY122" i="9"/>
  <c r="BR122" i="9" s="1"/>
  <c r="AZ121" i="9"/>
  <c r="AY212" i="9"/>
  <c r="AZ211" i="9"/>
  <c r="AY237" i="9"/>
  <c r="BR237" i="9" s="1"/>
  <c r="AZ236" i="9"/>
  <c r="AY179" i="9"/>
  <c r="AZ178" i="9"/>
  <c r="AY310" i="9"/>
  <c r="AZ309" i="9"/>
  <c r="AY281" i="9"/>
  <c r="AZ280" i="9"/>
  <c r="AY134" i="9"/>
  <c r="AZ133" i="9"/>
  <c r="AY299" i="9"/>
  <c r="BR299" i="9" s="1"/>
  <c r="AZ298" i="9"/>
  <c r="AY194" i="9"/>
  <c r="AZ193" i="9"/>
  <c r="AY190" i="9"/>
  <c r="AZ189" i="9"/>
  <c r="AY136" i="9"/>
  <c r="AZ135" i="9"/>
  <c r="AY262" i="9"/>
  <c r="AZ261" i="9"/>
  <c r="AY157" i="9"/>
  <c r="AZ156" i="9"/>
  <c r="AY197" i="9"/>
  <c r="BR197" i="9" s="1"/>
  <c r="AZ196" i="9"/>
  <c r="AY88" i="9"/>
  <c r="AZ87" i="9"/>
  <c r="AY199" i="9"/>
  <c r="AZ198" i="9"/>
  <c r="AY257" i="9"/>
  <c r="AZ256" i="9"/>
  <c r="AY174" i="9"/>
  <c r="AZ173" i="9"/>
  <c r="AY272" i="9"/>
  <c r="AZ271" i="9"/>
  <c r="AY253" i="9"/>
  <c r="BR253" i="9" s="1"/>
  <c r="AZ252" i="9"/>
  <c r="AY240" i="9"/>
  <c r="AZ239" i="9"/>
  <c r="AY116" i="9"/>
  <c r="AZ115" i="9"/>
  <c r="AY266" i="9"/>
  <c r="BR266" i="9" s="1"/>
  <c r="AZ265" i="9"/>
  <c r="AY208" i="9"/>
  <c r="AZ207" i="9"/>
  <c r="AY102" i="9"/>
  <c r="AZ101" i="9"/>
  <c r="AY236" i="9"/>
  <c r="AZ235" i="9"/>
  <c r="AY138" i="9"/>
  <c r="AZ137" i="9"/>
  <c r="AY312" i="9"/>
  <c r="AZ311" i="9"/>
  <c r="AY210" i="9"/>
  <c r="AZ209" i="9"/>
  <c r="AY239" i="9"/>
  <c r="AZ238" i="9"/>
  <c r="AY173" i="9"/>
  <c r="AZ172" i="9"/>
  <c r="AY296" i="9"/>
  <c r="AZ295" i="9"/>
  <c r="AY206" i="9"/>
  <c r="BR206" i="9" s="1"/>
  <c r="AZ205" i="9"/>
  <c r="AY178" i="9"/>
  <c r="AZ177" i="9"/>
  <c r="AY228" i="9"/>
  <c r="AZ227" i="9"/>
  <c r="AY246" i="9"/>
  <c r="AZ245" i="9"/>
  <c r="AY232" i="9"/>
  <c r="AZ231" i="9"/>
  <c r="AY222" i="9"/>
  <c r="AZ221" i="9"/>
  <c r="AY201" i="9"/>
  <c r="AZ200" i="9"/>
  <c r="AY297" i="9"/>
  <c r="AZ296" i="9"/>
  <c r="AY298" i="9"/>
  <c r="AZ297" i="9"/>
  <c r="AY189" i="9"/>
  <c r="AZ188" i="9"/>
  <c r="AY167" i="9"/>
  <c r="AZ166" i="9"/>
  <c r="AY171" i="9"/>
  <c r="AZ170" i="9"/>
  <c r="AY308" i="9"/>
  <c r="AZ307" i="9"/>
  <c r="AY127" i="9"/>
  <c r="AZ126" i="9"/>
  <c r="AY135" i="9"/>
  <c r="AZ134" i="9"/>
  <c r="AY261" i="9"/>
  <c r="AZ260" i="9"/>
  <c r="AY142" i="9"/>
  <c r="AZ141" i="9"/>
  <c r="AY321" i="9"/>
  <c r="AZ320" i="9"/>
  <c r="AZ195" i="9"/>
  <c r="AY196" i="9"/>
  <c r="AY326" i="9"/>
  <c r="AZ325" i="9"/>
  <c r="AY111" i="9"/>
  <c r="AZ110" i="9"/>
  <c r="AY113" i="9"/>
  <c r="AZ112" i="9"/>
  <c r="AY318" i="9"/>
  <c r="BR318" i="9" s="1"/>
  <c r="AZ317" i="9"/>
  <c r="AY252" i="9"/>
  <c r="AZ251" i="9"/>
  <c r="AY150" i="9"/>
  <c r="AZ149" i="9"/>
  <c r="AY256" i="9"/>
  <c r="AZ255" i="9"/>
  <c r="AY233" i="9"/>
  <c r="AZ232" i="9"/>
  <c r="AY159" i="9"/>
  <c r="AZ158" i="9"/>
  <c r="AY292" i="9"/>
  <c r="AZ291" i="9"/>
  <c r="AY161" i="9"/>
  <c r="BR161" i="9" s="1"/>
  <c r="AZ160" i="9"/>
  <c r="AY393" i="9"/>
  <c r="AZ392" i="9"/>
  <c r="AY425" i="9"/>
  <c r="AZ424" i="9"/>
  <c r="AY417" i="9"/>
  <c r="AZ416" i="9"/>
  <c r="AY333" i="9"/>
  <c r="AZ332" i="9"/>
  <c r="AY340" i="9"/>
  <c r="AZ339" i="9"/>
  <c r="AY348" i="9"/>
  <c r="AZ347" i="9"/>
  <c r="AY356" i="9"/>
  <c r="BR356" i="9" s="1"/>
  <c r="AZ355" i="9"/>
  <c r="AY370" i="9"/>
  <c r="AZ369" i="9"/>
  <c r="AY386" i="9"/>
  <c r="AZ385" i="9"/>
  <c r="AY402" i="9"/>
  <c r="AZ401" i="9"/>
  <c r="AY342" i="9"/>
  <c r="AZ341" i="9"/>
  <c r="AY359" i="9"/>
  <c r="AZ358" i="9"/>
  <c r="AY375" i="9"/>
  <c r="AZ374" i="9"/>
  <c r="AY337" i="9"/>
  <c r="AZ336" i="9"/>
  <c r="AY353" i="9"/>
  <c r="AZ352" i="9"/>
  <c r="AZ368" i="9"/>
  <c r="AY369" i="9"/>
  <c r="AZ384" i="9"/>
  <c r="AY385" i="9"/>
  <c r="BR385" i="9" s="1"/>
  <c r="AY360" i="9"/>
  <c r="AZ359" i="9"/>
  <c r="AY376" i="9"/>
  <c r="AZ375" i="9"/>
  <c r="AY392" i="9"/>
  <c r="AZ391" i="9"/>
  <c r="AY434" i="9"/>
  <c r="AZ433" i="9"/>
  <c r="AY450" i="9"/>
  <c r="AZ449" i="9"/>
  <c r="AY466" i="9"/>
  <c r="AZ465" i="9"/>
  <c r="AY391" i="9"/>
  <c r="AZ390" i="9"/>
  <c r="AZ406" i="9"/>
  <c r="AY407" i="9"/>
  <c r="BR407" i="9" s="1"/>
  <c r="AY424" i="9"/>
  <c r="AZ423" i="9"/>
  <c r="AY414" i="9"/>
  <c r="AZ413" i="9"/>
  <c r="AY430" i="9"/>
  <c r="AZ429" i="9"/>
  <c r="AY445" i="9"/>
  <c r="AZ444" i="9"/>
  <c r="AY461" i="9"/>
  <c r="AZ460" i="9"/>
  <c r="AY477" i="9"/>
  <c r="AZ476" i="9"/>
  <c r="AZ430" i="9"/>
  <c r="AY431" i="9"/>
  <c r="AZ446" i="9"/>
  <c r="AY447" i="9"/>
  <c r="BR447" i="9" s="1"/>
  <c r="AZ462" i="9"/>
  <c r="AY463" i="9"/>
  <c r="AZ478" i="9"/>
  <c r="AY479" i="9"/>
  <c r="AZ443" i="9"/>
  <c r="AY444" i="9"/>
  <c r="AZ459" i="9"/>
  <c r="AY460" i="9"/>
  <c r="AZ475" i="9"/>
  <c r="AY476" i="9"/>
  <c r="BI473" i="9"/>
  <c r="BI479" i="9"/>
  <c r="BL80" i="9"/>
  <c r="BK85" i="9"/>
  <c r="BV85" i="9" s="1"/>
  <c r="BK81" i="9"/>
  <c r="BV81" i="9" s="1"/>
  <c r="BK86" i="9"/>
  <c r="BV86" i="9" s="1"/>
  <c r="BK82" i="9"/>
  <c r="BV82" i="9" s="1"/>
  <c r="BL81" i="9"/>
  <c r="BK84" i="9"/>
  <c r="BV84" i="9" s="1"/>
  <c r="BL83" i="9"/>
  <c r="BK83" i="9"/>
  <c r="BV83" i="9" s="1"/>
  <c r="BK87" i="9"/>
  <c r="BV87" i="9" s="1"/>
  <c r="BL82" i="9"/>
  <c r="BK279" i="9"/>
  <c r="BV279" i="9" s="1"/>
  <c r="BL275" i="9"/>
  <c r="BH187" i="9"/>
  <c r="BU187" i="9" s="1"/>
  <c r="BI179" i="9"/>
  <c r="BK154" i="9"/>
  <c r="BV154" i="9" s="1"/>
  <c r="BL150" i="9"/>
  <c r="BK114" i="9"/>
  <c r="BV114" i="9" s="1"/>
  <c r="BL110" i="9"/>
  <c r="BH203" i="9"/>
  <c r="BU203" i="9" s="1"/>
  <c r="BI195" i="9"/>
  <c r="BK122" i="9"/>
  <c r="BV122" i="9" s="1"/>
  <c r="BL118" i="9"/>
  <c r="BH236" i="9"/>
  <c r="BU236" i="9" s="1"/>
  <c r="BI228" i="9"/>
  <c r="BH291" i="9"/>
  <c r="BU291" i="9" s="1"/>
  <c r="BI283" i="9"/>
  <c r="BH259" i="9"/>
  <c r="BU259" i="9" s="1"/>
  <c r="BI251" i="9"/>
  <c r="BK201" i="9"/>
  <c r="BV201" i="9" s="1"/>
  <c r="BL197" i="9"/>
  <c r="BK319" i="9"/>
  <c r="BV319" i="9" s="1"/>
  <c r="BL315" i="9"/>
  <c r="BL88" i="9"/>
  <c r="BK92" i="9"/>
  <c r="BV92" i="9" s="1"/>
  <c r="BL293" i="9"/>
  <c r="BK297" i="9"/>
  <c r="BV297" i="9" s="1"/>
  <c r="BL187" i="9"/>
  <c r="BK191" i="9"/>
  <c r="BV191" i="9" s="1"/>
  <c r="BI268" i="9"/>
  <c r="BH276" i="9"/>
  <c r="BU276" i="9" s="1"/>
  <c r="BK276" i="9"/>
  <c r="BV276" i="9" s="1"/>
  <c r="BL272" i="9"/>
  <c r="BK125" i="9"/>
  <c r="BV125" i="9" s="1"/>
  <c r="BL121" i="9"/>
  <c r="BL253" i="9"/>
  <c r="BK257" i="9"/>
  <c r="BV257" i="9" s="1"/>
  <c r="BK278" i="9"/>
  <c r="BV278" i="9" s="1"/>
  <c r="BL274" i="9"/>
  <c r="BK259" i="9"/>
  <c r="BV259" i="9" s="1"/>
  <c r="BL255" i="9"/>
  <c r="BH209" i="9"/>
  <c r="BU209" i="9" s="1"/>
  <c r="BI201" i="9"/>
  <c r="BK166" i="9"/>
  <c r="BV166" i="9" s="1"/>
  <c r="BL162" i="9"/>
  <c r="BI281" i="9"/>
  <c r="BH289" i="9"/>
  <c r="BU289" i="9" s="1"/>
  <c r="BL290" i="9"/>
  <c r="BK294" i="9"/>
  <c r="BV294" i="9" s="1"/>
  <c r="BH188" i="9"/>
  <c r="BU188" i="9" s="1"/>
  <c r="BI180" i="9"/>
  <c r="BL234" i="9"/>
  <c r="BK238" i="9"/>
  <c r="BV238" i="9" s="1"/>
  <c r="BH327" i="9"/>
  <c r="BU327" i="9" s="1"/>
  <c r="BI319" i="9"/>
  <c r="BK328" i="9"/>
  <c r="BV328" i="9" s="1"/>
  <c r="BL324" i="9"/>
  <c r="BH186" i="9"/>
  <c r="BU186" i="9" s="1"/>
  <c r="BI178" i="9"/>
  <c r="BK213" i="9"/>
  <c r="BV213" i="9" s="1"/>
  <c r="BL209" i="9"/>
  <c r="BI119" i="9"/>
  <c r="BH127" i="9"/>
  <c r="BU127" i="9" s="1"/>
  <c r="BH322" i="9"/>
  <c r="BU322" i="9" s="1"/>
  <c r="BI314" i="9"/>
  <c r="BH290" i="9"/>
  <c r="BU290" i="9" s="1"/>
  <c r="BI282" i="9"/>
  <c r="BK212" i="9"/>
  <c r="BV212" i="9" s="1"/>
  <c r="BL208" i="9"/>
  <c r="BL120" i="9"/>
  <c r="BK124" i="9"/>
  <c r="BV124" i="9" s="1"/>
  <c r="BH310" i="9"/>
  <c r="BU310" i="9" s="1"/>
  <c r="BI302" i="9"/>
  <c r="BI258" i="9"/>
  <c r="BH266" i="9"/>
  <c r="BU266" i="9" s="1"/>
  <c r="BH230" i="9"/>
  <c r="BU230" i="9" s="1"/>
  <c r="BI222" i="9"/>
  <c r="BL128" i="9"/>
  <c r="BK132" i="9"/>
  <c r="BV132" i="9" s="1"/>
  <c r="BH206" i="9"/>
  <c r="BU206" i="9" s="1"/>
  <c r="BI198" i="9"/>
  <c r="BI300" i="9"/>
  <c r="BH308" i="9"/>
  <c r="BU308" i="9" s="1"/>
  <c r="BK134" i="9"/>
  <c r="BV134" i="9" s="1"/>
  <c r="BL130" i="9"/>
  <c r="BI107" i="9"/>
  <c r="BH115" i="9"/>
  <c r="BU115" i="9" s="1"/>
  <c r="BK316" i="9"/>
  <c r="BV316" i="9" s="1"/>
  <c r="BL312" i="9"/>
  <c r="BK284" i="9"/>
  <c r="BV284" i="9" s="1"/>
  <c r="BL280" i="9"/>
  <c r="BH215" i="9"/>
  <c r="BU215" i="9" s="1"/>
  <c r="BI207" i="9"/>
  <c r="BH170" i="9"/>
  <c r="BU170" i="9" s="1"/>
  <c r="BI162" i="9"/>
  <c r="BK109" i="9"/>
  <c r="BV109" i="9" s="1"/>
  <c r="BL105" i="9"/>
  <c r="BK307" i="9"/>
  <c r="BV307" i="9" s="1"/>
  <c r="BL303" i="9"/>
  <c r="BH234" i="9"/>
  <c r="BU234" i="9" s="1"/>
  <c r="BI226" i="9"/>
  <c r="BI151" i="9"/>
  <c r="BH159" i="9"/>
  <c r="BU159" i="9" s="1"/>
  <c r="BK170" i="9"/>
  <c r="BV170" i="9" s="1"/>
  <c r="BL166" i="9"/>
  <c r="BH172" i="9"/>
  <c r="BU172" i="9" s="1"/>
  <c r="BI164" i="9"/>
  <c r="BK228" i="9"/>
  <c r="BV228" i="9" s="1"/>
  <c r="BL224" i="9"/>
  <c r="BK204" i="9"/>
  <c r="BV204" i="9" s="1"/>
  <c r="BL200" i="9"/>
  <c r="BH104" i="9"/>
  <c r="BU104" i="9" s="1"/>
  <c r="BI96" i="9"/>
  <c r="BI115" i="9"/>
  <c r="BH123" i="9"/>
  <c r="BU123" i="9" s="1"/>
  <c r="BK205" i="9"/>
  <c r="BV205" i="9" s="1"/>
  <c r="BL201" i="9"/>
  <c r="BK273" i="9"/>
  <c r="BV273" i="9" s="1"/>
  <c r="BL269" i="9"/>
  <c r="BH214" i="9"/>
  <c r="BU214" i="9" s="1"/>
  <c r="BI206" i="9"/>
  <c r="BL144" i="9"/>
  <c r="BK148" i="9"/>
  <c r="BV148" i="9" s="1"/>
  <c r="BH108" i="9"/>
  <c r="BU108" i="9" s="1"/>
  <c r="BI100" i="9"/>
  <c r="BI111" i="9"/>
  <c r="BH119" i="9"/>
  <c r="BU119" i="9" s="1"/>
  <c r="BH250" i="9"/>
  <c r="BU250" i="9" s="1"/>
  <c r="BI242" i="9"/>
  <c r="BH173" i="9"/>
  <c r="BU173" i="9" s="1"/>
  <c r="BI165" i="9"/>
  <c r="BH231" i="9"/>
  <c r="BU231" i="9" s="1"/>
  <c r="BI223" i="9"/>
  <c r="BL143" i="9"/>
  <c r="BK147" i="9"/>
  <c r="BV147" i="9" s="1"/>
  <c r="BL266" i="9"/>
  <c r="BK270" i="9"/>
  <c r="BV270" i="9" s="1"/>
  <c r="BH331" i="9"/>
  <c r="BU331" i="9" s="1"/>
  <c r="BI323" i="9"/>
  <c r="BI175" i="9"/>
  <c r="BH183" i="9"/>
  <c r="BU183" i="9" s="1"/>
  <c r="BL258" i="9"/>
  <c r="BK262" i="9"/>
  <c r="BV262" i="9" s="1"/>
  <c r="BK287" i="9"/>
  <c r="BV287" i="9" s="1"/>
  <c r="BL283" i="9"/>
  <c r="BK216" i="9"/>
  <c r="BV216" i="9" s="1"/>
  <c r="BL212" i="9"/>
  <c r="BI166" i="9"/>
  <c r="BH174" i="9"/>
  <c r="BU174" i="9" s="1"/>
  <c r="BK182" i="9"/>
  <c r="BV182" i="9" s="1"/>
  <c r="BL178" i="9"/>
  <c r="BK141" i="9"/>
  <c r="BV141" i="9" s="1"/>
  <c r="BL137" i="9"/>
  <c r="BK231" i="9"/>
  <c r="BV231" i="9" s="1"/>
  <c r="BL227" i="9"/>
  <c r="BL132" i="9"/>
  <c r="BK136" i="9"/>
  <c r="BV136" i="9" s="1"/>
  <c r="BI276" i="9"/>
  <c r="BH284" i="9"/>
  <c r="BU284" i="9" s="1"/>
  <c r="BL309" i="9"/>
  <c r="BK313" i="9"/>
  <c r="BV313" i="9" s="1"/>
  <c r="BL180" i="9"/>
  <c r="BK184" i="9"/>
  <c r="BV184" i="9" s="1"/>
  <c r="BH122" i="9"/>
  <c r="BU122" i="9" s="1"/>
  <c r="BI114" i="9"/>
  <c r="BH267" i="9"/>
  <c r="BU267" i="9" s="1"/>
  <c r="BI259" i="9"/>
  <c r="BI184" i="9"/>
  <c r="BH192" i="9"/>
  <c r="BU192" i="9" s="1"/>
  <c r="BK117" i="9"/>
  <c r="BV117" i="9" s="1"/>
  <c r="BL113" i="9"/>
  <c r="BH149" i="9"/>
  <c r="BU149" i="9" s="1"/>
  <c r="BI141" i="9"/>
  <c r="BI91" i="9"/>
  <c r="BH99" i="9"/>
  <c r="BU99" i="9" s="1"/>
  <c r="BH223" i="9"/>
  <c r="BU223" i="9" s="1"/>
  <c r="BI215" i="9"/>
  <c r="BK221" i="9"/>
  <c r="BV221" i="9" s="1"/>
  <c r="BL217" i="9"/>
  <c r="BK240" i="9"/>
  <c r="BV240" i="9" s="1"/>
  <c r="BL236" i="9"/>
  <c r="BH140" i="9"/>
  <c r="BU140" i="9" s="1"/>
  <c r="BI132" i="9"/>
  <c r="BL318" i="9"/>
  <c r="BK322" i="9"/>
  <c r="BV322" i="9" s="1"/>
  <c r="BH296" i="9"/>
  <c r="BU296" i="9" s="1"/>
  <c r="BI288" i="9"/>
  <c r="BK247" i="9"/>
  <c r="BV247" i="9" s="1"/>
  <c r="BL243" i="9"/>
  <c r="BK200" i="9"/>
  <c r="BV200" i="9" s="1"/>
  <c r="BL196" i="9"/>
  <c r="BK155" i="9"/>
  <c r="BV155" i="9" s="1"/>
  <c r="BL151" i="9"/>
  <c r="BK157" i="9"/>
  <c r="BV157" i="9" s="1"/>
  <c r="BL153" i="9"/>
  <c r="BK211" i="9"/>
  <c r="BV211" i="9" s="1"/>
  <c r="BL207" i="9"/>
  <c r="BI209" i="9"/>
  <c r="BH217" i="9"/>
  <c r="BU217" i="9" s="1"/>
  <c r="BH109" i="9"/>
  <c r="BU109" i="9" s="1"/>
  <c r="BI101" i="9"/>
  <c r="BL100" i="9"/>
  <c r="BK104" i="9"/>
  <c r="BV104" i="9" s="1"/>
  <c r="BK252" i="9"/>
  <c r="BV252" i="9" s="1"/>
  <c r="BL248" i="9"/>
  <c r="BH227" i="9"/>
  <c r="BU227" i="9" s="1"/>
  <c r="BI219" i="9"/>
  <c r="BK169" i="9"/>
  <c r="BV169" i="9" s="1"/>
  <c r="BL165" i="9"/>
  <c r="BH128" i="9"/>
  <c r="BU128" i="9" s="1"/>
  <c r="BI120" i="9"/>
  <c r="BI264" i="9"/>
  <c r="BH272" i="9"/>
  <c r="BU272" i="9" s="1"/>
  <c r="BL148" i="9"/>
  <c r="BK152" i="9"/>
  <c r="BV152" i="9" s="1"/>
  <c r="BK93" i="9"/>
  <c r="BV93" i="9" s="1"/>
  <c r="BL89" i="9"/>
  <c r="BH106" i="9"/>
  <c r="BU106" i="9" s="1"/>
  <c r="BI98" i="9"/>
  <c r="BH315" i="9"/>
  <c r="BU315" i="9" s="1"/>
  <c r="BI307" i="9"/>
  <c r="BI139" i="9"/>
  <c r="BH147" i="9"/>
  <c r="BU147" i="9" s="1"/>
  <c r="BL91" i="9"/>
  <c r="BK95" i="9"/>
  <c r="BV95" i="9" s="1"/>
  <c r="BK158" i="9"/>
  <c r="BV158" i="9" s="1"/>
  <c r="BL154" i="9"/>
  <c r="BH226" i="9"/>
  <c r="BU226" i="9" s="1"/>
  <c r="BI218" i="9"/>
  <c r="BK161" i="9"/>
  <c r="BV161" i="9" s="1"/>
  <c r="BL157" i="9"/>
  <c r="BK118" i="9"/>
  <c r="BV118" i="9" s="1"/>
  <c r="BL114" i="9"/>
  <c r="BK256" i="9"/>
  <c r="BV256" i="9" s="1"/>
  <c r="BL252" i="9"/>
  <c r="BI171" i="9"/>
  <c r="BH179" i="9"/>
  <c r="BU179" i="9" s="1"/>
  <c r="BI308" i="9"/>
  <c r="BH316" i="9"/>
  <c r="BU316" i="9" s="1"/>
  <c r="BK113" i="9"/>
  <c r="BV113" i="9" s="1"/>
  <c r="BL109" i="9"/>
  <c r="BK264" i="9"/>
  <c r="BV264" i="9" s="1"/>
  <c r="BL260" i="9"/>
  <c r="BK208" i="9"/>
  <c r="BV208" i="9" s="1"/>
  <c r="BL204" i="9"/>
  <c r="BK162" i="9"/>
  <c r="BV162" i="9" s="1"/>
  <c r="BL158" i="9"/>
  <c r="BH156" i="9"/>
  <c r="BU156" i="9" s="1"/>
  <c r="BI148" i="9"/>
  <c r="BH181" i="9"/>
  <c r="BU181" i="9" s="1"/>
  <c r="BI173" i="9"/>
  <c r="BK315" i="9"/>
  <c r="BV315" i="9" s="1"/>
  <c r="BL311" i="9"/>
  <c r="BH242" i="9"/>
  <c r="BU242" i="9" s="1"/>
  <c r="BI234" i="9"/>
  <c r="BI147" i="9"/>
  <c r="BH155" i="9"/>
  <c r="BU155" i="9" s="1"/>
  <c r="BL87" i="9"/>
  <c r="BK91" i="9"/>
  <c r="BV91" i="9" s="1"/>
  <c r="BL108" i="9"/>
  <c r="BK112" i="9"/>
  <c r="BV112" i="9" s="1"/>
  <c r="BL195" i="9"/>
  <c r="BK199" i="9"/>
  <c r="BV199" i="9" s="1"/>
  <c r="BI221" i="9"/>
  <c r="BH229" i="9"/>
  <c r="BU229" i="9" s="1"/>
  <c r="BH120" i="9"/>
  <c r="BU120" i="9" s="1"/>
  <c r="BI112" i="9"/>
  <c r="BH319" i="9"/>
  <c r="BU319" i="9" s="1"/>
  <c r="BI311" i="9"/>
  <c r="BH275" i="9"/>
  <c r="BU275" i="9" s="1"/>
  <c r="BI267" i="9"/>
  <c r="BH326" i="9"/>
  <c r="BU326" i="9" s="1"/>
  <c r="BI318" i="9"/>
  <c r="BK227" i="9"/>
  <c r="BV227" i="9" s="1"/>
  <c r="BL223" i="9"/>
  <c r="BH224" i="9"/>
  <c r="BU224" i="9" s="1"/>
  <c r="BI216" i="9"/>
  <c r="BH132" i="9"/>
  <c r="BU132" i="9" s="1"/>
  <c r="BI124" i="9"/>
  <c r="BI284" i="9"/>
  <c r="BH292" i="9"/>
  <c r="BU292" i="9" s="1"/>
  <c r="BL124" i="9"/>
  <c r="BK128" i="9"/>
  <c r="BV128" i="9" s="1"/>
  <c r="BH212" i="9"/>
  <c r="BU212" i="9" s="1"/>
  <c r="BI204" i="9"/>
  <c r="BI321" i="9"/>
  <c r="BH329" i="9"/>
  <c r="BU329" i="9" s="1"/>
  <c r="BL285" i="9"/>
  <c r="BK289" i="9"/>
  <c r="BV289" i="9" s="1"/>
  <c r="BH280" i="9"/>
  <c r="BU280" i="9" s="1"/>
  <c r="BI272" i="9"/>
  <c r="BH254" i="9"/>
  <c r="BU254" i="9" s="1"/>
  <c r="BI246" i="9"/>
  <c r="BI135" i="9"/>
  <c r="BH143" i="9"/>
  <c r="BU143" i="9" s="1"/>
  <c r="BK186" i="9"/>
  <c r="BV186" i="9" s="1"/>
  <c r="BL182" i="9"/>
  <c r="BI90" i="9"/>
  <c r="BH98" i="9"/>
  <c r="BU98" i="9" s="1"/>
  <c r="BI196" i="9"/>
  <c r="BH204" i="9"/>
  <c r="BU204" i="9" s="1"/>
  <c r="BH244" i="9"/>
  <c r="BU244" i="9" s="1"/>
  <c r="BI236" i="9"/>
  <c r="BH298" i="9"/>
  <c r="BU298" i="9" s="1"/>
  <c r="BI290" i="9"/>
  <c r="BI254" i="9"/>
  <c r="BH262" i="9"/>
  <c r="BU262" i="9" s="1"/>
  <c r="BK196" i="9"/>
  <c r="BV196" i="9" s="1"/>
  <c r="BL192" i="9"/>
  <c r="BL242" i="9"/>
  <c r="BK246" i="9"/>
  <c r="BV246" i="9" s="1"/>
  <c r="BI292" i="9"/>
  <c r="BH300" i="9"/>
  <c r="BU300" i="9" s="1"/>
  <c r="BK282" i="9"/>
  <c r="BV282" i="9" s="1"/>
  <c r="BL278" i="9"/>
  <c r="BI233" i="9"/>
  <c r="BH241" i="9"/>
  <c r="BU241" i="9" s="1"/>
  <c r="BL156" i="9"/>
  <c r="BK160" i="9"/>
  <c r="BV160" i="9" s="1"/>
  <c r="BK268" i="9"/>
  <c r="BV268" i="9" s="1"/>
  <c r="BL264" i="9"/>
  <c r="BH243" i="9"/>
  <c r="BU243" i="9" s="1"/>
  <c r="BI235" i="9"/>
  <c r="BL159" i="9"/>
  <c r="BK163" i="9"/>
  <c r="BV163" i="9" s="1"/>
  <c r="BH138" i="9"/>
  <c r="BU138" i="9" s="1"/>
  <c r="BI130" i="9"/>
  <c r="BK89" i="9"/>
  <c r="BV89" i="9" s="1"/>
  <c r="BL85" i="9"/>
  <c r="BI87" i="9"/>
  <c r="BH95" i="9"/>
  <c r="BU95" i="9" s="1"/>
  <c r="BH314" i="9"/>
  <c r="BU314" i="9" s="1"/>
  <c r="BI306" i="9"/>
  <c r="BK323" i="9"/>
  <c r="BV323" i="9" s="1"/>
  <c r="BL319" i="9"/>
  <c r="BL265" i="9"/>
  <c r="BK269" i="9"/>
  <c r="BV269" i="9" s="1"/>
  <c r="BI95" i="9"/>
  <c r="BH103" i="9"/>
  <c r="BU103" i="9" s="1"/>
  <c r="BL226" i="9"/>
  <c r="BK230" i="9"/>
  <c r="BV230" i="9" s="1"/>
  <c r="BK343" i="9"/>
  <c r="BV343" i="9" s="1"/>
  <c r="BL339" i="9"/>
  <c r="BK347" i="9"/>
  <c r="BV347" i="9" s="1"/>
  <c r="BL343" i="9"/>
  <c r="BK351" i="9"/>
  <c r="BV351" i="9" s="1"/>
  <c r="BL347" i="9"/>
  <c r="BK355" i="9"/>
  <c r="BV355" i="9" s="1"/>
  <c r="BL351" i="9"/>
  <c r="BK359" i="9"/>
  <c r="BV359" i="9" s="1"/>
  <c r="BL355" i="9"/>
  <c r="BK363" i="9"/>
  <c r="BV363" i="9" s="1"/>
  <c r="BL359" i="9"/>
  <c r="BK379" i="9"/>
  <c r="BV379" i="9" s="1"/>
  <c r="BL375" i="9"/>
  <c r="BH403" i="9"/>
  <c r="BU403" i="9" s="1"/>
  <c r="BI395" i="9"/>
  <c r="BK338" i="9"/>
  <c r="BV338" i="9" s="1"/>
  <c r="BL334" i="9"/>
  <c r="BH385" i="9"/>
  <c r="BU385" i="9" s="1"/>
  <c r="BI377" i="9"/>
  <c r="BH401" i="9"/>
  <c r="BU401" i="9" s="1"/>
  <c r="BI393" i="9"/>
  <c r="BL455" i="9"/>
  <c r="BK459" i="9"/>
  <c r="BV459" i="9" s="1"/>
  <c r="BL475" i="9"/>
  <c r="BK479" i="9"/>
  <c r="BV479" i="9" s="1"/>
  <c r="BH359" i="9"/>
  <c r="BU359" i="9" s="1"/>
  <c r="BI351" i="9"/>
  <c r="BI338" i="9"/>
  <c r="BH346" i="9"/>
  <c r="BU346" i="9" s="1"/>
  <c r="BL349" i="9"/>
  <c r="BK353" i="9"/>
  <c r="BV353" i="9" s="1"/>
  <c r="BI366" i="9"/>
  <c r="BH374" i="9"/>
  <c r="BU374" i="9" s="1"/>
  <c r="BI374" i="9"/>
  <c r="BH382" i="9"/>
  <c r="BU382" i="9" s="1"/>
  <c r="BH390" i="9"/>
  <c r="BU390" i="9" s="1"/>
  <c r="BI382" i="9"/>
  <c r="BI390" i="9"/>
  <c r="BH398" i="9"/>
  <c r="BU398" i="9" s="1"/>
  <c r="BL393" i="9"/>
  <c r="BK397" i="9"/>
  <c r="BV397" i="9" s="1"/>
  <c r="BH427" i="9"/>
  <c r="BU427" i="9" s="1"/>
  <c r="BI419" i="9"/>
  <c r="BL431" i="9"/>
  <c r="BK435" i="9"/>
  <c r="BV435" i="9" s="1"/>
  <c r="BK339" i="9"/>
  <c r="BV339" i="9" s="1"/>
  <c r="BL335" i="9"/>
  <c r="BL340" i="9"/>
  <c r="BK344" i="9"/>
  <c r="BV344" i="9" s="1"/>
  <c r="BI354" i="9"/>
  <c r="BH362" i="9"/>
  <c r="BU362" i="9" s="1"/>
  <c r="BL356" i="9"/>
  <c r="BK360" i="9"/>
  <c r="BV360" i="9" s="1"/>
  <c r="BL364" i="9"/>
  <c r="BK368" i="9"/>
  <c r="BV368" i="9" s="1"/>
  <c r="BL380" i="9"/>
  <c r="BK384" i="9"/>
  <c r="BV384" i="9" s="1"/>
  <c r="BL410" i="9"/>
  <c r="BK414" i="9"/>
  <c r="BV414" i="9" s="1"/>
  <c r="BH437" i="9"/>
  <c r="BU437" i="9" s="1"/>
  <c r="BI429" i="9"/>
  <c r="BI340" i="9"/>
  <c r="BH348" i="9"/>
  <c r="BU348" i="9" s="1"/>
  <c r="BK346" i="9"/>
  <c r="BV346" i="9" s="1"/>
  <c r="BL342" i="9"/>
  <c r="BH364" i="9"/>
  <c r="BU364" i="9" s="1"/>
  <c r="BI356" i="9"/>
  <c r="BK362" i="9"/>
  <c r="BV362" i="9" s="1"/>
  <c r="BL358" i="9"/>
  <c r="BH380" i="9"/>
  <c r="BU380" i="9" s="1"/>
  <c r="BI372" i="9"/>
  <c r="BK378" i="9"/>
  <c r="BV378" i="9" s="1"/>
  <c r="BL374" i="9"/>
  <c r="BI388" i="9"/>
  <c r="BH396" i="9"/>
  <c r="BU396" i="9" s="1"/>
  <c r="BL391" i="9"/>
  <c r="BK395" i="9"/>
  <c r="BV395" i="9" s="1"/>
  <c r="BH457" i="9"/>
  <c r="BU457" i="9" s="1"/>
  <c r="BI449" i="9"/>
  <c r="BH473" i="9"/>
  <c r="BU473" i="9" s="1"/>
  <c r="BI465" i="9"/>
  <c r="BI371" i="9"/>
  <c r="BH379" i="9"/>
  <c r="BU379" i="9" s="1"/>
  <c r="BK377" i="9"/>
  <c r="BV377" i="9" s="1"/>
  <c r="BL373" i="9"/>
  <c r="BH395" i="9"/>
  <c r="BU395" i="9" s="1"/>
  <c r="BI387" i="9"/>
  <c r="BL389" i="9"/>
  <c r="BK393" i="9"/>
  <c r="BV393" i="9" s="1"/>
  <c r="BL394" i="9"/>
  <c r="BK398" i="9"/>
  <c r="BV398" i="9" s="1"/>
  <c r="BH416" i="9"/>
  <c r="BU416" i="9" s="1"/>
  <c r="BI408" i="9"/>
  <c r="BH424" i="9"/>
  <c r="BU424" i="9" s="1"/>
  <c r="BI416" i="9"/>
  <c r="BL421" i="9"/>
  <c r="BK425" i="9"/>
  <c r="BV425" i="9" s="1"/>
  <c r="BK396" i="9"/>
  <c r="BV396" i="9" s="1"/>
  <c r="BL392" i="9"/>
  <c r="BH414" i="9"/>
  <c r="BU414" i="9" s="1"/>
  <c r="BI406" i="9"/>
  <c r="BK412" i="9"/>
  <c r="BV412" i="9" s="1"/>
  <c r="BL408" i="9"/>
  <c r="BH436" i="9"/>
  <c r="BU436" i="9" s="1"/>
  <c r="BI428" i="9"/>
  <c r="BL430" i="9"/>
  <c r="BK434" i="9"/>
  <c r="BV434" i="9" s="1"/>
  <c r="BH452" i="9"/>
  <c r="BU452" i="9" s="1"/>
  <c r="BI444" i="9"/>
  <c r="BH468" i="9"/>
  <c r="BU468" i="9" s="1"/>
  <c r="BI460" i="9"/>
  <c r="BK411" i="9"/>
  <c r="BV411" i="9" s="1"/>
  <c r="BL407" i="9"/>
  <c r="BH429" i="9"/>
  <c r="BU429" i="9" s="1"/>
  <c r="BI421" i="9"/>
  <c r="BH435" i="9"/>
  <c r="BU435" i="9" s="1"/>
  <c r="BI427" i="9"/>
  <c r="BI435" i="9"/>
  <c r="BH443" i="9"/>
  <c r="BU443" i="9" s="1"/>
  <c r="BI430" i="9"/>
  <c r="BH438" i="9"/>
  <c r="BU438" i="9" s="1"/>
  <c r="BL432" i="9"/>
  <c r="BK436" i="9"/>
  <c r="BV436" i="9" s="1"/>
  <c r="BI446" i="9"/>
  <c r="BH454" i="9"/>
  <c r="BU454" i="9" s="1"/>
  <c r="BL448" i="9"/>
  <c r="BK452" i="9"/>
  <c r="BV452" i="9" s="1"/>
  <c r="BI462" i="9"/>
  <c r="BH470" i="9"/>
  <c r="BU470" i="9" s="1"/>
  <c r="BL464" i="9"/>
  <c r="BK468" i="9"/>
  <c r="BV468" i="9" s="1"/>
  <c r="BI439" i="9"/>
  <c r="BH447" i="9"/>
  <c r="BU447" i="9" s="1"/>
  <c r="BK445" i="9"/>
  <c r="BV445" i="9" s="1"/>
  <c r="BL441" i="9"/>
  <c r="BI455" i="9"/>
  <c r="BH463" i="9"/>
  <c r="BU463" i="9" s="1"/>
  <c r="BK461" i="9"/>
  <c r="BV461" i="9" s="1"/>
  <c r="BL457" i="9"/>
  <c r="BI471" i="9"/>
  <c r="BH479" i="9"/>
  <c r="BU479" i="9" s="1"/>
  <c r="BK477" i="9"/>
  <c r="BV477" i="9" s="1"/>
  <c r="BL473" i="9"/>
  <c r="AY213" i="9"/>
  <c r="AZ212" i="9"/>
  <c r="AY231" i="9"/>
  <c r="AZ230" i="9"/>
  <c r="AY153" i="9"/>
  <c r="AZ152" i="9"/>
  <c r="AY288" i="9"/>
  <c r="AZ287" i="9"/>
  <c r="AY182" i="9"/>
  <c r="AZ181" i="9"/>
  <c r="AY87" i="9"/>
  <c r="AZ86" i="9"/>
  <c r="AY110" i="9"/>
  <c r="BR110" i="9" s="1"/>
  <c r="AZ109" i="9"/>
  <c r="AY241" i="9"/>
  <c r="AZ240" i="9"/>
  <c r="AY180" i="9"/>
  <c r="AZ179" i="9"/>
  <c r="AY295" i="9"/>
  <c r="BR295" i="9" s="1"/>
  <c r="AZ294" i="9"/>
  <c r="AZ305" i="9"/>
  <c r="AY306" i="9"/>
  <c r="AY220" i="9"/>
  <c r="AZ219" i="9"/>
  <c r="AY143" i="9"/>
  <c r="AZ142" i="9"/>
  <c r="AY302" i="9"/>
  <c r="AZ301" i="9"/>
  <c r="AY152" i="9"/>
  <c r="AZ151" i="9"/>
  <c r="AY293" i="9"/>
  <c r="AZ292" i="9"/>
  <c r="AY245" i="9"/>
  <c r="AZ244" i="9"/>
  <c r="AY112" i="9"/>
  <c r="BR112" i="9" s="1"/>
  <c r="AZ111" i="9"/>
  <c r="AY101" i="9"/>
  <c r="BR101" i="9" s="1"/>
  <c r="AZ100" i="9"/>
  <c r="AY203" i="9"/>
  <c r="AZ202" i="9"/>
  <c r="AY287" i="9"/>
  <c r="AZ286" i="9"/>
  <c r="AY315" i="9"/>
  <c r="AZ314" i="9"/>
  <c r="AY154" i="9"/>
  <c r="AZ153" i="9"/>
  <c r="AY175" i="9"/>
  <c r="AZ174" i="9"/>
  <c r="AZ267" i="9"/>
  <c r="AY268" i="9"/>
  <c r="AY209" i="9"/>
  <c r="AZ208" i="9"/>
  <c r="AY125" i="9"/>
  <c r="AZ124" i="9"/>
  <c r="AY325" i="9"/>
  <c r="BR325" i="9" s="1"/>
  <c r="AZ324" i="9"/>
  <c r="AY133" i="9"/>
  <c r="BR133" i="9" s="1"/>
  <c r="AZ132" i="9"/>
  <c r="AY244" i="9"/>
  <c r="AZ243" i="9"/>
  <c r="AY329" i="9"/>
  <c r="AZ328" i="9"/>
  <c r="AY225" i="9"/>
  <c r="AZ224" i="9"/>
  <c r="AY85" i="9"/>
  <c r="AZ84" i="9"/>
  <c r="AY327" i="9"/>
  <c r="AZ326" i="9"/>
  <c r="AY128" i="9"/>
  <c r="AZ127" i="9"/>
  <c r="AZ82" i="9"/>
  <c r="AY164" i="9"/>
  <c r="AZ163" i="9"/>
  <c r="AY289" i="9"/>
  <c r="AZ288" i="9"/>
  <c r="AY311" i="9"/>
  <c r="AZ310" i="9"/>
  <c r="AY249" i="9"/>
  <c r="AZ248" i="9"/>
  <c r="AY141" i="9"/>
  <c r="AZ140" i="9"/>
  <c r="AY320" i="9"/>
  <c r="AZ319" i="9"/>
  <c r="AY269" i="9"/>
  <c r="AZ268" i="9"/>
  <c r="AY92" i="9"/>
  <c r="AZ91" i="9"/>
  <c r="AY91" i="9"/>
  <c r="AZ90" i="9"/>
  <c r="AY94" i="9"/>
  <c r="BR94" i="9" s="1"/>
  <c r="AZ93" i="9"/>
  <c r="AY309" i="9"/>
  <c r="AZ308" i="9"/>
  <c r="AY155" i="9"/>
  <c r="AZ154" i="9"/>
  <c r="AY120" i="9"/>
  <c r="BR120" i="9" s="1"/>
  <c r="AZ119" i="9"/>
  <c r="AY165" i="9"/>
  <c r="AZ164" i="9"/>
  <c r="AY160" i="9"/>
  <c r="AZ159" i="9"/>
  <c r="AY205" i="9"/>
  <c r="AZ204" i="9"/>
  <c r="AY172" i="9"/>
  <c r="AZ171" i="9"/>
  <c r="AY183" i="9"/>
  <c r="AZ182" i="9"/>
  <c r="AY294" i="9"/>
  <c r="BR294" i="9" s="1"/>
  <c r="AZ293" i="9"/>
  <c r="AY202" i="9"/>
  <c r="AZ201" i="9"/>
  <c r="AY124" i="9"/>
  <c r="AZ123" i="9"/>
  <c r="AZ81" i="9"/>
  <c r="AY146" i="9"/>
  <c r="BR146" i="9" s="1"/>
  <c r="AZ145" i="9"/>
  <c r="AY93" i="9"/>
  <c r="AZ92" i="9"/>
  <c r="AY234" i="9"/>
  <c r="AZ233" i="9"/>
  <c r="AY140" i="9"/>
  <c r="BR140" i="9" s="1"/>
  <c r="AZ139" i="9"/>
  <c r="AY389" i="9"/>
  <c r="AZ388" i="9"/>
  <c r="AY409" i="9"/>
  <c r="AZ408" i="9"/>
  <c r="AY421" i="9"/>
  <c r="AZ420" i="9"/>
  <c r="AY336" i="9"/>
  <c r="AZ335" i="9"/>
  <c r="AY344" i="9"/>
  <c r="AZ343" i="9"/>
  <c r="AY352" i="9"/>
  <c r="BR352" i="9" s="1"/>
  <c r="AZ351" i="9"/>
  <c r="AY362" i="9"/>
  <c r="BR362" i="9" s="1"/>
  <c r="AZ361" i="9"/>
  <c r="AY378" i="9"/>
  <c r="BR378" i="9" s="1"/>
  <c r="AZ377" i="9"/>
  <c r="AY394" i="9"/>
  <c r="BR394" i="9" s="1"/>
  <c r="AZ393" i="9"/>
  <c r="AY334" i="9"/>
  <c r="AZ333" i="9"/>
  <c r="AY350" i="9"/>
  <c r="BR350" i="9" s="1"/>
  <c r="AZ349" i="9"/>
  <c r="AY367" i="9"/>
  <c r="AZ366" i="9"/>
  <c r="AY383" i="9"/>
  <c r="AZ382" i="9"/>
  <c r="AY345" i="9"/>
  <c r="BR345" i="9" s="1"/>
  <c r="AZ344" i="9"/>
  <c r="AZ360" i="9"/>
  <c r="AY361" i="9"/>
  <c r="BR361" i="9" s="1"/>
  <c r="AZ376" i="9"/>
  <c r="AY377" i="9"/>
  <c r="BR377" i="9" s="1"/>
  <c r="AY412" i="9"/>
  <c r="AZ411" i="9"/>
  <c r="AY368" i="9"/>
  <c r="AZ367" i="9"/>
  <c r="AY384" i="9"/>
  <c r="AZ383" i="9"/>
  <c r="AY400" i="9"/>
  <c r="BR400" i="9" s="1"/>
  <c r="AZ399" i="9"/>
  <c r="AY442" i="9"/>
  <c r="AZ441" i="9"/>
  <c r="AY458" i="9"/>
  <c r="AZ457" i="9"/>
  <c r="AY474" i="9"/>
  <c r="AZ473" i="9"/>
  <c r="AY399" i="9"/>
  <c r="AZ398" i="9"/>
  <c r="AZ414" i="9"/>
  <c r="AY415" i="9"/>
  <c r="AY406" i="9"/>
  <c r="AZ405" i="9"/>
  <c r="AY422" i="9"/>
  <c r="AZ421" i="9"/>
  <c r="AY437" i="9"/>
  <c r="BR437" i="9" s="1"/>
  <c r="AZ436" i="9"/>
  <c r="AY453" i="9"/>
  <c r="BR453" i="9" s="1"/>
  <c r="AZ452" i="9"/>
  <c r="AY469" i="9"/>
  <c r="BR469" i="9" s="1"/>
  <c r="AZ468" i="9"/>
  <c r="AZ422" i="9"/>
  <c r="AY423" i="9"/>
  <c r="AZ438" i="9"/>
  <c r="AY439" i="9"/>
  <c r="AZ454" i="9"/>
  <c r="AY455" i="9"/>
  <c r="AZ470" i="9"/>
  <c r="AY471" i="9"/>
  <c r="AZ435" i="9"/>
  <c r="AY436" i="9"/>
  <c r="AZ451" i="9"/>
  <c r="AY452" i="9"/>
  <c r="AZ467" i="9"/>
  <c r="AY468" i="9"/>
  <c r="BI476" i="9"/>
  <c r="BI478" i="9"/>
  <c r="BL185" i="9"/>
  <c r="BK189" i="9"/>
  <c r="BV189" i="9" s="1"/>
  <c r="BH271" i="9"/>
  <c r="BU271" i="9" s="1"/>
  <c r="BI263" i="9"/>
  <c r="BI194" i="9"/>
  <c r="BH202" i="9"/>
  <c r="BU202" i="9" s="1"/>
  <c r="BK130" i="9"/>
  <c r="BV130" i="9" s="1"/>
  <c r="BL126" i="9"/>
  <c r="BI237" i="9"/>
  <c r="BH245" i="9"/>
  <c r="BU245" i="9" s="1"/>
  <c r="BI309" i="9"/>
  <c r="BH317" i="9"/>
  <c r="BU317" i="9" s="1"/>
  <c r="BK288" i="9"/>
  <c r="BV288" i="9" s="1"/>
  <c r="BL284" i="9"/>
  <c r="BH199" i="9"/>
  <c r="BU199" i="9" s="1"/>
  <c r="BI191" i="9"/>
  <c r="BK97" i="9"/>
  <c r="BV97" i="9" s="1"/>
  <c r="BL93" i="9"/>
  <c r="BL250" i="9"/>
  <c r="BK254" i="9"/>
  <c r="BV254" i="9" s="1"/>
  <c r="BH220" i="9"/>
  <c r="BU220" i="9" s="1"/>
  <c r="BI212" i="9"/>
  <c r="BI127" i="9"/>
  <c r="BH135" i="9"/>
  <c r="BU135" i="9" s="1"/>
  <c r="BH343" i="9"/>
  <c r="BU343" i="9" s="1"/>
  <c r="BI335" i="9"/>
  <c r="BH318" i="9"/>
  <c r="BU318" i="9" s="1"/>
  <c r="BI310" i="9"/>
  <c r="BI266" i="9"/>
  <c r="BH274" i="9"/>
  <c r="BU274" i="9" s="1"/>
  <c r="BH248" i="9"/>
  <c r="BU248" i="9" s="1"/>
  <c r="BI240" i="9"/>
  <c r="BK219" i="9"/>
  <c r="BV219" i="9" s="1"/>
  <c r="BL215" i="9"/>
  <c r="BK187" i="9"/>
  <c r="BV187" i="9" s="1"/>
  <c r="BL183" i="9"/>
  <c r="BL164" i="9"/>
  <c r="BK168" i="9"/>
  <c r="BV168" i="9" s="1"/>
  <c r="BH125" i="9"/>
  <c r="BU125" i="9" s="1"/>
  <c r="BI117" i="9"/>
  <c r="BH133" i="9"/>
  <c r="BU133" i="9" s="1"/>
  <c r="BI125" i="9"/>
  <c r="BH121" i="9"/>
  <c r="BU121" i="9" s="1"/>
  <c r="BI113" i="9"/>
  <c r="BL267" i="9"/>
  <c r="BK271" i="9"/>
  <c r="BV271" i="9" s="1"/>
  <c r="BK243" i="9"/>
  <c r="BV243" i="9" s="1"/>
  <c r="BL239" i="9"/>
  <c r="BK145" i="9"/>
  <c r="BV145" i="9" s="1"/>
  <c r="BL141" i="9"/>
  <c r="BI245" i="9"/>
  <c r="BH253" i="9"/>
  <c r="BU253" i="9" s="1"/>
  <c r="BI205" i="9"/>
  <c r="BH213" i="9"/>
  <c r="BU213" i="9" s="1"/>
  <c r="BH164" i="9"/>
  <c r="BU164" i="9" s="1"/>
  <c r="BI156" i="9"/>
  <c r="BK224" i="9"/>
  <c r="BV224" i="9" s="1"/>
  <c r="BL220" i="9"/>
  <c r="BI146" i="9"/>
  <c r="BH154" i="9"/>
  <c r="BU154" i="9" s="1"/>
  <c r="BL297" i="9"/>
  <c r="BK301" i="9"/>
  <c r="BV301" i="9" s="1"/>
  <c r="BK142" i="9"/>
  <c r="BV142" i="9" s="1"/>
  <c r="BL138" i="9"/>
  <c r="BL286" i="9"/>
  <c r="BK290" i="9"/>
  <c r="BV290" i="9" s="1"/>
  <c r="BH239" i="9"/>
  <c r="BU239" i="9" s="1"/>
  <c r="BI231" i="9"/>
  <c r="BK215" i="9"/>
  <c r="BV215" i="9" s="1"/>
  <c r="BL211" i="9"/>
  <c r="BI155" i="9"/>
  <c r="BH163" i="9"/>
  <c r="BU163" i="9" s="1"/>
  <c r="BL190" i="9"/>
  <c r="BK194" i="9"/>
  <c r="BV194" i="9" s="1"/>
  <c r="BL314" i="9"/>
  <c r="BK318" i="9"/>
  <c r="BV318" i="9" s="1"/>
  <c r="BK190" i="9"/>
  <c r="BV190" i="9" s="1"/>
  <c r="BL186" i="9"/>
  <c r="BH304" i="9"/>
  <c r="BU304" i="9" s="1"/>
  <c r="BI296" i="9"/>
  <c r="BH256" i="9"/>
  <c r="BU256" i="9" s="1"/>
  <c r="BI248" i="9"/>
  <c r="BL135" i="9"/>
  <c r="BK139" i="9"/>
  <c r="BV139" i="9" s="1"/>
  <c r="BK245" i="9"/>
  <c r="BV245" i="9" s="1"/>
  <c r="BL241" i="9"/>
  <c r="BH228" i="9"/>
  <c r="BU228" i="9" s="1"/>
  <c r="BI220" i="9"/>
  <c r="BI313" i="9"/>
  <c r="BH321" i="9"/>
  <c r="BU321" i="9" s="1"/>
  <c r="BL246" i="9"/>
  <c r="BK250" i="9"/>
  <c r="BV250" i="9" s="1"/>
  <c r="BK192" i="9"/>
  <c r="BV192" i="9" s="1"/>
  <c r="BL188" i="9"/>
  <c r="BI229" i="9"/>
  <c r="BH237" i="9"/>
  <c r="BU237" i="9" s="1"/>
  <c r="BK367" i="9"/>
  <c r="BV367" i="9" s="1"/>
  <c r="BL363" i="9"/>
  <c r="BK383" i="9"/>
  <c r="BV383" i="9" s="1"/>
  <c r="BL379" i="9"/>
  <c r="BH407" i="9"/>
  <c r="BU407" i="9" s="1"/>
  <c r="BI399" i="9"/>
  <c r="BH373" i="9"/>
  <c r="BU373" i="9" s="1"/>
  <c r="BI365" i="9"/>
  <c r="BH389" i="9"/>
  <c r="BU389" i="9" s="1"/>
  <c r="BI381" i="9"/>
  <c r="BI397" i="9"/>
  <c r="BH405" i="9"/>
  <c r="BU405" i="9" s="1"/>
  <c r="BL439" i="9"/>
  <c r="BK443" i="9"/>
  <c r="BV443" i="9" s="1"/>
  <c r="BL459" i="9"/>
  <c r="BK463" i="9"/>
  <c r="BV463" i="9" s="1"/>
  <c r="BH347" i="9"/>
  <c r="BU347" i="9" s="1"/>
  <c r="BI339" i="9"/>
  <c r="BH363" i="9"/>
  <c r="BU363" i="9" s="1"/>
  <c r="BI355" i="9"/>
  <c r="BL337" i="9"/>
  <c r="BK341" i="9"/>
  <c r="BV341" i="9" s="1"/>
  <c r="BK357" i="9"/>
  <c r="BV357" i="9" s="1"/>
  <c r="BL353" i="9"/>
  <c r="BK409" i="9"/>
  <c r="BV409" i="9" s="1"/>
  <c r="BL405" i="9"/>
  <c r="BL419" i="9"/>
  <c r="BK423" i="9"/>
  <c r="BV423" i="9" s="1"/>
  <c r="BL435" i="9"/>
  <c r="BK439" i="9"/>
  <c r="BV439" i="9" s="1"/>
  <c r="BL467" i="9"/>
  <c r="BK471" i="9"/>
  <c r="BV471" i="9" s="1"/>
  <c r="BL336" i="9"/>
  <c r="BK340" i="9"/>
  <c r="BV340" i="9" s="1"/>
  <c r="BI350" i="9"/>
  <c r="BH358" i="9"/>
  <c r="BU358" i="9" s="1"/>
  <c r="BL352" i="9"/>
  <c r="BK356" i="9"/>
  <c r="BV356" i="9" s="1"/>
  <c r="BL368" i="9"/>
  <c r="BK372" i="9"/>
  <c r="BV372" i="9" s="1"/>
  <c r="BK388" i="9"/>
  <c r="BV388" i="9" s="1"/>
  <c r="BL384" i="9"/>
  <c r="BK418" i="9"/>
  <c r="BV418" i="9" s="1"/>
  <c r="BL414" i="9"/>
  <c r="BH441" i="9"/>
  <c r="BU441" i="9" s="1"/>
  <c r="BI433" i="9"/>
  <c r="BL463" i="9"/>
  <c r="BK467" i="9"/>
  <c r="BV467" i="9" s="1"/>
  <c r="BK342" i="9"/>
  <c r="BV342" i="9" s="1"/>
  <c r="BL338" i="9"/>
  <c r="BH360" i="9"/>
  <c r="BU360" i="9" s="1"/>
  <c r="BI352" i="9"/>
  <c r="BK358" i="9"/>
  <c r="BV358" i="9" s="1"/>
  <c r="BL354" i="9"/>
  <c r="BH376" i="9"/>
  <c r="BU376" i="9" s="1"/>
  <c r="BI368" i="9"/>
  <c r="BK374" i="9"/>
  <c r="BV374" i="9" s="1"/>
  <c r="BL370" i="9"/>
  <c r="BI384" i="9"/>
  <c r="BH392" i="9"/>
  <c r="BU392" i="9" s="1"/>
  <c r="BL386" i="9"/>
  <c r="BK390" i="9"/>
  <c r="BV390" i="9" s="1"/>
  <c r="BL395" i="9"/>
  <c r="BK399" i="9"/>
  <c r="BV399" i="9" s="1"/>
  <c r="BK413" i="9"/>
  <c r="BV413" i="9" s="1"/>
  <c r="BL409" i="9"/>
  <c r="BL417" i="9"/>
  <c r="BK421" i="9"/>
  <c r="BV421" i="9" s="1"/>
  <c r="BH445" i="9"/>
  <c r="BU445" i="9" s="1"/>
  <c r="BI437" i="9"/>
  <c r="BH461" i="9"/>
  <c r="BU461" i="9" s="1"/>
  <c r="BI453" i="9"/>
  <c r="BH477" i="9"/>
  <c r="BU477" i="9" s="1"/>
  <c r="BI469" i="9"/>
  <c r="BI367" i="9"/>
  <c r="BH375" i="9"/>
  <c r="BU375" i="9" s="1"/>
  <c r="BK373" i="9"/>
  <c r="BV373" i="9" s="1"/>
  <c r="BL369" i="9"/>
  <c r="BH391" i="9"/>
  <c r="BU391" i="9" s="1"/>
  <c r="BI383" i="9"/>
  <c r="BL385" i="9"/>
  <c r="BK389" i="9"/>
  <c r="BV389" i="9" s="1"/>
  <c r="BL390" i="9"/>
  <c r="BK394" i="9"/>
  <c r="BV394" i="9" s="1"/>
  <c r="BH412" i="9"/>
  <c r="BU412" i="9" s="1"/>
  <c r="BI404" i="9"/>
  <c r="BL425" i="9"/>
  <c r="BK429" i="9"/>
  <c r="BV429" i="9" s="1"/>
  <c r="BH410" i="9"/>
  <c r="BU410" i="9" s="1"/>
  <c r="BI402" i="9"/>
  <c r="BK408" i="9"/>
  <c r="BV408" i="9" s="1"/>
  <c r="BL404" i="9"/>
  <c r="BI418" i="9"/>
  <c r="BH426" i="9"/>
  <c r="BU426" i="9" s="1"/>
  <c r="BH432" i="9"/>
  <c r="BU432" i="9" s="1"/>
  <c r="BI424" i="9"/>
  <c r="BL426" i="9"/>
  <c r="BK430" i="9"/>
  <c r="BV430" i="9" s="1"/>
  <c r="BH456" i="9"/>
  <c r="BU456" i="9" s="1"/>
  <c r="BI448" i="9"/>
  <c r="BH472" i="9"/>
  <c r="BU472" i="9" s="1"/>
  <c r="BI464" i="9"/>
  <c r="BH425" i="9"/>
  <c r="BU425" i="9" s="1"/>
  <c r="BI417" i="9"/>
  <c r="BL434" i="9"/>
  <c r="BK438" i="9"/>
  <c r="BV438" i="9" s="1"/>
  <c r="BL442" i="9"/>
  <c r="BK446" i="9"/>
  <c r="BV446" i="9" s="1"/>
  <c r="BL450" i="9"/>
  <c r="BK454" i="9"/>
  <c r="BV454" i="9" s="1"/>
  <c r="BL458" i="9"/>
  <c r="BK462" i="9"/>
  <c r="BV462" i="9" s="1"/>
  <c r="BL466" i="9"/>
  <c r="BK470" i="9"/>
  <c r="BV470" i="9" s="1"/>
  <c r="BL474" i="9"/>
  <c r="BK478" i="9"/>
  <c r="BV478" i="9" s="1"/>
  <c r="BI426" i="9"/>
  <c r="BH434" i="9"/>
  <c r="BU434" i="9" s="1"/>
  <c r="BK432" i="9"/>
  <c r="BV432" i="9" s="1"/>
  <c r="BL428" i="9"/>
  <c r="BI442" i="9"/>
  <c r="BH450" i="9"/>
  <c r="BU450" i="9" s="1"/>
  <c r="BL444" i="9"/>
  <c r="BK448" i="9"/>
  <c r="BV448" i="9" s="1"/>
  <c r="BI458" i="9"/>
  <c r="BH466" i="9"/>
  <c r="BU466" i="9" s="1"/>
  <c r="BL460" i="9"/>
  <c r="BK464" i="9"/>
  <c r="BV464" i="9" s="1"/>
  <c r="BK441" i="9"/>
  <c r="BV441" i="9" s="1"/>
  <c r="BL437" i="9"/>
  <c r="BI451" i="9"/>
  <c r="BH459" i="9"/>
  <c r="BU459" i="9" s="1"/>
  <c r="BK457" i="9"/>
  <c r="BV457" i="9" s="1"/>
  <c r="BL453" i="9"/>
  <c r="BI467" i="9"/>
  <c r="BH475" i="9"/>
  <c r="BU475" i="9" s="1"/>
  <c r="BK473" i="9"/>
  <c r="BV473" i="9" s="1"/>
  <c r="BL469" i="9"/>
  <c r="AY168" i="9"/>
  <c r="AZ167" i="9"/>
  <c r="AY130" i="9"/>
  <c r="AZ129" i="9"/>
  <c r="AY285" i="9"/>
  <c r="AZ284" i="9"/>
  <c r="AY276" i="9"/>
  <c r="AZ275" i="9"/>
  <c r="AY216" i="9"/>
  <c r="AZ215" i="9"/>
  <c r="AY103" i="9"/>
  <c r="AZ102" i="9"/>
  <c r="AY215" i="9"/>
  <c r="AZ214" i="9"/>
  <c r="AY316" i="9"/>
  <c r="AZ315" i="9"/>
  <c r="AZ234" i="9"/>
  <c r="AY235" i="9"/>
  <c r="AY118" i="9"/>
  <c r="AZ117" i="9"/>
  <c r="AY223" i="9"/>
  <c r="AZ222" i="9"/>
  <c r="AZ277" i="9"/>
  <c r="AY278" i="9"/>
  <c r="AY195" i="9"/>
  <c r="AZ194" i="9"/>
  <c r="AY291" i="9"/>
  <c r="AZ290" i="9"/>
  <c r="AY260" i="9"/>
  <c r="AZ259" i="9"/>
  <c r="AY97" i="9"/>
  <c r="AZ96" i="9"/>
  <c r="AY273" i="9"/>
  <c r="AZ272" i="9"/>
  <c r="AY181" i="9"/>
  <c r="AZ180" i="9"/>
  <c r="AY148" i="9"/>
  <c r="AZ147" i="9"/>
  <c r="AY307" i="9"/>
  <c r="AZ306" i="9"/>
  <c r="AY139" i="9"/>
  <c r="AZ138" i="9"/>
  <c r="AY200" i="9"/>
  <c r="AZ199" i="9"/>
  <c r="AY286" i="9"/>
  <c r="AZ285" i="9"/>
  <c r="AY129" i="9"/>
  <c r="AZ128" i="9"/>
  <c r="AY96" i="9"/>
  <c r="AZ95" i="9"/>
  <c r="AY258" i="9"/>
  <c r="AZ257" i="9"/>
  <c r="AY177" i="9"/>
  <c r="AZ176" i="9"/>
  <c r="AY156" i="9"/>
  <c r="AZ155" i="9"/>
  <c r="AY221" i="9"/>
  <c r="AZ220" i="9"/>
  <c r="AZ262" i="9"/>
  <c r="AY263" i="9"/>
  <c r="BR263" i="9" s="1"/>
  <c r="AZ185" i="9"/>
  <c r="AY186" i="9"/>
  <c r="AY224" i="9"/>
  <c r="AZ223" i="9"/>
  <c r="AY219" i="9"/>
  <c r="AZ218" i="9"/>
  <c r="AY271" i="9"/>
  <c r="AZ270" i="9"/>
  <c r="AY151" i="9"/>
  <c r="AZ150" i="9"/>
  <c r="AZ289" i="9"/>
  <c r="AY290" i="9"/>
  <c r="BR290" i="9" s="1"/>
  <c r="AY313" i="9"/>
  <c r="AZ312" i="9"/>
  <c r="AY270" i="9"/>
  <c r="AZ269" i="9"/>
  <c r="AY229" i="9"/>
  <c r="AZ228" i="9"/>
  <c r="AZ190" i="9"/>
  <c r="AY191" i="9"/>
  <c r="AY104" i="9"/>
  <c r="AZ103" i="9"/>
  <c r="AY98" i="9"/>
  <c r="AZ97" i="9"/>
  <c r="AY184" i="9"/>
  <c r="AZ183" i="9"/>
  <c r="AZ242" i="9"/>
  <c r="AY243" i="9"/>
  <c r="BR243" i="9" s="1"/>
  <c r="AY90" i="9"/>
  <c r="BR90" i="9" s="1"/>
  <c r="AZ89" i="9"/>
  <c r="AY279" i="9"/>
  <c r="AZ278" i="9"/>
  <c r="AY114" i="9"/>
  <c r="AZ113" i="9"/>
  <c r="AY277" i="9"/>
  <c r="BR277" i="9" s="1"/>
  <c r="AZ276" i="9"/>
  <c r="AY149" i="9"/>
  <c r="BR149" i="9" s="1"/>
  <c r="AZ148" i="9"/>
  <c r="AY144" i="9"/>
  <c r="AZ143" i="9"/>
  <c r="AY126" i="9"/>
  <c r="AZ125" i="9"/>
  <c r="AY109" i="9"/>
  <c r="AZ108" i="9"/>
  <c r="AY193" i="9"/>
  <c r="BR193" i="9" s="1"/>
  <c r="AZ192" i="9"/>
  <c r="AY303" i="9"/>
  <c r="AZ302" i="9"/>
  <c r="AY324" i="9"/>
  <c r="AZ323" i="9"/>
  <c r="AY274" i="9"/>
  <c r="AZ273" i="9"/>
  <c r="AY163" i="9"/>
  <c r="BR163" i="9" s="1"/>
  <c r="AZ162" i="9"/>
  <c r="AY99" i="9"/>
  <c r="AZ98" i="9"/>
  <c r="AY86" i="9"/>
  <c r="AZ85" i="9"/>
  <c r="AY117" i="9"/>
  <c r="AZ116" i="9"/>
  <c r="AY322" i="9"/>
  <c r="AZ321" i="9"/>
  <c r="AZ210" i="9"/>
  <c r="AY211" i="9"/>
  <c r="AY89" i="9"/>
  <c r="AZ88" i="9"/>
  <c r="AY397" i="9"/>
  <c r="AZ396" i="9"/>
  <c r="AY413" i="9"/>
  <c r="BR413" i="9" s="1"/>
  <c r="AZ412" i="9"/>
  <c r="AY429" i="9"/>
  <c r="BR429" i="9" s="1"/>
  <c r="AZ428" i="9"/>
  <c r="AY339" i="9"/>
  <c r="BR339" i="9" s="1"/>
  <c r="AZ338" i="9"/>
  <c r="AY347" i="9"/>
  <c r="BR347" i="9" s="1"/>
  <c r="AZ346" i="9"/>
  <c r="AY355" i="9"/>
  <c r="BR355" i="9" s="1"/>
  <c r="AZ354" i="9"/>
  <c r="AY366" i="9"/>
  <c r="AZ365" i="9"/>
  <c r="AY382" i="9"/>
  <c r="AZ381" i="9"/>
  <c r="AY398" i="9"/>
  <c r="AZ397" i="9"/>
  <c r="AY338" i="9"/>
  <c r="AZ337" i="9"/>
  <c r="AY354" i="9"/>
  <c r="AZ353" i="9"/>
  <c r="AY371" i="9"/>
  <c r="AZ370" i="9"/>
  <c r="AY387" i="9"/>
  <c r="AZ386" i="9"/>
  <c r="AY349" i="9"/>
  <c r="AZ348" i="9"/>
  <c r="AZ364" i="9"/>
  <c r="AY365" i="9"/>
  <c r="AZ380" i="9"/>
  <c r="AY381" i="9"/>
  <c r="BR381" i="9" s="1"/>
  <c r="AY416" i="9"/>
  <c r="AZ415" i="9"/>
  <c r="AY372" i="9"/>
  <c r="AZ371" i="9"/>
  <c r="AY388" i="9"/>
  <c r="AZ387" i="9"/>
  <c r="AY404" i="9"/>
  <c r="AZ403" i="9"/>
  <c r="AY446" i="9"/>
  <c r="AZ445" i="9"/>
  <c r="AY462" i="9"/>
  <c r="AZ461" i="9"/>
  <c r="AY478" i="9"/>
  <c r="AZ477" i="9"/>
  <c r="AY403" i="9"/>
  <c r="AZ402" i="9"/>
  <c r="AY420" i="9"/>
  <c r="AZ419" i="9"/>
  <c r="AY410" i="9"/>
  <c r="AZ409" i="9"/>
  <c r="AY426" i="9"/>
  <c r="AZ425" i="9"/>
  <c r="AY441" i="9"/>
  <c r="AZ440" i="9"/>
  <c r="AY457" i="9"/>
  <c r="AZ456" i="9"/>
  <c r="AY473" i="9"/>
  <c r="AZ472" i="9"/>
  <c r="AZ426" i="9"/>
  <c r="AY427" i="9"/>
  <c r="AZ442" i="9"/>
  <c r="AY443" i="9"/>
  <c r="BR443" i="9" s="1"/>
  <c r="AZ458" i="9"/>
  <c r="AY459" i="9"/>
  <c r="BR459" i="9" s="1"/>
  <c r="AZ474" i="9"/>
  <c r="AY475" i="9"/>
  <c r="BR475" i="9" s="1"/>
  <c r="AZ439" i="9"/>
  <c r="AY440" i="9"/>
  <c r="AZ455" i="9"/>
  <c r="AY456" i="9"/>
  <c r="AZ471" i="9"/>
  <c r="AY472" i="9"/>
  <c r="BI474" i="9"/>
  <c r="BL476" i="9"/>
  <c r="Y224" i="9"/>
  <c r="Y339" i="9"/>
  <c r="Y355" i="9"/>
  <c r="Y371" i="9"/>
  <c r="Y387" i="9"/>
  <c r="Y403" i="9"/>
  <c r="Y419" i="9"/>
  <c r="Y435" i="9"/>
  <c r="Y451" i="9"/>
  <c r="Y467" i="9"/>
  <c r="Y194" i="9"/>
  <c r="Y157" i="9"/>
  <c r="Y270" i="9"/>
  <c r="Y346" i="9"/>
  <c r="Y362" i="9"/>
  <c r="Y378" i="9"/>
  <c r="Y394" i="9"/>
  <c r="Y410" i="9"/>
  <c r="Y426" i="9"/>
  <c r="Y442" i="9"/>
  <c r="Y458" i="9"/>
  <c r="Y474" i="9"/>
  <c r="Y251" i="9"/>
  <c r="Y123" i="9"/>
  <c r="Y269" i="9"/>
  <c r="Y141" i="9"/>
  <c r="Y154" i="9"/>
  <c r="Y322" i="9"/>
  <c r="Y205" i="9"/>
  <c r="Y149" i="9"/>
  <c r="Y320" i="9"/>
  <c r="Y277" i="9"/>
  <c r="Y168" i="9"/>
  <c r="Y218" i="9"/>
  <c r="Y300" i="9"/>
  <c r="Y172" i="9"/>
  <c r="Y272" i="9"/>
  <c r="Y208" i="9"/>
  <c r="Y266" i="9"/>
  <c r="Y142" i="9"/>
  <c r="Y253" i="9"/>
  <c r="Y129" i="9"/>
  <c r="Y343" i="9"/>
  <c r="Y375" i="9"/>
  <c r="Y407" i="9"/>
  <c r="Y439" i="9"/>
  <c r="Y471" i="9"/>
  <c r="Y366" i="9"/>
  <c r="Y382" i="9"/>
  <c r="Y293" i="9"/>
  <c r="Y165" i="9"/>
  <c r="Y282" i="9"/>
  <c r="Y158" i="9"/>
  <c r="X237" i="9"/>
  <c r="Y236" i="9"/>
  <c r="X231" i="9"/>
  <c r="Y230" i="9"/>
  <c r="X103" i="9"/>
  <c r="Y102" i="9"/>
  <c r="X208" i="9"/>
  <c r="Y207" i="9"/>
  <c r="X309" i="9"/>
  <c r="Y309" i="9"/>
  <c r="X308" i="9"/>
  <c r="Y307" i="9"/>
  <c r="X180" i="9"/>
  <c r="Y179" i="9"/>
  <c r="X235" i="9"/>
  <c r="AQ235" i="9" s="1"/>
  <c r="Y234" i="9"/>
  <c r="X360" i="9"/>
  <c r="Y359" i="9"/>
  <c r="X456" i="9"/>
  <c r="Y455" i="9"/>
  <c r="X335" i="9"/>
  <c r="Y334" i="9"/>
  <c r="X351" i="9"/>
  <c r="Y350" i="9"/>
  <c r="X415" i="9"/>
  <c r="Y414" i="9"/>
  <c r="X447" i="9"/>
  <c r="Y446" i="9"/>
  <c r="X479" i="9"/>
  <c r="Y478" i="9"/>
  <c r="X378" i="9"/>
  <c r="AQ378" i="9" s="1"/>
  <c r="Y377" i="9"/>
  <c r="X410" i="9"/>
  <c r="AQ410" i="9" s="1"/>
  <c r="Y409" i="9"/>
  <c r="X442" i="9"/>
  <c r="AQ442" i="9" s="1"/>
  <c r="Y441" i="9"/>
  <c r="X474" i="9"/>
  <c r="AQ474" i="9" s="1"/>
  <c r="Y473" i="9"/>
  <c r="X357" i="9"/>
  <c r="Y356" i="9"/>
  <c r="X389" i="9"/>
  <c r="Y388" i="9"/>
  <c r="X421" i="9"/>
  <c r="Y420" i="9"/>
  <c r="X453" i="9"/>
  <c r="Y452" i="9"/>
  <c r="X312" i="9"/>
  <c r="Y312" i="9"/>
  <c r="X184" i="9"/>
  <c r="Y184" i="9"/>
  <c r="X242" i="9"/>
  <c r="Y241" i="9"/>
  <c r="X317" i="9"/>
  <c r="Y316" i="9"/>
  <c r="X189" i="9"/>
  <c r="Y188" i="9"/>
  <c r="X125" i="9"/>
  <c r="Y124" i="9"/>
  <c r="X274" i="9"/>
  <c r="Y273" i="9"/>
  <c r="X146" i="9"/>
  <c r="Y145" i="9"/>
  <c r="X263" i="9"/>
  <c r="Y262" i="9"/>
  <c r="X135" i="9"/>
  <c r="AQ135" i="9" s="1"/>
  <c r="Y134" i="9"/>
  <c r="X288" i="9"/>
  <c r="Y287" i="9"/>
  <c r="X224" i="9"/>
  <c r="Y223" i="9"/>
  <c r="X96" i="9"/>
  <c r="Y95" i="9"/>
  <c r="X90" i="9"/>
  <c r="Y89" i="9"/>
  <c r="X94" i="9"/>
  <c r="Y94" i="9"/>
  <c r="X289" i="9"/>
  <c r="Y288" i="9"/>
  <c r="X161" i="9"/>
  <c r="Y160" i="9"/>
  <c r="X213" i="9"/>
  <c r="Y213" i="9"/>
  <c r="X298" i="9"/>
  <c r="Y298" i="9"/>
  <c r="X324" i="9"/>
  <c r="Y323" i="9"/>
  <c r="X196" i="9"/>
  <c r="Y195" i="9"/>
  <c r="X132" i="9"/>
  <c r="Y131" i="9"/>
  <c r="X330" i="9"/>
  <c r="Y330" i="9"/>
  <c r="X328" i="9"/>
  <c r="Y328" i="9"/>
  <c r="X200" i="9"/>
  <c r="Y200" i="9"/>
  <c r="X136" i="9"/>
  <c r="Y136" i="9"/>
  <c r="X325" i="9"/>
  <c r="Y325" i="9"/>
  <c r="X197" i="9"/>
  <c r="Y197" i="9"/>
  <c r="X315" i="9"/>
  <c r="Y314" i="9"/>
  <c r="X190" i="9"/>
  <c r="Y190" i="9"/>
  <c r="X286" i="9"/>
  <c r="Y286" i="9"/>
  <c r="X302" i="9"/>
  <c r="Y301" i="9"/>
  <c r="X167" i="9"/>
  <c r="Y166" i="9"/>
  <c r="X304" i="9"/>
  <c r="Y303" i="9"/>
  <c r="X240" i="9"/>
  <c r="Y239" i="9"/>
  <c r="X176" i="9"/>
  <c r="Y175" i="9"/>
  <c r="X112" i="9"/>
  <c r="Y111" i="9"/>
  <c r="X245" i="9"/>
  <c r="Y245" i="9"/>
  <c r="X305" i="9"/>
  <c r="Y304" i="9"/>
  <c r="X177" i="9"/>
  <c r="Y176" i="9"/>
  <c r="X85" i="9"/>
  <c r="Y85" i="9"/>
  <c r="X276" i="9"/>
  <c r="Y275" i="9"/>
  <c r="X212" i="9"/>
  <c r="Y211" i="9"/>
  <c r="X336" i="9"/>
  <c r="Y335" i="9"/>
  <c r="X352" i="9"/>
  <c r="Y351" i="9"/>
  <c r="X368" i="9"/>
  <c r="Y367" i="9"/>
  <c r="X400" i="9"/>
  <c r="Y399" i="9"/>
  <c r="X416" i="9"/>
  <c r="Y415" i="9"/>
  <c r="X448" i="9"/>
  <c r="Y447" i="9"/>
  <c r="X464" i="9"/>
  <c r="Y463" i="9"/>
  <c r="X343" i="9"/>
  <c r="Y342" i="9"/>
  <c r="X359" i="9"/>
  <c r="Y358" i="9"/>
  <c r="X375" i="9"/>
  <c r="AQ375" i="9" s="1"/>
  <c r="Y374" i="9"/>
  <c r="X391" i="9"/>
  <c r="Y390" i="9"/>
  <c r="X407" i="9"/>
  <c r="Y406" i="9"/>
  <c r="X439" i="9"/>
  <c r="AQ439" i="9" s="1"/>
  <c r="Y438" i="9"/>
  <c r="X471" i="9"/>
  <c r="Y470" i="9"/>
  <c r="X354" i="9"/>
  <c r="Y353" i="9"/>
  <c r="X386" i="9"/>
  <c r="Y385" i="9"/>
  <c r="X418" i="9"/>
  <c r="Y417" i="9"/>
  <c r="X450" i="9"/>
  <c r="Y449" i="9"/>
  <c r="X349" i="9"/>
  <c r="Y348" i="9"/>
  <c r="X381" i="9"/>
  <c r="Y380" i="9"/>
  <c r="X413" i="9"/>
  <c r="Y412" i="9"/>
  <c r="X445" i="9"/>
  <c r="Y444" i="9"/>
  <c r="X477" i="9"/>
  <c r="Y476" i="9"/>
  <c r="X280" i="9"/>
  <c r="Y280" i="9"/>
  <c r="X216" i="9"/>
  <c r="Y216" i="9"/>
  <c r="X88" i="9"/>
  <c r="Y88" i="9"/>
  <c r="X229" i="9"/>
  <c r="Y229" i="9"/>
  <c r="X101" i="9"/>
  <c r="Y101" i="9"/>
  <c r="X306" i="9"/>
  <c r="Y305" i="9"/>
  <c r="X178" i="9"/>
  <c r="Y177" i="9"/>
  <c r="X318" i="9"/>
  <c r="Y318" i="9"/>
  <c r="Y250" i="9"/>
  <c r="Y122" i="9"/>
  <c r="Y324" i="9"/>
  <c r="Y295" i="9"/>
  <c r="Y252" i="9"/>
  <c r="Y96" i="9"/>
  <c r="Y174" i="9"/>
  <c r="Y289" i="9"/>
  <c r="Y341" i="9"/>
  <c r="Y357" i="9"/>
  <c r="Y373" i="9"/>
  <c r="Y389" i="9"/>
  <c r="Y405" i="9"/>
  <c r="Y421" i="9"/>
  <c r="Y437" i="9"/>
  <c r="Y453" i="9"/>
  <c r="Y469" i="9"/>
  <c r="Y336" i="9"/>
  <c r="Y352" i="9"/>
  <c r="Y368" i="9"/>
  <c r="Y384" i="9"/>
  <c r="Y400" i="9"/>
  <c r="Y416" i="9"/>
  <c r="Y432" i="9"/>
  <c r="Y448" i="9"/>
  <c r="Y464" i="9"/>
  <c r="Y264" i="9"/>
  <c r="Y315" i="9"/>
  <c r="Y187" i="9"/>
  <c r="Y228" i="9"/>
  <c r="Y167" i="9"/>
  <c r="Y146" i="9"/>
  <c r="Y327" i="9"/>
  <c r="Y199" i="9"/>
  <c r="Y261" i="9"/>
  <c r="Y268" i="9"/>
  <c r="Y204" i="9"/>
  <c r="Y140" i="9"/>
  <c r="Y173" i="9"/>
  <c r="Y290" i="9"/>
  <c r="Y258" i="9"/>
  <c r="Y130" i="9"/>
  <c r="Y240" i="9"/>
  <c r="Y112" i="9"/>
  <c r="Y206" i="9"/>
  <c r="Y82" i="9"/>
  <c r="Y147" i="9"/>
  <c r="Y321" i="9"/>
  <c r="Y193" i="9"/>
  <c r="Y302" i="9"/>
  <c r="Y170" i="9"/>
  <c r="Y383" i="9"/>
  <c r="Y431" i="9"/>
  <c r="Y479" i="9"/>
  <c r="Y422" i="9"/>
  <c r="Y454" i="9"/>
  <c r="Y337" i="9"/>
  <c r="Y369" i="9"/>
  <c r="Y401" i="9"/>
  <c r="Y433" i="9"/>
  <c r="Y465" i="9"/>
  <c r="Y332" i="9"/>
  <c r="Y364" i="9"/>
  <c r="Y396" i="9"/>
  <c r="Y428" i="9"/>
  <c r="Y460" i="9"/>
  <c r="Y222" i="9"/>
  <c r="Y98" i="9"/>
  <c r="Y267" i="9"/>
  <c r="Y186" i="9"/>
  <c r="Y260" i="9"/>
  <c r="Y132" i="9"/>
  <c r="Y161" i="9"/>
  <c r="Y311" i="9"/>
  <c r="Y210" i="9"/>
  <c r="Y196" i="9"/>
  <c r="Y317" i="9"/>
  <c r="Y274" i="9"/>
  <c r="Y231" i="9"/>
  <c r="Y103" i="9"/>
  <c r="Y114" i="9"/>
  <c r="X109" i="9"/>
  <c r="AQ109" i="9" s="1"/>
  <c r="Y108" i="9"/>
  <c r="X272" i="9"/>
  <c r="Y271" i="9"/>
  <c r="X144" i="9"/>
  <c r="Y143" i="9"/>
  <c r="X84" i="9"/>
  <c r="Y83" i="9"/>
  <c r="X244" i="9"/>
  <c r="Y243" i="9"/>
  <c r="X116" i="9"/>
  <c r="Y115" i="9"/>
  <c r="X107" i="9"/>
  <c r="AQ107" i="9" s="1"/>
  <c r="Y106" i="9"/>
  <c r="X392" i="9"/>
  <c r="Y391" i="9"/>
  <c r="X424" i="9"/>
  <c r="Y423" i="9"/>
  <c r="X399" i="9"/>
  <c r="Y398" i="9"/>
  <c r="X431" i="9"/>
  <c r="Y430" i="9"/>
  <c r="X463" i="9"/>
  <c r="AQ463" i="9" s="1"/>
  <c r="Y462" i="9"/>
  <c r="X346" i="9"/>
  <c r="Y345" i="9"/>
  <c r="X362" i="9"/>
  <c r="AQ362" i="9" s="1"/>
  <c r="Y361" i="9"/>
  <c r="X394" i="9"/>
  <c r="AQ394" i="9" s="1"/>
  <c r="Y393" i="9"/>
  <c r="X426" i="9"/>
  <c r="AQ426" i="9" s="1"/>
  <c r="Y425" i="9"/>
  <c r="X458" i="9"/>
  <c r="AQ458" i="9" s="1"/>
  <c r="Y457" i="9"/>
  <c r="X341" i="9"/>
  <c r="Y340" i="9"/>
  <c r="X373" i="9"/>
  <c r="Y372" i="9"/>
  <c r="X405" i="9"/>
  <c r="Y404" i="9"/>
  <c r="X437" i="9"/>
  <c r="Y436" i="9"/>
  <c r="X469" i="9"/>
  <c r="Y468" i="9"/>
  <c r="X114" i="9"/>
  <c r="Y113" i="9"/>
  <c r="X285" i="9"/>
  <c r="AQ285" i="9" s="1"/>
  <c r="Y284" i="9"/>
  <c r="X221" i="9"/>
  <c r="Y220" i="9"/>
  <c r="X93" i="9"/>
  <c r="Y92" i="9"/>
  <c r="X327" i="9"/>
  <c r="Y326" i="9"/>
  <c r="X199" i="9"/>
  <c r="Y198" i="9"/>
  <c r="X320" i="9"/>
  <c r="Y319" i="9"/>
  <c r="X192" i="9"/>
  <c r="Y191" i="9"/>
  <c r="X128" i="9"/>
  <c r="AQ128" i="9" s="1"/>
  <c r="Y127" i="9"/>
  <c r="X295" i="9"/>
  <c r="AQ295" i="9" s="1"/>
  <c r="Y294" i="9"/>
  <c r="X257" i="9"/>
  <c r="Y256" i="9"/>
  <c r="X292" i="9"/>
  <c r="Y291" i="9"/>
  <c r="X228" i="9"/>
  <c r="AQ228" i="9" s="1"/>
  <c r="Y227" i="9"/>
  <c r="X164" i="9"/>
  <c r="Y163" i="9"/>
  <c r="X100" i="9"/>
  <c r="Y99" i="9"/>
  <c r="X332" i="9"/>
  <c r="Y331" i="9"/>
  <c r="X348" i="9"/>
  <c r="Y347" i="9"/>
  <c r="X364" i="9"/>
  <c r="Y363" i="9"/>
  <c r="X380" i="9"/>
  <c r="AQ380" i="9" s="1"/>
  <c r="Y379" i="9"/>
  <c r="X412" i="9"/>
  <c r="AQ412" i="9" s="1"/>
  <c r="Y411" i="9"/>
  <c r="X444" i="9"/>
  <c r="AQ444" i="9" s="1"/>
  <c r="Y443" i="9"/>
  <c r="X460" i="9"/>
  <c r="Y459" i="9"/>
  <c r="X476" i="9"/>
  <c r="Y475" i="9"/>
  <c r="X339" i="9"/>
  <c r="Y338" i="9"/>
  <c r="X403" i="9"/>
  <c r="Y402" i="9"/>
  <c r="X419" i="9"/>
  <c r="AQ419" i="9" s="1"/>
  <c r="Y418" i="9"/>
  <c r="X435" i="9"/>
  <c r="Y434" i="9"/>
  <c r="X451" i="9"/>
  <c r="Y450" i="9"/>
  <c r="X467" i="9"/>
  <c r="Y466" i="9"/>
  <c r="X334" i="9"/>
  <c r="AQ334" i="9" s="1"/>
  <c r="Y333" i="9"/>
  <c r="X350" i="9"/>
  <c r="AQ350" i="9" s="1"/>
  <c r="Y349" i="9"/>
  <c r="X366" i="9"/>
  <c r="Y365" i="9"/>
  <c r="X382" i="9"/>
  <c r="AQ382" i="9" s="1"/>
  <c r="Y381" i="9"/>
  <c r="X398" i="9"/>
  <c r="Y397" i="9"/>
  <c r="X414" i="9"/>
  <c r="Y413" i="9"/>
  <c r="X430" i="9"/>
  <c r="Y429" i="9"/>
  <c r="X446" i="9"/>
  <c r="AQ446" i="9" s="1"/>
  <c r="Y445" i="9"/>
  <c r="X462" i="9"/>
  <c r="Y461" i="9"/>
  <c r="X478" i="9"/>
  <c r="Y477" i="9"/>
  <c r="X345" i="9"/>
  <c r="Y344" i="9"/>
  <c r="X361" i="9"/>
  <c r="Y360" i="9"/>
  <c r="X377" i="9"/>
  <c r="Y376" i="9"/>
  <c r="X393" i="9"/>
  <c r="Y392" i="9"/>
  <c r="X409" i="9"/>
  <c r="AQ409" i="9" s="1"/>
  <c r="Y408" i="9"/>
  <c r="X425" i="9"/>
  <c r="Y424" i="9"/>
  <c r="X441" i="9"/>
  <c r="Y440" i="9"/>
  <c r="X457" i="9"/>
  <c r="Y456" i="9"/>
  <c r="X473" i="9"/>
  <c r="AQ473" i="9" s="1"/>
  <c r="Y472" i="9"/>
  <c r="X233" i="9"/>
  <c r="Y232" i="9"/>
  <c r="X105" i="9"/>
  <c r="Y104" i="9"/>
  <c r="X210" i="9"/>
  <c r="Y209" i="9"/>
  <c r="X87" i="9"/>
  <c r="Y86" i="9"/>
  <c r="Y156" i="9"/>
  <c r="Y255" i="9"/>
  <c r="Y162" i="9"/>
  <c r="Y192" i="9"/>
  <c r="Y117" i="9"/>
  <c r="Y238" i="9"/>
  <c r="Y110" i="9"/>
  <c r="Y225" i="9"/>
  <c r="Y97" i="9"/>
  <c r="Y202" i="9"/>
  <c r="Y395" i="9"/>
  <c r="Y427" i="9"/>
  <c r="Y354" i="9"/>
  <c r="Y370" i="9"/>
  <c r="Y386" i="9"/>
  <c r="Y296" i="9"/>
  <c r="Y133" i="9"/>
  <c r="Y254" i="9"/>
  <c r="Y126" i="9"/>
  <c r="Y283" i="9"/>
  <c r="Y219" i="9"/>
  <c r="Y155" i="9"/>
  <c r="Y91" i="9"/>
  <c r="Y164" i="9"/>
  <c r="Y221" i="9"/>
  <c r="Y215" i="9"/>
  <c r="AQ215" i="9" s="1"/>
  <c r="Y125" i="9"/>
  <c r="Y119" i="9"/>
  <c r="X80" i="9"/>
  <c r="AQ80" i="9" s="1"/>
  <c r="X282" i="9"/>
  <c r="X175" i="9"/>
  <c r="AQ175" i="9" s="1"/>
  <c r="X290" i="9"/>
  <c r="X139" i="9"/>
  <c r="X211" i="9"/>
  <c r="X269" i="9"/>
  <c r="X141" i="9"/>
  <c r="X157" i="9"/>
  <c r="X206" i="9"/>
  <c r="X321" i="9"/>
  <c r="AQ321" i="9" s="1"/>
  <c r="X193" i="9"/>
  <c r="AQ193" i="9" s="1"/>
  <c r="X129" i="9"/>
  <c r="X239" i="9"/>
  <c r="X111" i="9"/>
  <c r="X226" i="9"/>
  <c r="X98" i="9"/>
  <c r="X203" i="9"/>
  <c r="X266" i="9"/>
  <c r="AQ266" i="9" s="1"/>
  <c r="X134" i="9"/>
  <c r="X82" i="9"/>
  <c r="AQ82" i="9" s="1"/>
  <c r="X301" i="9"/>
  <c r="X173" i="9"/>
  <c r="X314" i="9"/>
  <c r="X186" i="9"/>
  <c r="AQ186" i="9" s="1"/>
  <c r="X323" i="9"/>
  <c r="X195" i="9"/>
  <c r="X273" i="9"/>
  <c r="X145" i="9"/>
  <c r="X154" i="9"/>
  <c r="X267" i="9"/>
  <c r="X130" i="9"/>
  <c r="X166" i="9"/>
  <c r="AQ166" i="9" s="1"/>
  <c r="X159" i="9"/>
  <c r="AQ159" i="9" s="1"/>
  <c r="X251" i="9"/>
  <c r="AQ251" i="9" s="1"/>
  <c r="X123" i="9"/>
  <c r="AQ123" i="9" s="1"/>
  <c r="X138" i="9"/>
  <c r="AQ138" i="9" s="1"/>
  <c r="X275" i="9"/>
  <c r="X256" i="9"/>
  <c r="X150" i="9"/>
  <c r="AQ150" i="9" s="1"/>
  <c r="X278" i="9"/>
  <c r="X118" i="9"/>
  <c r="X396" i="9"/>
  <c r="AQ396" i="9" s="1"/>
  <c r="X428" i="9"/>
  <c r="AQ428" i="9" s="1"/>
  <c r="X355" i="9"/>
  <c r="X387" i="9"/>
  <c r="X297" i="9"/>
  <c r="X310" i="9"/>
  <c r="X408" i="9"/>
  <c r="X440" i="9"/>
  <c r="X472" i="9"/>
  <c r="X383" i="9"/>
  <c r="X313" i="9"/>
  <c r="AQ313" i="9" s="1"/>
  <c r="X81" i="9"/>
  <c r="AQ81" i="9" s="1"/>
  <c r="X246" i="9"/>
  <c r="X148" i="9"/>
  <c r="AQ148" i="9" s="1"/>
  <c r="X384" i="9"/>
  <c r="X432" i="9"/>
  <c r="X423" i="9"/>
  <c r="X455" i="9"/>
  <c r="X338" i="9"/>
  <c r="X370" i="9"/>
  <c r="AQ370" i="9" s="1"/>
  <c r="X402" i="9"/>
  <c r="X434" i="9"/>
  <c r="X466" i="9"/>
  <c r="X333" i="9"/>
  <c r="X365" i="9"/>
  <c r="X397" i="9"/>
  <c r="AQ397" i="9" s="1"/>
  <c r="X429" i="9"/>
  <c r="X461" i="9"/>
  <c r="X127" i="9"/>
  <c r="X220" i="9"/>
  <c r="X92" i="9"/>
  <c r="X110" i="9"/>
  <c r="X209" i="9"/>
  <c r="X143" i="9"/>
  <c r="X294" i="9"/>
  <c r="X106" i="9"/>
  <c r="AQ106" i="9" s="1"/>
  <c r="X205" i="9"/>
  <c r="X174" i="9"/>
  <c r="X291" i="9"/>
  <c r="X122" i="9"/>
  <c r="X259" i="9"/>
  <c r="AQ259" i="9" s="1"/>
  <c r="X131" i="9"/>
  <c r="X241" i="9"/>
  <c r="AQ241" i="9" s="1"/>
  <c r="X113" i="9"/>
  <c r="AQ113" i="9" s="1"/>
  <c r="X250" i="9"/>
  <c r="X86" i="9"/>
  <c r="AQ86" i="9" s="1"/>
  <c r="X207" i="9"/>
  <c r="AQ207" i="9" s="1"/>
  <c r="X83" i="9"/>
  <c r="X322" i="9"/>
  <c r="X194" i="9"/>
  <c r="X303" i="9"/>
  <c r="X171" i="9"/>
  <c r="X281" i="9"/>
  <c r="X217" i="9"/>
  <c r="X153" i="9"/>
  <c r="X89" i="9"/>
  <c r="X230" i="9"/>
  <c r="X102" i="9"/>
  <c r="X223" i="9"/>
  <c r="X99" i="9"/>
  <c r="AQ99" i="9" s="1"/>
  <c r="X268" i="9"/>
  <c r="AQ268" i="9" s="1"/>
  <c r="X204" i="9"/>
  <c r="AQ204" i="9" s="1"/>
  <c r="X140" i="9"/>
  <c r="AQ140" i="9" s="1"/>
  <c r="X319" i="9"/>
  <c r="AQ319" i="9" s="1"/>
  <c r="X187" i="9"/>
  <c r="X307" i="9"/>
  <c r="X243" i="9"/>
  <c r="X277" i="9"/>
  <c r="X165" i="9"/>
  <c r="AQ165" i="9" s="1"/>
  <c r="X222" i="9"/>
  <c r="X296" i="9"/>
  <c r="X152" i="9"/>
  <c r="X234" i="9"/>
  <c r="X147" i="9"/>
  <c r="X163" i="9"/>
  <c r="X371" i="9"/>
  <c r="X169" i="9"/>
  <c r="X344" i="9"/>
  <c r="AQ344" i="9" s="1"/>
  <c r="X376" i="9"/>
  <c r="X367" i="9"/>
  <c r="X249" i="9"/>
  <c r="X185" i="9"/>
  <c r="X121" i="9"/>
  <c r="X160" i="9"/>
  <c r="X214" i="9"/>
  <c r="X260" i="9"/>
  <c r="X340" i="9"/>
  <c r="X356" i="9"/>
  <c r="X372" i="9"/>
  <c r="X388" i="9"/>
  <c r="X404" i="9"/>
  <c r="X420" i="9"/>
  <c r="X436" i="9"/>
  <c r="X452" i="9"/>
  <c r="X468" i="9"/>
  <c r="X331" i="9"/>
  <c r="X347" i="9"/>
  <c r="X363" i="9"/>
  <c r="AQ363" i="9" s="1"/>
  <c r="X379" i="9"/>
  <c r="X395" i="9"/>
  <c r="X411" i="9"/>
  <c r="X427" i="9"/>
  <c r="AQ427" i="9" s="1"/>
  <c r="X443" i="9"/>
  <c r="X459" i="9"/>
  <c r="X475" i="9"/>
  <c r="X342" i="9"/>
  <c r="X358" i="9"/>
  <c r="X374" i="9"/>
  <c r="X390" i="9"/>
  <c r="AQ390" i="9" s="1"/>
  <c r="X406" i="9"/>
  <c r="X422" i="9"/>
  <c r="X438" i="9"/>
  <c r="X454" i="9"/>
  <c r="AQ454" i="9" s="1"/>
  <c r="X470" i="9"/>
  <c r="X337" i="9"/>
  <c r="X353" i="9"/>
  <c r="X369" i="9"/>
  <c r="X385" i="9"/>
  <c r="X401" i="9"/>
  <c r="X417" i="9"/>
  <c r="X433" i="9"/>
  <c r="AQ433" i="9" s="1"/>
  <c r="X449" i="9"/>
  <c r="X465" i="9"/>
  <c r="X329" i="9"/>
  <c r="AQ329" i="9" s="1"/>
  <c r="X201" i="9"/>
  <c r="AQ201" i="9" s="1"/>
  <c r="X137" i="9"/>
  <c r="X255" i="9"/>
  <c r="X284" i="9"/>
  <c r="X156" i="9"/>
  <c r="X219" i="9"/>
  <c r="X126" i="9"/>
  <c r="X232" i="9"/>
  <c r="AQ232" i="9" s="1"/>
  <c r="X238" i="9"/>
  <c r="X254" i="9"/>
  <c r="X283" i="9"/>
  <c r="X300" i="9"/>
  <c r="X236" i="9"/>
  <c r="AQ236" i="9" s="1"/>
  <c r="X172" i="9"/>
  <c r="AQ172" i="9" s="1"/>
  <c r="X108" i="9"/>
  <c r="X117" i="9"/>
  <c r="X248" i="9"/>
  <c r="AQ248" i="9" s="1"/>
  <c r="X202" i="9"/>
  <c r="X115" i="9"/>
  <c r="X91" i="9"/>
  <c r="X104" i="9"/>
  <c r="X253" i="9"/>
  <c r="X218" i="9"/>
  <c r="X227" i="9"/>
  <c r="AQ227" i="9" s="1"/>
  <c r="X95" i="9"/>
  <c r="X225" i="9"/>
  <c r="AQ225" i="9" s="1"/>
  <c r="X97" i="9"/>
  <c r="X299" i="9"/>
  <c r="X158" i="9"/>
  <c r="X271" i="9"/>
  <c r="AQ271" i="9" s="1"/>
  <c r="X265" i="9"/>
  <c r="AQ265" i="9" s="1"/>
  <c r="X326" i="9"/>
  <c r="AQ326" i="9" s="1"/>
  <c r="X198" i="9"/>
  <c r="X191" i="9"/>
  <c r="AQ191" i="9" s="1"/>
  <c r="X316" i="9"/>
  <c r="X252" i="9"/>
  <c r="X188" i="9"/>
  <c r="X124" i="9"/>
  <c r="X270" i="9"/>
  <c r="AQ270" i="9" s="1"/>
  <c r="X142" i="9"/>
  <c r="X287" i="9"/>
  <c r="X155" i="9"/>
  <c r="X293" i="9"/>
  <c r="X149" i="9"/>
  <c r="AQ149" i="9" s="1"/>
  <c r="X258" i="9"/>
  <c r="X168" i="9"/>
  <c r="X262" i="9"/>
  <c r="AQ262" i="9" s="1"/>
  <c r="X179" i="9"/>
  <c r="X133" i="9"/>
  <c r="X162" i="9"/>
  <c r="X264" i="9"/>
  <c r="X120" i="9"/>
  <c r="X170" i="9"/>
  <c r="W181" i="9"/>
  <c r="AD407" i="9"/>
  <c r="AS407" i="9" s="1"/>
  <c r="AE449" i="9"/>
  <c r="AD428" i="9"/>
  <c r="AS428" i="9" s="1"/>
  <c r="AD370" i="9"/>
  <c r="AS370" i="9" s="1"/>
  <c r="G31" i="9"/>
  <c r="AA80" i="9"/>
  <c r="AR80" i="9" s="1"/>
  <c r="AA81" i="9"/>
  <c r="AR81" i="9" s="1"/>
  <c r="AE353" i="9"/>
  <c r="AE385" i="9"/>
  <c r="AE395" i="9"/>
  <c r="AE417" i="9"/>
  <c r="AD466" i="9"/>
  <c r="AS466" i="9" s="1"/>
  <c r="AD471" i="9"/>
  <c r="AS471" i="9" s="1"/>
  <c r="AE433" i="9"/>
  <c r="C31" i="9"/>
  <c r="F31" i="9" s="1"/>
  <c r="B21" i="1" s="1"/>
  <c r="F16" i="4" s="1"/>
  <c r="H31" i="9"/>
  <c r="AE438" i="9"/>
  <c r="AE363" i="9"/>
  <c r="AE355" i="9"/>
  <c r="AE436" i="9"/>
  <c r="AE389" i="9"/>
  <c r="AD447" i="9"/>
  <c r="AS447" i="9" s="1"/>
  <c r="AE360" i="9"/>
  <c r="AE346" i="9"/>
  <c r="AD345" i="9"/>
  <c r="AS345" i="9" s="1"/>
  <c r="AE452" i="9"/>
  <c r="AE477" i="9"/>
  <c r="AE421" i="9"/>
  <c r="AD367" i="9"/>
  <c r="AS367" i="9" s="1"/>
  <c r="AE442" i="9"/>
  <c r="AD371" i="9"/>
  <c r="AS371" i="9" s="1"/>
  <c r="AD339" i="9"/>
  <c r="AS339" i="9" s="1"/>
  <c r="AE455" i="9"/>
  <c r="AD389" i="9"/>
  <c r="AS389" i="9" s="1"/>
  <c r="AD467" i="9"/>
  <c r="AS467" i="9" s="1"/>
  <c r="AD393" i="9"/>
  <c r="AS393" i="9" s="1"/>
  <c r="AE458" i="9"/>
  <c r="AD457" i="9"/>
  <c r="AS457" i="9" s="1"/>
  <c r="AE349" i="9"/>
  <c r="AB429" i="9"/>
  <c r="AA432" i="9"/>
  <c r="AR432" i="9" s="1"/>
  <c r="AD409" i="9"/>
  <c r="AS409" i="9" s="1"/>
  <c r="AD373" i="9"/>
  <c r="AS373" i="9" s="1"/>
  <c r="AE445" i="9"/>
  <c r="AA335" i="9"/>
  <c r="AR335" i="9" s="1"/>
  <c r="AA337" i="9"/>
  <c r="AR337" i="9" s="1"/>
  <c r="AE434" i="9"/>
  <c r="AE424" i="9"/>
  <c r="AD379" i="9"/>
  <c r="AS379" i="9" s="1"/>
  <c r="AE413" i="9"/>
  <c r="AE430" i="9"/>
  <c r="AD473" i="9"/>
  <c r="AS473" i="9" s="1"/>
  <c r="AO112" i="9"/>
  <c r="AO113" i="9"/>
  <c r="AO243" i="9"/>
  <c r="AO115" i="9"/>
  <c r="AN332" i="9"/>
  <c r="AN120" i="9"/>
  <c r="AN288" i="9"/>
  <c r="AN192" i="9"/>
  <c r="AN128" i="9"/>
  <c r="AO198" i="9"/>
  <c r="AO134" i="9"/>
  <c r="AN217" i="9"/>
  <c r="AN295" i="9"/>
  <c r="AO152" i="9"/>
  <c r="AN289" i="9"/>
  <c r="AO278" i="9"/>
  <c r="AN251" i="9"/>
  <c r="AO219" i="9"/>
  <c r="AO332" i="9"/>
  <c r="AO223" i="9"/>
  <c r="AO95" i="9"/>
  <c r="AN119" i="9"/>
  <c r="AN129" i="9"/>
  <c r="AO153" i="9"/>
  <c r="AO304" i="9"/>
  <c r="AO272" i="9"/>
  <c r="AO240" i="9"/>
  <c r="AO208" i="9"/>
  <c r="AO176" i="9"/>
  <c r="AO144" i="9"/>
  <c r="AN305" i="9"/>
  <c r="AO277" i="9"/>
  <c r="AN209" i="9"/>
  <c r="AO177" i="9"/>
  <c r="AN294" i="9"/>
  <c r="AN234" i="9"/>
  <c r="AN170" i="9"/>
  <c r="AN106" i="9"/>
  <c r="AO307" i="9"/>
  <c r="AO211" i="9"/>
  <c r="AO179" i="9"/>
  <c r="AO147" i="9"/>
  <c r="AO317" i="9"/>
  <c r="AO249" i="9"/>
  <c r="AO189" i="9"/>
  <c r="AO125" i="9"/>
  <c r="AN326" i="9"/>
  <c r="AN262" i="9"/>
  <c r="AN198" i="9"/>
  <c r="AN134" i="9"/>
  <c r="AN276" i="9"/>
  <c r="AN228" i="9"/>
  <c r="AN164" i="9"/>
  <c r="AO217" i="9"/>
  <c r="AO89" i="9"/>
  <c r="AN242" i="9"/>
  <c r="AN86" i="9"/>
  <c r="AO295" i="9"/>
  <c r="AO231" i="9"/>
  <c r="AO167" i="9"/>
  <c r="AO103" i="9"/>
  <c r="AN229" i="9"/>
  <c r="AO161" i="9"/>
  <c r="AN306" i="9"/>
  <c r="AN174" i="9"/>
  <c r="AN312" i="9"/>
  <c r="AN264" i="9"/>
  <c r="AN216" i="9"/>
  <c r="AN152" i="9"/>
  <c r="AO289" i="9"/>
  <c r="AN278" i="9"/>
  <c r="AN186" i="9"/>
  <c r="AO331" i="9"/>
  <c r="AO251" i="9"/>
  <c r="AN155" i="9"/>
  <c r="AN91" i="9"/>
  <c r="AN237" i="9"/>
  <c r="AN109" i="9"/>
  <c r="AN282" i="9"/>
  <c r="AN300" i="9"/>
  <c r="AN268" i="9"/>
  <c r="AN204" i="9"/>
  <c r="AN140" i="9"/>
  <c r="AO318" i="9"/>
  <c r="AO258" i="9"/>
  <c r="AO194" i="9"/>
  <c r="AO130" i="9"/>
  <c r="AN319" i="9"/>
  <c r="AN271" i="9"/>
  <c r="AN175" i="9"/>
  <c r="AN143" i="9"/>
  <c r="AN111" i="9"/>
  <c r="AN245" i="9"/>
  <c r="AN181" i="9"/>
  <c r="AN117" i="9"/>
  <c r="AO322" i="9"/>
  <c r="AO119" i="9"/>
  <c r="AN257" i="9"/>
  <c r="AO261" i="9"/>
  <c r="AN250" i="9"/>
  <c r="AN94" i="9"/>
  <c r="AO283" i="9"/>
  <c r="AO235" i="9"/>
  <c r="AO171" i="9"/>
  <c r="AO107" i="9"/>
  <c r="AN349" i="9"/>
  <c r="AV349" i="9" s="1"/>
  <c r="AN393" i="9"/>
  <c r="AV393" i="9" s="1"/>
  <c r="AN457" i="9"/>
  <c r="AV457" i="9" s="1"/>
  <c r="AN399" i="9"/>
  <c r="AV399" i="9" s="1"/>
  <c r="AN463" i="9"/>
  <c r="AV463" i="9" s="1"/>
  <c r="AN371" i="9"/>
  <c r="AV371" i="9" s="1"/>
  <c r="AN435" i="9"/>
  <c r="AV435" i="9" s="1"/>
  <c r="AN343" i="9"/>
  <c r="AV343" i="9" s="1"/>
  <c r="AN381" i="9"/>
  <c r="AV381" i="9" s="1"/>
  <c r="AN445" i="9"/>
  <c r="AV445" i="9" s="1"/>
  <c r="AN477" i="9"/>
  <c r="AV477" i="9" s="1"/>
  <c r="AN340" i="9"/>
  <c r="AV340" i="9" s="1"/>
  <c r="AN356" i="9"/>
  <c r="AV356" i="9" s="1"/>
  <c r="AN372" i="9"/>
  <c r="AV372" i="9" s="1"/>
  <c r="AN388" i="9"/>
  <c r="AV388" i="9" s="1"/>
  <c r="AN404" i="9"/>
  <c r="AV404" i="9" s="1"/>
  <c r="AN412" i="9"/>
  <c r="AV412" i="9" s="1"/>
  <c r="AN428" i="9"/>
  <c r="AV428" i="9" s="1"/>
  <c r="AN444" i="9"/>
  <c r="AV444" i="9" s="1"/>
  <c r="AN452" i="9"/>
  <c r="AV452" i="9" s="1"/>
  <c r="AN468" i="9"/>
  <c r="AV468" i="9" s="1"/>
  <c r="AN476" i="9"/>
  <c r="AV476" i="9" s="1"/>
  <c r="AN361" i="9"/>
  <c r="AV361" i="9" s="1"/>
  <c r="AN385" i="9"/>
  <c r="AV385" i="9" s="1"/>
  <c r="AN449" i="9"/>
  <c r="AV449" i="9" s="1"/>
  <c r="AN423" i="9"/>
  <c r="AV423" i="9" s="1"/>
  <c r="AN427" i="9"/>
  <c r="AV427" i="9" s="1"/>
  <c r="AN459" i="9"/>
  <c r="AV459" i="9" s="1"/>
  <c r="AN355" i="9"/>
  <c r="AV355" i="9" s="1"/>
  <c r="AN405" i="9"/>
  <c r="AV405" i="9" s="1"/>
  <c r="AN469" i="9"/>
  <c r="AV469" i="9" s="1"/>
  <c r="AN338" i="9"/>
  <c r="AV338" i="9" s="1"/>
  <c r="AN354" i="9"/>
  <c r="AV354" i="9" s="1"/>
  <c r="AN370" i="9"/>
  <c r="AV370" i="9" s="1"/>
  <c r="AN386" i="9"/>
  <c r="AV386" i="9" s="1"/>
  <c r="AN402" i="9"/>
  <c r="AV402" i="9" s="1"/>
  <c r="AN410" i="9"/>
  <c r="AV410" i="9" s="1"/>
  <c r="AN426" i="9"/>
  <c r="AV426" i="9" s="1"/>
  <c r="AN442" i="9"/>
  <c r="AV442" i="9" s="1"/>
  <c r="AN450" i="9"/>
  <c r="AV450" i="9" s="1"/>
  <c r="AN466" i="9"/>
  <c r="AV466" i="9" s="1"/>
  <c r="AN474" i="9"/>
  <c r="AV474" i="9" s="1"/>
  <c r="AN341" i="9"/>
  <c r="AV341" i="9" s="1"/>
  <c r="AN357" i="9"/>
  <c r="AV357" i="9" s="1"/>
  <c r="AN377" i="9"/>
  <c r="AV377" i="9" s="1"/>
  <c r="AN409" i="9"/>
  <c r="AV409" i="9" s="1"/>
  <c r="AN441" i="9"/>
  <c r="AV441" i="9" s="1"/>
  <c r="AN473" i="9"/>
  <c r="AV473" i="9" s="1"/>
  <c r="AN383" i="9"/>
  <c r="AV383" i="9" s="1"/>
  <c r="AN415" i="9"/>
  <c r="AV415" i="9" s="1"/>
  <c r="AN447" i="9"/>
  <c r="AV447" i="9" s="1"/>
  <c r="AN479" i="9"/>
  <c r="AV479" i="9" s="1"/>
  <c r="AN387" i="9"/>
  <c r="AV387" i="9" s="1"/>
  <c r="AN419" i="9"/>
  <c r="AV419" i="9" s="1"/>
  <c r="AN451" i="9"/>
  <c r="AV451" i="9" s="1"/>
  <c r="AN335" i="9"/>
  <c r="AV335" i="9" s="1"/>
  <c r="AN351" i="9"/>
  <c r="AV351" i="9" s="1"/>
  <c r="AN367" i="9"/>
  <c r="AV367" i="9" s="1"/>
  <c r="AN397" i="9"/>
  <c r="AV397" i="9" s="1"/>
  <c r="AN429" i="9"/>
  <c r="AV429" i="9" s="1"/>
  <c r="AN461" i="9"/>
  <c r="AV461" i="9" s="1"/>
  <c r="AN336" i="9"/>
  <c r="AV336" i="9" s="1"/>
  <c r="AN344" i="9"/>
  <c r="AV344" i="9" s="1"/>
  <c r="AN352" i="9"/>
  <c r="AV352" i="9" s="1"/>
  <c r="AN360" i="9"/>
  <c r="AV360" i="9" s="1"/>
  <c r="AN368" i="9"/>
  <c r="AV368" i="9" s="1"/>
  <c r="AN376" i="9"/>
  <c r="AV376" i="9" s="1"/>
  <c r="AN384" i="9"/>
  <c r="AV384" i="9" s="1"/>
  <c r="AN392" i="9"/>
  <c r="AV392" i="9" s="1"/>
  <c r="AN400" i="9"/>
  <c r="AV400" i="9" s="1"/>
  <c r="AN408" i="9"/>
  <c r="AV408" i="9" s="1"/>
  <c r="AN416" i="9"/>
  <c r="AV416" i="9" s="1"/>
  <c r="AN424" i="9"/>
  <c r="AV424" i="9" s="1"/>
  <c r="AN432" i="9"/>
  <c r="AV432" i="9" s="1"/>
  <c r="AN440" i="9"/>
  <c r="AV440" i="9" s="1"/>
  <c r="AN448" i="9"/>
  <c r="AV448" i="9" s="1"/>
  <c r="AN456" i="9"/>
  <c r="AV456" i="9" s="1"/>
  <c r="AN464" i="9"/>
  <c r="AV464" i="9" s="1"/>
  <c r="AN472" i="9"/>
  <c r="AV472" i="9" s="1"/>
  <c r="AO275" i="9"/>
  <c r="AO165" i="9"/>
  <c r="AN172" i="9"/>
  <c r="AN108" i="9"/>
  <c r="AO329" i="9"/>
  <c r="AN201" i="9"/>
  <c r="AO254" i="9"/>
  <c r="AO126" i="9"/>
  <c r="AN308" i="9"/>
  <c r="AO313" i="9"/>
  <c r="AN270" i="9"/>
  <c r="AO311" i="9"/>
  <c r="AO183" i="9"/>
  <c r="AN274" i="9"/>
  <c r="AN280" i="9"/>
  <c r="AN88" i="9"/>
  <c r="AO129" i="9"/>
  <c r="AO265" i="9"/>
  <c r="AN141" i="9"/>
  <c r="AN224" i="9"/>
  <c r="AN160" i="9"/>
  <c r="AN96" i="9"/>
  <c r="AN177" i="9"/>
  <c r="AO294" i="9"/>
  <c r="AO106" i="9"/>
  <c r="AN275" i="9"/>
  <c r="AN211" i="9"/>
  <c r="AN147" i="9"/>
  <c r="AN317" i="9"/>
  <c r="AN189" i="9"/>
  <c r="AO326" i="9"/>
  <c r="AO324" i="9"/>
  <c r="AO228" i="9"/>
  <c r="AO242" i="9"/>
  <c r="AN167" i="9"/>
  <c r="AO306" i="9"/>
  <c r="AO312" i="9"/>
  <c r="AO216" i="9"/>
  <c r="AN165" i="9"/>
  <c r="AO186" i="9"/>
  <c r="AO301" i="9"/>
  <c r="AO282" i="9"/>
  <c r="AO268" i="9"/>
  <c r="AO204" i="9"/>
  <c r="AO140" i="9"/>
  <c r="AN329" i="9"/>
  <c r="AO233" i="9"/>
  <c r="AO169" i="9"/>
  <c r="AN286" i="9"/>
  <c r="AN102" i="9"/>
  <c r="AO159" i="9"/>
  <c r="AO213" i="9"/>
  <c r="AO85" i="9"/>
  <c r="AN222" i="9"/>
  <c r="AN90" i="9"/>
  <c r="AO212" i="9"/>
  <c r="AN313" i="9"/>
  <c r="AO270" i="9"/>
  <c r="AN247" i="9"/>
  <c r="AO274" i="9"/>
  <c r="AO280" i="9"/>
  <c r="AO88" i="9"/>
  <c r="AO250" i="9"/>
  <c r="AN283" i="9"/>
  <c r="AN171" i="9"/>
  <c r="AN265" i="9"/>
  <c r="AV265" i="9" s="1"/>
  <c r="AN314" i="9"/>
  <c r="AO320" i="9"/>
  <c r="AO288" i="9"/>
  <c r="AO256" i="9"/>
  <c r="AO224" i="9"/>
  <c r="AO192" i="9"/>
  <c r="AO160" i="9"/>
  <c r="AO128" i="9"/>
  <c r="AO96" i="9"/>
  <c r="AO241" i="9"/>
  <c r="AO149" i="9"/>
  <c r="AN330" i="9"/>
  <c r="AN266" i="9"/>
  <c r="AN202" i="9"/>
  <c r="AN138" i="9"/>
  <c r="AO323" i="9"/>
  <c r="AO291" i="9"/>
  <c r="AO259" i="9"/>
  <c r="AO227" i="9"/>
  <c r="AO195" i="9"/>
  <c r="AO163" i="9"/>
  <c r="AO131" i="9"/>
  <c r="AO99" i="9"/>
  <c r="AO285" i="9"/>
  <c r="AO221" i="9"/>
  <c r="AO93" i="9"/>
  <c r="AN298" i="9"/>
  <c r="AN230" i="9"/>
  <c r="AN166" i="9"/>
  <c r="AN98" i="9"/>
  <c r="AN292" i="9"/>
  <c r="AN260" i="9"/>
  <c r="AN196" i="9"/>
  <c r="AN132" i="9"/>
  <c r="AO281" i="9"/>
  <c r="AO157" i="9"/>
  <c r="AN302" i="9"/>
  <c r="AN146" i="9"/>
  <c r="AO327" i="9"/>
  <c r="AO263" i="9"/>
  <c r="AO199" i="9"/>
  <c r="AO135" i="9"/>
  <c r="AO293" i="9"/>
  <c r="AO101" i="9"/>
  <c r="AN238" i="9"/>
  <c r="AN110" i="9"/>
  <c r="AN296" i="9"/>
  <c r="AN232" i="9"/>
  <c r="AN184" i="9"/>
  <c r="AO225" i="9"/>
  <c r="AO97" i="9"/>
  <c r="AN218" i="9"/>
  <c r="AN122" i="9"/>
  <c r="AO299" i="9"/>
  <c r="AN219" i="9"/>
  <c r="AO187" i="9"/>
  <c r="AN123" i="9"/>
  <c r="AN301" i="9"/>
  <c r="AN173" i="9"/>
  <c r="AN214" i="9"/>
  <c r="AN118" i="9"/>
  <c r="AN316" i="9"/>
  <c r="AN284" i="9"/>
  <c r="AN252" i="9"/>
  <c r="AN220" i="9"/>
  <c r="AN188" i="9"/>
  <c r="AN156" i="9"/>
  <c r="AN124" i="9"/>
  <c r="AN92" i="9"/>
  <c r="AO297" i="9"/>
  <c r="AN233" i="9"/>
  <c r="AN169" i="9"/>
  <c r="AN105" i="9"/>
  <c r="AO286" i="9"/>
  <c r="AO226" i="9"/>
  <c r="AO162" i="9"/>
  <c r="AO102" i="9"/>
  <c r="AO287" i="9"/>
  <c r="AN255" i="9"/>
  <c r="AN223" i="9"/>
  <c r="AN191" i="9"/>
  <c r="AN159" i="9"/>
  <c r="AN127" i="9"/>
  <c r="AN95" i="9"/>
  <c r="AN273" i="9"/>
  <c r="AN213" i="9"/>
  <c r="AV213" i="9" s="1"/>
  <c r="AN145" i="9"/>
  <c r="AN85" i="9"/>
  <c r="AO290" i="9"/>
  <c r="AO222" i="9"/>
  <c r="AO158" i="9"/>
  <c r="AO90" i="9"/>
  <c r="AO87" i="9"/>
  <c r="AN244" i="9"/>
  <c r="AN180" i="9"/>
  <c r="AN116" i="9"/>
  <c r="AO253" i="9"/>
  <c r="AO121" i="9"/>
  <c r="AN210" i="9"/>
  <c r="AN114" i="9"/>
  <c r="AO279" i="9"/>
  <c r="AO215" i="9"/>
  <c r="AO151" i="9"/>
  <c r="AO325" i="9"/>
  <c r="AN197" i="9"/>
  <c r="AO133" i="9"/>
  <c r="AN206" i="9"/>
  <c r="AN328" i="9"/>
  <c r="AN248" i="9"/>
  <c r="AN168" i="9"/>
  <c r="AN104" i="9"/>
  <c r="AO321" i="9"/>
  <c r="AO193" i="9"/>
  <c r="AN310" i="9"/>
  <c r="AN154" i="9"/>
  <c r="AO315" i="9"/>
  <c r="AO267" i="9"/>
  <c r="AO203" i="9"/>
  <c r="AO139" i="9"/>
  <c r="AO333" i="9"/>
  <c r="AN205" i="9"/>
  <c r="AO314" i="9"/>
  <c r="AO182" i="9"/>
  <c r="AN475" i="9"/>
  <c r="AV475" i="9" s="1"/>
  <c r="AN365" i="9"/>
  <c r="AV365" i="9" s="1"/>
  <c r="AN425" i="9"/>
  <c r="AV425" i="9" s="1"/>
  <c r="AN431" i="9"/>
  <c r="AV431" i="9" s="1"/>
  <c r="AN403" i="9"/>
  <c r="AV403" i="9" s="1"/>
  <c r="AN467" i="9"/>
  <c r="AV467" i="9" s="1"/>
  <c r="AN359" i="9"/>
  <c r="AV359" i="9" s="1"/>
  <c r="AN413" i="9"/>
  <c r="AV413" i="9" s="1"/>
  <c r="AN348" i="9"/>
  <c r="AV348" i="9" s="1"/>
  <c r="AN364" i="9"/>
  <c r="AV364" i="9" s="1"/>
  <c r="AN380" i="9"/>
  <c r="AV380" i="9" s="1"/>
  <c r="AN396" i="9"/>
  <c r="AV396" i="9" s="1"/>
  <c r="AN420" i="9"/>
  <c r="AV420" i="9" s="1"/>
  <c r="AN436" i="9"/>
  <c r="AV436" i="9" s="1"/>
  <c r="AN460" i="9"/>
  <c r="AV460" i="9" s="1"/>
  <c r="AO83" i="9"/>
  <c r="AO82" i="9"/>
  <c r="AO84" i="9"/>
  <c r="AN80" i="9"/>
  <c r="AN84" i="9"/>
  <c r="AN82" i="9"/>
  <c r="AN83" i="9"/>
  <c r="AN345" i="9"/>
  <c r="AV345" i="9" s="1"/>
  <c r="AN417" i="9"/>
  <c r="AV417" i="9" s="1"/>
  <c r="AN391" i="9"/>
  <c r="AV391" i="9" s="1"/>
  <c r="AN455" i="9"/>
  <c r="AV455" i="9" s="1"/>
  <c r="AN395" i="9"/>
  <c r="AV395" i="9" s="1"/>
  <c r="AN339" i="9"/>
  <c r="AV339" i="9" s="1"/>
  <c r="AN373" i="9"/>
  <c r="AV373" i="9" s="1"/>
  <c r="AN437" i="9"/>
  <c r="AV437" i="9" s="1"/>
  <c r="AN346" i="9"/>
  <c r="AV346" i="9" s="1"/>
  <c r="AN362" i="9"/>
  <c r="AV362" i="9" s="1"/>
  <c r="AN378" i="9"/>
  <c r="AV378" i="9" s="1"/>
  <c r="AN394" i="9"/>
  <c r="AV394" i="9" s="1"/>
  <c r="AN418" i="9"/>
  <c r="AV418" i="9" s="1"/>
  <c r="AN434" i="9"/>
  <c r="AV434" i="9" s="1"/>
  <c r="AN458" i="9"/>
  <c r="AV458" i="9" s="1"/>
  <c r="AN337" i="9"/>
  <c r="AV337" i="9" s="1"/>
  <c r="AN353" i="9"/>
  <c r="AV353" i="9" s="1"/>
  <c r="AN369" i="9"/>
  <c r="AV369" i="9" s="1"/>
  <c r="AN401" i="9"/>
  <c r="AV401" i="9" s="1"/>
  <c r="AN433" i="9"/>
  <c r="AV433" i="9" s="1"/>
  <c r="AN465" i="9"/>
  <c r="AV465" i="9" s="1"/>
  <c r="AN375" i="9"/>
  <c r="AV375" i="9" s="1"/>
  <c r="AN407" i="9"/>
  <c r="AV407" i="9" s="1"/>
  <c r="AN439" i="9"/>
  <c r="AV439" i="9" s="1"/>
  <c r="AN471" i="9"/>
  <c r="AV471" i="9" s="1"/>
  <c r="AN379" i="9"/>
  <c r="AV379" i="9" s="1"/>
  <c r="AN411" i="9"/>
  <c r="AV411" i="9" s="1"/>
  <c r="AN443" i="9"/>
  <c r="AV443" i="9" s="1"/>
  <c r="AN347" i="9"/>
  <c r="AV347" i="9" s="1"/>
  <c r="AN363" i="9"/>
  <c r="AV363" i="9" s="1"/>
  <c r="AN389" i="9"/>
  <c r="AV389" i="9" s="1"/>
  <c r="AN421" i="9"/>
  <c r="AV421" i="9" s="1"/>
  <c r="AN453" i="9"/>
  <c r="AV453" i="9" s="1"/>
  <c r="AN334" i="9"/>
  <c r="AV334" i="9" s="1"/>
  <c r="AN342" i="9"/>
  <c r="AV342" i="9" s="1"/>
  <c r="AN350" i="9"/>
  <c r="AV350" i="9" s="1"/>
  <c r="AN358" i="9"/>
  <c r="AV358" i="9" s="1"/>
  <c r="AN366" i="9"/>
  <c r="AV366" i="9" s="1"/>
  <c r="AN374" i="9"/>
  <c r="AV374" i="9" s="1"/>
  <c r="AN382" i="9"/>
  <c r="AV382" i="9" s="1"/>
  <c r="AN390" i="9"/>
  <c r="AV390" i="9" s="1"/>
  <c r="AN398" i="9"/>
  <c r="AV398" i="9" s="1"/>
  <c r="AN406" i="9"/>
  <c r="AV406" i="9" s="1"/>
  <c r="AN414" i="9"/>
  <c r="AV414" i="9" s="1"/>
  <c r="AN422" i="9"/>
  <c r="AV422" i="9" s="1"/>
  <c r="AN430" i="9"/>
  <c r="AV430" i="9" s="1"/>
  <c r="AN438" i="9"/>
  <c r="AV438" i="9" s="1"/>
  <c r="AN446" i="9"/>
  <c r="AV446" i="9" s="1"/>
  <c r="AN454" i="9"/>
  <c r="AV454" i="9" s="1"/>
  <c r="AN462" i="9"/>
  <c r="AV462" i="9" s="1"/>
  <c r="AN470" i="9"/>
  <c r="AV470" i="9" s="1"/>
  <c r="AN478" i="9"/>
  <c r="AV478" i="9" s="1"/>
  <c r="AN324" i="9"/>
  <c r="AV324" i="9" s="1"/>
  <c r="AN150" i="9"/>
  <c r="AN236" i="9"/>
  <c r="AO269" i="9"/>
  <c r="AN137" i="9"/>
  <c r="AO303" i="9"/>
  <c r="AN239" i="9"/>
  <c r="AN207" i="9"/>
  <c r="AN309" i="9"/>
  <c r="AO190" i="9"/>
  <c r="AN212" i="9"/>
  <c r="AN148" i="9"/>
  <c r="AO185" i="9"/>
  <c r="AN178" i="9"/>
  <c r="AO247" i="9"/>
  <c r="AN142" i="9"/>
  <c r="AN200" i="9"/>
  <c r="AN136" i="9"/>
  <c r="AO246" i="9"/>
  <c r="AN320" i="9"/>
  <c r="AN256" i="9"/>
  <c r="AN277" i="9"/>
  <c r="AN113" i="9"/>
  <c r="AV113" i="9" s="1"/>
  <c r="AO234" i="9"/>
  <c r="AO170" i="9"/>
  <c r="AN307" i="9"/>
  <c r="AN243" i="9"/>
  <c r="AN179" i="9"/>
  <c r="AN115" i="9"/>
  <c r="AV115" i="9" s="1"/>
  <c r="AN249" i="9"/>
  <c r="AN125" i="9"/>
  <c r="AV125" i="9" s="1"/>
  <c r="AO262" i="9"/>
  <c r="AO276" i="9"/>
  <c r="AO164" i="9"/>
  <c r="AN89" i="9"/>
  <c r="AO86" i="9"/>
  <c r="AN231" i="9"/>
  <c r="AN103" i="9"/>
  <c r="AV103" i="9" s="1"/>
  <c r="AN161" i="9"/>
  <c r="AO174" i="9"/>
  <c r="AO264" i="9"/>
  <c r="AN331" i="9"/>
  <c r="AV331" i="9" s="1"/>
  <c r="AO123" i="9"/>
  <c r="AO173" i="9"/>
  <c r="AO150" i="9"/>
  <c r="AO300" i="9"/>
  <c r="AO236" i="9"/>
  <c r="AO172" i="9"/>
  <c r="AO108" i="9"/>
  <c r="AN269" i="9"/>
  <c r="AO105" i="9"/>
  <c r="AN226" i="9"/>
  <c r="AN162" i="9"/>
  <c r="AN303" i="9"/>
  <c r="AV303" i="9" s="1"/>
  <c r="AO255" i="9"/>
  <c r="AO191" i="9"/>
  <c r="AO127" i="9"/>
  <c r="AO273" i="9"/>
  <c r="AO145" i="9"/>
  <c r="AN290" i="9"/>
  <c r="AV290" i="9" s="1"/>
  <c r="AN158" i="9"/>
  <c r="AO308" i="9"/>
  <c r="AO148" i="9"/>
  <c r="AN185" i="9"/>
  <c r="AO178" i="9"/>
  <c r="AN311" i="9"/>
  <c r="AN183" i="9"/>
  <c r="AO197" i="9"/>
  <c r="AO142" i="9"/>
  <c r="AO200" i="9"/>
  <c r="AO136" i="9"/>
  <c r="AN261" i="9"/>
  <c r="AV261" i="9" s="1"/>
  <c r="AO94" i="9"/>
  <c r="AN235" i="9"/>
  <c r="AN107" i="9"/>
  <c r="AO205" i="9"/>
  <c r="AN182" i="9"/>
  <c r="AN304" i="9"/>
  <c r="AV304" i="9" s="1"/>
  <c r="AN272" i="9"/>
  <c r="AV272" i="9" s="1"/>
  <c r="AN240" i="9"/>
  <c r="AV240" i="9" s="1"/>
  <c r="AN208" i="9"/>
  <c r="AV208" i="9" s="1"/>
  <c r="AN176" i="9"/>
  <c r="AV176" i="9" s="1"/>
  <c r="AN144" i="9"/>
  <c r="AV144" i="9" s="1"/>
  <c r="AN112" i="9"/>
  <c r="AO305" i="9"/>
  <c r="AN241" i="9"/>
  <c r="AO209" i="9"/>
  <c r="AN149" i="9"/>
  <c r="AO330" i="9"/>
  <c r="AO266" i="9"/>
  <c r="AO202" i="9"/>
  <c r="AO138" i="9"/>
  <c r="AN323" i="9"/>
  <c r="AN291" i="9"/>
  <c r="AN259" i="9"/>
  <c r="AN227" i="9"/>
  <c r="AN195" i="9"/>
  <c r="AN163" i="9"/>
  <c r="AN131" i="9"/>
  <c r="AN99" i="9"/>
  <c r="AN285" i="9"/>
  <c r="AN221" i="9"/>
  <c r="AN153" i="9"/>
  <c r="AN93" i="9"/>
  <c r="AO298" i="9"/>
  <c r="AO230" i="9"/>
  <c r="AO166" i="9"/>
  <c r="AO98" i="9"/>
  <c r="AO292" i="9"/>
  <c r="AO260" i="9"/>
  <c r="AO196" i="9"/>
  <c r="AO132" i="9"/>
  <c r="AN281" i="9"/>
  <c r="AN157" i="9"/>
  <c r="AO302" i="9"/>
  <c r="AO146" i="9"/>
  <c r="AN327" i="9"/>
  <c r="AN263" i="9"/>
  <c r="AN199" i="9"/>
  <c r="AN135" i="9"/>
  <c r="AN293" i="9"/>
  <c r="AO229" i="9"/>
  <c r="AN101" i="9"/>
  <c r="AV101" i="9" s="1"/>
  <c r="AO238" i="9"/>
  <c r="AO110" i="9"/>
  <c r="AO296" i="9"/>
  <c r="AO232" i="9"/>
  <c r="AO184" i="9"/>
  <c r="AO120" i="9"/>
  <c r="AN225" i="9"/>
  <c r="AN97" i="9"/>
  <c r="AO218" i="9"/>
  <c r="AO122" i="9"/>
  <c r="AN299" i="9"/>
  <c r="AN187" i="9"/>
  <c r="AO155" i="9"/>
  <c r="AO91" i="9"/>
  <c r="AO237" i="9"/>
  <c r="AO109" i="9"/>
  <c r="AO214" i="9"/>
  <c r="AO118" i="9"/>
  <c r="AO316" i="9"/>
  <c r="AO284" i="9"/>
  <c r="AO252" i="9"/>
  <c r="AO220" i="9"/>
  <c r="AO188" i="9"/>
  <c r="AO156" i="9"/>
  <c r="AO124" i="9"/>
  <c r="AO92" i="9"/>
  <c r="AN297" i="9"/>
  <c r="AO201" i="9"/>
  <c r="AO137" i="9"/>
  <c r="AN318" i="9"/>
  <c r="AV318" i="9" s="1"/>
  <c r="AN258" i="9"/>
  <c r="AV258" i="9" s="1"/>
  <c r="AN194" i="9"/>
  <c r="AV194" i="9" s="1"/>
  <c r="AN130" i="9"/>
  <c r="AV130" i="9" s="1"/>
  <c r="AO319" i="9"/>
  <c r="AN287" i="9"/>
  <c r="AO271" i="9"/>
  <c r="AO239" i="9"/>
  <c r="AO207" i="9"/>
  <c r="AO175" i="9"/>
  <c r="AO143" i="9"/>
  <c r="AO111" i="9"/>
  <c r="AO309" i="9"/>
  <c r="AO245" i="9"/>
  <c r="AO181" i="9"/>
  <c r="AO117" i="9"/>
  <c r="AN322" i="9"/>
  <c r="AV322" i="9" s="1"/>
  <c r="AN254" i="9"/>
  <c r="AN190" i="9"/>
  <c r="AN126" i="9"/>
  <c r="AN87" i="9"/>
  <c r="AO244" i="9"/>
  <c r="AO180" i="9"/>
  <c r="AO116" i="9"/>
  <c r="AN253" i="9"/>
  <c r="AN121" i="9"/>
  <c r="AO210" i="9"/>
  <c r="AO114" i="9"/>
  <c r="AN279" i="9"/>
  <c r="AN215" i="9"/>
  <c r="AN151" i="9"/>
  <c r="AN325" i="9"/>
  <c r="AO257" i="9"/>
  <c r="AN133" i="9"/>
  <c r="AO206" i="9"/>
  <c r="AO328" i="9"/>
  <c r="AO248" i="9"/>
  <c r="AO168" i="9"/>
  <c r="AO104" i="9"/>
  <c r="AN321" i="9"/>
  <c r="AN193" i="9"/>
  <c r="AO310" i="9"/>
  <c r="AO154" i="9"/>
  <c r="AN315" i="9"/>
  <c r="AN267" i="9"/>
  <c r="AN203" i="9"/>
  <c r="AN139" i="9"/>
  <c r="AN333" i="9"/>
  <c r="AO141" i="9"/>
  <c r="AN246" i="9"/>
  <c r="AJ87" i="9"/>
  <c r="AU87" i="9" s="1"/>
  <c r="AJ86" i="9"/>
  <c r="AU86" i="9" s="1"/>
  <c r="AJ84" i="9"/>
  <c r="AU84" i="9" s="1"/>
  <c r="AJ85" i="9"/>
  <c r="AU85" i="9" s="1"/>
  <c r="AJ82" i="9"/>
  <c r="AU82" i="9" s="1"/>
  <c r="AJ83" i="9"/>
  <c r="AU83" i="9" s="1"/>
  <c r="AJ81" i="9"/>
  <c r="AU81" i="9" s="1"/>
  <c r="AJ118" i="9"/>
  <c r="AU118" i="9" s="1"/>
  <c r="AJ146" i="9"/>
  <c r="AU146" i="9" s="1"/>
  <c r="AJ178" i="9"/>
  <c r="AU178" i="9" s="1"/>
  <c r="AJ210" i="9"/>
  <c r="AU210" i="9" s="1"/>
  <c r="AJ238" i="9"/>
  <c r="AU238" i="9" s="1"/>
  <c r="AJ270" i="9"/>
  <c r="AU270" i="9" s="1"/>
  <c r="AJ302" i="9"/>
  <c r="AU302" i="9" s="1"/>
  <c r="AJ334" i="9"/>
  <c r="AU334" i="9" s="1"/>
  <c r="AJ149" i="9"/>
  <c r="AU149" i="9" s="1"/>
  <c r="AJ181" i="9"/>
  <c r="AU181" i="9" s="1"/>
  <c r="AJ241" i="9"/>
  <c r="AU241" i="9" s="1"/>
  <c r="AJ273" i="9"/>
  <c r="AU273" i="9" s="1"/>
  <c r="AJ305" i="9"/>
  <c r="AU305" i="9" s="1"/>
  <c r="AJ100" i="9"/>
  <c r="AU100" i="9" s="1"/>
  <c r="AJ132" i="9"/>
  <c r="AU132" i="9" s="1"/>
  <c r="AJ164" i="9"/>
  <c r="AU164" i="9" s="1"/>
  <c r="AJ196" i="9"/>
  <c r="AU196" i="9" s="1"/>
  <c r="AJ212" i="9"/>
  <c r="AU212" i="9" s="1"/>
  <c r="AJ228" i="9"/>
  <c r="AU228" i="9" s="1"/>
  <c r="AJ244" i="9"/>
  <c r="AU244" i="9" s="1"/>
  <c r="AJ260" i="9"/>
  <c r="AU260" i="9" s="1"/>
  <c r="AJ276" i="9"/>
  <c r="AU276" i="9" s="1"/>
  <c r="AJ292" i="9"/>
  <c r="AU292" i="9" s="1"/>
  <c r="AJ308" i="9"/>
  <c r="AU308" i="9" s="1"/>
  <c r="AJ324" i="9"/>
  <c r="AU324" i="9" s="1"/>
  <c r="AJ150" i="9"/>
  <c r="AU150" i="9" s="1"/>
  <c r="AJ182" i="9"/>
  <c r="AU182" i="9" s="1"/>
  <c r="AJ214" i="9"/>
  <c r="AU214" i="9" s="1"/>
  <c r="AJ250" i="9"/>
  <c r="AU250" i="9" s="1"/>
  <c r="AJ282" i="9"/>
  <c r="AU282" i="9" s="1"/>
  <c r="AJ314" i="9"/>
  <c r="AU314" i="9" s="1"/>
  <c r="AJ103" i="9"/>
  <c r="AU103" i="9" s="1"/>
  <c r="AJ119" i="9"/>
  <c r="AU119" i="9" s="1"/>
  <c r="AJ135" i="9"/>
  <c r="AU135" i="9" s="1"/>
  <c r="AJ151" i="9"/>
  <c r="AU151" i="9" s="1"/>
  <c r="AJ167" i="9"/>
  <c r="AU167" i="9" s="1"/>
  <c r="AJ183" i="9"/>
  <c r="AU183" i="9" s="1"/>
  <c r="AJ199" i="9"/>
  <c r="AU199" i="9" s="1"/>
  <c r="AJ215" i="9"/>
  <c r="AU215" i="9" s="1"/>
  <c r="AJ398" i="9"/>
  <c r="AU398" i="9" s="1"/>
  <c r="AJ462" i="9"/>
  <c r="AU462" i="9" s="1"/>
  <c r="AJ373" i="9"/>
  <c r="AU373" i="9" s="1"/>
  <c r="AJ405" i="9"/>
  <c r="AU405" i="9" s="1"/>
  <c r="AJ453" i="9"/>
  <c r="AU453" i="9" s="1"/>
  <c r="AJ356" i="9"/>
  <c r="AU356" i="9" s="1"/>
  <c r="AJ388" i="9"/>
  <c r="AU388" i="9" s="1"/>
  <c r="AJ420" i="9"/>
  <c r="AU420" i="9" s="1"/>
  <c r="AJ468" i="9"/>
  <c r="AU468" i="9" s="1"/>
  <c r="AJ378" i="9"/>
  <c r="AU378" i="9" s="1"/>
  <c r="AJ442" i="9"/>
  <c r="AU442" i="9" s="1"/>
  <c r="AJ357" i="9"/>
  <c r="AU357" i="9" s="1"/>
  <c r="AJ359" i="9"/>
  <c r="AU359" i="9" s="1"/>
  <c r="AJ391" i="9"/>
  <c r="AU391" i="9" s="1"/>
  <c r="AJ423" i="9"/>
  <c r="AU423" i="9" s="1"/>
  <c r="AJ455" i="9"/>
  <c r="AU455" i="9" s="1"/>
  <c r="AJ471" i="9"/>
  <c r="AU471" i="9" s="1"/>
  <c r="AJ358" i="9"/>
  <c r="AU358" i="9" s="1"/>
  <c r="AJ422" i="9"/>
  <c r="AU422" i="9" s="1"/>
  <c r="AJ478" i="9"/>
  <c r="AU478" i="9" s="1"/>
  <c r="AJ369" i="9"/>
  <c r="AU369" i="9" s="1"/>
  <c r="AJ401" i="9"/>
  <c r="AU401" i="9" s="1"/>
  <c r="AJ433" i="9"/>
  <c r="AU433" i="9" s="1"/>
  <c r="AJ465" i="9"/>
  <c r="AU465" i="9" s="1"/>
  <c r="AJ352" i="9"/>
  <c r="AU352" i="9" s="1"/>
  <c r="AJ384" i="9"/>
  <c r="AU384" i="9" s="1"/>
  <c r="AJ416" i="9"/>
  <c r="AU416" i="9" s="1"/>
  <c r="AJ448" i="9"/>
  <c r="AU448" i="9" s="1"/>
  <c r="AJ370" i="9"/>
  <c r="AU370" i="9" s="1"/>
  <c r="AJ434" i="9"/>
  <c r="AU434" i="9" s="1"/>
  <c r="AJ466" i="9"/>
  <c r="AU466" i="9" s="1"/>
  <c r="AJ337" i="9"/>
  <c r="AU337" i="9" s="1"/>
  <c r="AJ355" i="9"/>
  <c r="AU355" i="9" s="1"/>
  <c r="AJ387" i="9"/>
  <c r="AU387" i="9" s="1"/>
  <c r="AJ435" i="9"/>
  <c r="AU435" i="9" s="1"/>
  <c r="AJ350" i="9"/>
  <c r="AU350" i="9" s="1"/>
  <c r="AJ382" i="9"/>
  <c r="AU382" i="9" s="1"/>
  <c r="AJ414" i="9"/>
  <c r="AU414" i="9" s="1"/>
  <c r="AJ446" i="9"/>
  <c r="AU446" i="9" s="1"/>
  <c r="AJ474" i="9"/>
  <c r="AU474" i="9" s="1"/>
  <c r="AJ345" i="9"/>
  <c r="AU345" i="9" s="1"/>
  <c r="AJ365" i="9"/>
  <c r="AU365" i="9" s="1"/>
  <c r="AJ381" i="9"/>
  <c r="AU381" i="9" s="1"/>
  <c r="AJ397" i="9"/>
  <c r="AU397" i="9" s="1"/>
  <c r="AJ413" i="9"/>
  <c r="AU413" i="9" s="1"/>
  <c r="AJ429" i="9"/>
  <c r="AU429" i="9" s="1"/>
  <c r="AJ445" i="9"/>
  <c r="AU445" i="9" s="1"/>
  <c r="AJ461" i="9"/>
  <c r="AU461" i="9" s="1"/>
  <c r="AJ477" i="9"/>
  <c r="AU477" i="9" s="1"/>
  <c r="AJ348" i="9"/>
  <c r="AU348" i="9" s="1"/>
  <c r="AJ364" i="9"/>
  <c r="AU364" i="9" s="1"/>
  <c r="AJ380" i="9"/>
  <c r="AU380" i="9" s="1"/>
  <c r="AJ396" i="9"/>
  <c r="AU396" i="9" s="1"/>
  <c r="AJ412" i="9"/>
  <c r="AU412" i="9" s="1"/>
  <c r="AJ428" i="9"/>
  <c r="AU428" i="9" s="1"/>
  <c r="AJ444" i="9"/>
  <c r="AU444" i="9" s="1"/>
  <c r="AJ460" i="9"/>
  <c r="AU460" i="9" s="1"/>
  <c r="AJ476" i="9"/>
  <c r="AU476" i="9" s="1"/>
  <c r="AJ362" i="9"/>
  <c r="AU362" i="9" s="1"/>
  <c r="AJ394" i="9"/>
  <c r="AU394" i="9" s="1"/>
  <c r="AJ426" i="9"/>
  <c r="AU426" i="9" s="1"/>
  <c r="AJ458" i="9"/>
  <c r="AU458" i="9" s="1"/>
  <c r="AJ351" i="9"/>
  <c r="AU351" i="9" s="1"/>
  <c r="AJ367" i="9"/>
  <c r="AU367" i="9" s="1"/>
  <c r="AJ383" i="9"/>
  <c r="AU383" i="9" s="1"/>
  <c r="AJ399" i="9"/>
  <c r="AU399" i="9" s="1"/>
  <c r="AJ415" i="9"/>
  <c r="AU415" i="9" s="1"/>
  <c r="AJ431" i="9"/>
  <c r="AU431" i="9" s="1"/>
  <c r="AJ447" i="9"/>
  <c r="AU447" i="9" s="1"/>
  <c r="AJ463" i="9"/>
  <c r="AU463" i="9" s="1"/>
  <c r="AJ117" i="9"/>
  <c r="AU117" i="9" s="1"/>
  <c r="AJ114" i="9"/>
  <c r="AU114" i="9" s="1"/>
  <c r="AJ113" i="9"/>
  <c r="AU113" i="9" s="1"/>
  <c r="AJ177" i="9"/>
  <c r="AU177" i="9" s="1"/>
  <c r="AJ213" i="9"/>
  <c r="AU213" i="9" s="1"/>
  <c r="AJ277" i="9"/>
  <c r="AU277" i="9" s="1"/>
  <c r="AJ263" i="9"/>
  <c r="AU263" i="9" s="1"/>
  <c r="AJ295" i="9"/>
  <c r="AU295" i="9" s="1"/>
  <c r="AJ327" i="9"/>
  <c r="AU327" i="9" s="1"/>
  <c r="AJ110" i="9"/>
  <c r="AU110" i="9" s="1"/>
  <c r="AJ170" i="9"/>
  <c r="AU170" i="9" s="1"/>
  <c r="AJ230" i="9"/>
  <c r="AU230" i="9" s="1"/>
  <c r="AJ294" i="9"/>
  <c r="AU294" i="9" s="1"/>
  <c r="AJ141" i="9"/>
  <c r="AU141" i="9" s="1"/>
  <c r="AJ201" i="9"/>
  <c r="AU201" i="9" s="1"/>
  <c r="AJ265" i="9"/>
  <c r="AU265" i="9" s="1"/>
  <c r="AJ325" i="9"/>
  <c r="AU325" i="9" s="1"/>
  <c r="AJ112" i="9"/>
  <c r="AU112" i="9" s="1"/>
  <c r="AJ160" i="9"/>
  <c r="AU160" i="9" s="1"/>
  <c r="AJ192" i="9"/>
  <c r="AU192" i="9" s="1"/>
  <c r="AJ224" i="9"/>
  <c r="AU224" i="9" s="1"/>
  <c r="AJ256" i="9"/>
  <c r="AU256" i="9" s="1"/>
  <c r="AJ288" i="9"/>
  <c r="AU288" i="9" s="1"/>
  <c r="AJ320" i="9"/>
  <c r="AU320" i="9" s="1"/>
  <c r="AJ106" i="9"/>
  <c r="AU106" i="9" s="1"/>
  <c r="AJ174" i="9"/>
  <c r="AU174" i="9" s="1"/>
  <c r="AJ242" i="9"/>
  <c r="AU242" i="9" s="1"/>
  <c r="AJ306" i="9"/>
  <c r="AU306" i="9" s="1"/>
  <c r="AJ137" i="9"/>
  <c r="AU137" i="9" s="1"/>
  <c r="AJ205" i="9"/>
  <c r="AU205" i="9" s="1"/>
  <c r="AJ269" i="9"/>
  <c r="AU269" i="9" s="1"/>
  <c r="AJ99" i="9"/>
  <c r="AU99" i="9" s="1"/>
  <c r="AJ131" i="9"/>
  <c r="AU131" i="9" s="1"/>
  <c r="AJ179" i="9"/>
  <c r="AU179" i="9" s="1"/>
  <c r="AJ211" i="9"/>
  <c r="AU211" i="9" s="1"/>
  <c r="AJ227" i="9"/>
  <c r="AU227" i="9" s="1"/>
  <c r="AJ259" i="9"/>
  <c r="AU259" i="9" s="1"/>
  <c r="AJ307" i="9"/>
  <c r="AU307" i="9" s="1"/>
  <c r="AJ323" i="9"/>
  <c r="AU323" i="9" s="1"/>
  <c r="AJ102" i="9"/>
  <c r="AU102" i="9" s="1"/>
  <c r="AJ130" i="9"/>
  <c r="AU130" i="9" s="1"/>
  <c r="AJ162" i="9"/>
  <c r="AU162" i="9" s="1"/>
  <c r="AJ194" i="9"/>
  <c r="AU194" i="9" s="1"/>
  <c r="AJ222" i="9"/>
  <c r="AU222" i="9" s="1"/>
  <c r="AJ254" i="9"/>
  <c r="AU254" i="9" s="1"/>
  <c r="AJ286" i="9"/>
  <c r="AU286" i="9" s="1"/>
  <c r="AJ318" i="9"/>
  <c r="AU318" i="9" s="1"/>
  <c r="AJ101" i="9"/>
  <c r="AU101" i="9" s="1"/>
  <c r="AJ133" i="9"/>
  <c r="AU133" i="9" s="1"/>
  <c r="AJ165" i="9"/>
  <c r="AU165" i="9" s="1"/>
  <c r="AJ193" i="9"/>
  <c r="AU193" i="9" s="1"/>
  <c r="AJ225" i="9"/>
  <c r="AU225" i="9" s="1"/>
  <c r="AJ257" i="9"/>
  <c r="AU257" i="9" s="1"/>
  <c r="AJ289" i="9"/>
  <c r="AU289" i="9" s="1"/>
  <c r="AJ317" i="9"/>
  <c r="AU317" i="9" s="1"/>
  <c r="AJ92" i="9"/>
  <c r="AU92" i="9" s="1"/>
  <c r="AJ108" i="9"/>
  <c r="AU108" i="9" s="1"/>
  <c r="AJ124" i="9"/>
  <c r="AU124" i="9" s="1"/>
  <c r="AJ140" i="9"/>
  <c r="AU140" i="9" s="1"/>
  <c r="AJ156" i="9"/>
  <c r="AU156" i="9" s="1"/>
  <c r="AJ172" i="9"/>
  <c r="AU172" i="9" s="1"/>
  <c r="AJ188" i="9"/>
  <c r="AU188" i="9" s="1"/>
  <c r="AJ204" i="9"/>
  <c r="AU204" i="9" s="1"/>
  <c r="AJ220" i="9"/>
  <c r="AU220" i="9" s="1"/>
  <c r="AJ236" i="9"/>
  <c r="AU236" i="9" s="1"/>
  <c r="AJ252" i="9"/>
  <c r="AU252" i="9" s="1"/>
  <c r="AJ268" i="9"/>
  <c r="AU268" i="9" s="1"/>
  <c r="AJ284" i="9"/>
  <c r="AU284" i="9" s="1"/>
  <c r="AJ300" i="9"/>
  <c r="AU300" i="9" s="1"/>
  <c r="AJ316" i="9"/>
  <c r="AU316" i="9" s="1"/>
  <c r="AJ332" i="9"/>
  <c r="AU332" i="9" s="1"/>
  <c r="AJ98" i="9"/>
  <c r="AU98" i="9" s="1"/>
  <c r="AJ134" i="9"/>
  <c r="AU134" i="9" s="1"/>
  <c r="AJ166" i="9"/>
  <c r="AU166" i="9" s="1"/>
  <c r="AJ198" i="9"/>
  <c r="AU198" i="9" s="1"/>
  <c r="AJ234" i="9"/>
  <c r="AU234" i="9" s="1"/>
  <c r="AJ266" i="9"/>
  <c r="AU266" i="9" s="1"/>
  <c r="AJ298" i="9"/>
  <c r="AU298" i="9" s="1"/>
  <c r="AJ330" i="9"/>
  <c r="AU330" i="9" s="1"/>
  <c r="AJ97" i="9"/>
  <c r="AU97" i="9" s="1"/>
  <c r="AJ129" i="9"/>
  <c r="AU129" i="9" s="1"/>
  <c r="AJ161" i="9"/>
  <c r="AU161" i="9" s="1"/>
  <c r="AJ197" i="9"/>
  <c r="AU197" i="9" s="1"/>
  <c r="AJ229" i="9"/>
  <c r="AU229" i="9" s="1"/>
  <c r="AJ261" i="9"/>
  <c r="AU261" i="9" s="1"/>
  <c r="AJ293" i="9"/>
  <c r="AU293" i="9" s="1"/>
  <c r="AJ329" i="9"/>
  <c r="AU329" i="9" s="1"/>
  <c r="AJ95" i="9"/>
  <c r="AU95" i="9" s="1"/>
  <c r="AJ111" i="9"/>
  <c r="AU111" i="9" s="1"/>
  <c r="AJ127" i="9"/>
  <c r="AU127" i="9" s="1"/>
  <c r="AJ143" i="9"/>
  <c r="AU143" i="9" s="1"/>
  <c r="AJ159" i="9"/>
  <c r="AU159" i="9" s="1"/>
  <c r="AJ175" i="9"/>
  <c r="AU175" i="9" s="1"/>
  <c r="AJ191" i="9"/>
  <c r="AU191" i="9" s="1"/>
  <c r="AJ207" i="9"/>
  <c r="AU207" i="9" s="1"/>
  <c r="AJ223" i="9"/>
  <c r="AU223" i="9" s="1"/>
  <c r="AJ239" i="9"/>
  <c r="AU239" i="9" s="1"/>
  <c r="AJ255" i="9"/>
  <c r="AU255" i="9" s="1"/>
  <c r="AJ271" i="9"/>
  <c r="AU271" i="9" s="1"/>
  <c r="AJ287" i="9"/>
  <c r="AU287" i="9" s="1"/>
  <c r="AJ303" i="9"/>
  <c r="AU303" i="9" s="1"/>
  <c r="AJ319" i="9"/>
  <c r="AU319" i="9" s="1"/>
  <c r="AJ335" i="9"/>
  <c r="AU335" i="9" s="1"/>
  <c r="AJ366" i="9"/>
  <c r="AU366" i="9" s="1"/>
  <c r="AJ430" i="9"/>
  <c r="AU430" i="9" s="1"/>
  <c r="AJ353" i="9"/>
  <c r="AU353" i="9" s="1"/>
  <c r="AJ389" i="9"/>
  <c r="AU389" i="9" s="1"/>
  <c r="AJ421" i="9"/>
  <c r="AU421" i="9" s="1"/>
  <c r="AJ437" i="9"/>
  <c r="AU437" i="9" s="1"/>
  <c r="AJ469" i="9"/>
  <c r="AU469" i="9" s="1"/>
  <c r="AJ340" i="9"/>
  <c r="AU340" i="9" s="1"/>
  <c r="AJ372" i="9"/>
  <c r="AU372" i="9" s="1"/>
  <c r="AJ404" i="9"/>
  <c r="AU404" i="9" s="1"/>
  <c r="AJ436" i="9"/>
  <c r="AU436" i="9" s="1"/>
  <c r="AJ452" i="9"/>
  <c r="AU452" i="9" s="1"/>
  <c r="AJ346" i="9"/>
  <c r="AU346" i="9" s="1"/>
  <c r="AJ410" i="9"/>
  <c r="AU410" i="9" s="1"/>
  <c r="AJ343" i="9"/>
  <c r="AU343" i="9" s="1"/>
  <c r="AJ375" i="9"/>
  <c r="AU375" i="9" s="1"/>
  <c r="AJ407" i="9"/>
  <c r="AU407" i="9" s="1"/>
  <c r="AJ439" i="9"/>
  <c r="AU439" i="9" s="1"/>
  <c r="AJ390" i="9"/>
  <c r="AU390" i="9" s="1"/>
  <c r="AJ454" i="9"/>
  <c r="AU454" i="9" s="1"/>
  <c r="AJ349" i="9"/>
  <c r="AU349" i="9" s="1"/>
  <c r="AJ385" i="9"/>
  <c r="AU385" i="9" s="1"/>
  <c r="AJ417" i="9"/>
  <c r="AU417" i="9" s="1"/>
  <c r="AJ449" i="9"/>
  <c r="AU449" i="9" s="1"/>
  <c r="AJ336" i="9"/>
  <c r="AU336" i="9" s="1"/>
  <c r="AJ368" i="9"/>
  <c r="AU368" i="9" s="1"/>
  <c r="AJ400" i="9"/>
  <c r="AU400" i="9" s="1"/>
  <c r="AJ432" i="9"/>
  <c r="AU432" i="9" s="1"/>
  <c r="AJ464" i="9"/>
  <c r="AU464" i="9" s="1"/>
  <c r="AJ338" i="9"/>
  <c r="AU338" i="9" s="1"/>
  <c r="AJ402" i="9"/>
  <c r="AU402" i="9" s="1"/>
  <c r="AJ339" i="9"/>
  <c r="AU339" i="9" s="1"/>
  <c r="AJ371" i="9"/>
  <c r="AU371" i="9" s="1"/>
  <c r="AJ403" i="9"/>
  <c r="AU403" i="9" s="1"/>
  <c r="AJ419" i="9"/>
  <c r="AU419" i="9" s="1"/>
  <c r="AJ451" i="9"/>
  <c r="AU451" i="9" s="1"/>
  <c r="AJ467" i="9"/>
  <c r="AU467" i="9" s="1"/>
  <c r="AJ342" i="9"/>
  <c r="AU342" i="9" s="1"/>
  <c r="AJ374" i="9"/>
  <c r="AU374" i="9" s="1"/>
  <c r="AJ406" i="9"/>
  <c r="AU406" i="9" s="1"/>
  <c r="AJ438" i="9"/>
  <c r="AU438" i="9" s="1"/>
  <c r="AJ470" i="9"/>
  <c r="AU470" i="9" s="1"/>
  <c r="AJ341" i="9"/>
  <c r="AU341" i="9" s="1"/>
  <c r="AJ361" i="9"/>
  <c r="AU361" i="9" s="1"/>
  <c r="AJ377" i="9"/>
  <c r="AU377" i="9" s="1"/>
  <c r="AJ393" i="9"/>
  <c r="AU393" i="9" s="1"/>
  <c r="AJ409" i="9"/>
  <c r="AU409" i="9" s="1"/>
  <c r="AJ425" i="9"/>
  <c r="AU425" i="9" s="1"/>
  <c r="AJ441" i="9"/>
  <c r="AU441" i="9" s="1"/>
  <c r="AJ457" i="9"/>
  <c r="AU457" i="9" s="1"/>
  <c r="AJ473" i="9"/>
  <c r="AU473" i="9" s="1"/>
  <c r="AJ344" i="9"/>
  <c r="AU344" i="9" s="1"/>
  <c r="AJ360" i="9"/>
  <c r="AU360" i="9" s="1"/>
  <c r="AJ376" i="9"/>
  <c r="AU376" i="9" s="1"/>
  <c r="AJ392" i="9"/>
  <c r="AU392" i="9" s="1"/>
  <c r="AJ408" i="9"/>
  <c r="AU408" i="9" s="1"/>
  <c r="AJ424" i="9"/>
  <c r="AU424" i="9" s="1"/>
  <c r="AJ440" i="9"/>
  <c r="AU440" i="9" s="1"/>
  <c r="AJ456" i="9"/>
  <c r="AU456" i="9" s="1"/>
  <c r="AJ472" i="9"/>
  <c r="AU472" i="9" s="1"/>
  <c r="AJ354" i="9"/>
  <c r="AU354" i="9" s="1"/>
  <c r="AJ386" i="9"/>
  <c r="AU386" i="9" s="1"/>
  <c r="AJ418" i="9"/>
  <c r="AU418" i="9" s="1"/>
  <c r="AJ450" i="9"/>
  <c r="AU450" i="9" s="1"/>
  <c r="AJ347" i="9"/>
  <c r="AU347" i="9" s="1"/>
  <c r="AJ363" i="9"/>
  <c r="AU363" i="9" s="1"/>
  <c r="AJ379" i="9"/>
  <c r="AU379" i="9" s="1"/>
  <c r="AJ395" i="9"/>
  <c r="AU395" i="9" s="1"/>
  <c r="AJ411" i="9"/>
  <c r="AU411" i="9" s="1"/>
  <c r="AJ427" i="9"/>
  <c r="AU427" i="9" s="1"/>
  <c r="AJ443" i="9"/>
  <c r="AU443" i="9" s="1"/>
  <c r="AJ459" i="9"/>
  <c r="AU459" i="9" s="1"/>
  <c r="AJ475" i="9"/>
  <c r="AU475" i="9" s="1"/>
  <c r="AJ209" i="9"/>
  <c r="AU209" i="9" s="1"/>
  <c r="AJ333" i="9"/>
  <c r="AU333" i="9" s="1"/>
  <c r="AJ116" i="9"/>
  <c r="AU116" i="9" s="1"/>
  <c r="AJ148" i="9"/>
  <c r="AU148" i="9" s="1"/>
  <c r="AJ180" i="9"/>
  <c r="AU180" i="9" s="1"/>
  <c r="AJ145" i="9"/>
  <c r="AU145" i="9" s="1"/>
  <c r="AJ245" i="9"/>
  <c r="AU245" i="9" s="1"/>
  <c r="AJ309" i="9"/>
  <c r="AU309" i="9" s="1"/>
  <c r="AJ231" i="9"/>
  <c r="AU231" i="9" s="1"/>
  <c r="AJ247" i="9"/>
  <c r="AU247" i="9" s="1"/>
  <c r="AJ279" i="9"/>
  <c r="AU279" i="9" s="1"/>
  <c r="AJ311" i="9"/>
  <c r="AU311" i="9" s="1"/>
  <c r="AJ138" i="9"/>
  <c r="AU138" i="9" s="1"/>
  <c r="AJ202" i="9"/>
  <c r="AU202" i="9" s="1"/>
  <c r="AJ262" i="9"/>
  <c r="AU262" i="9" s="1"/>
  <c r="AJ326" i="9"/>
  <c r="AU326" i="9" s="1"/>
  <c r="AJ109" i="9"/>
  <c r="AU109" i="9" s="1"/>
  <c r="AJ173" i="9"/>
  <c r="AU173" i="9" s="1"/>
  <c r="AJ233" i="9"/>
  <c r="AU233" i="9" s="1"/>
  <c r="AJ297" i="9"/>
  <c r="AU297" i="9" s="1"/>
  <c r="AJ96" i="9"/>
  <c r="AU96" i="9" s="1"/>
  <c r="AJ128" i="9"/>
  <c r="AU128" i="9" s="1"/>
  <c r="AJ144" i="9"/>
  <c r="AU144" i="9" s="1"/>
  <c r="AJ176" i="9"/>
  <c r="AU176" i="9" s="1"/>
  <c r="AJ208" i="9"/>
  <c r="AU208" i="9" s="1"/>
  <c r="AJ240" i="9"/>
  <c r="AU240" i="9" s="1"/>
  <c r="AJ272" i="9"/>
  <c r="AU272" i="9" s="1"/>
  <c r="AJ304" i="9"/>
  <c r="AU304" i="9" s="1"/>
  <c r="AJ142" i="9"/>
  <c r="AU142" i="9" s="1"/>
  <c r="AJ206" i="9"/>
  <c r="AU206" i="9" s="1"/>
  <c r="AJ274" i="9"/>
  <c r="AU274" i="9" s="1"/>
  <c r="AJ105" i="9"/>
  <c r="AU105" i="9" s="1"/>
  <c r="AJ169" i="9"/>
  <c r="AU169" i="9" s="1"/>
  <c r="AJ237" i="9"/>
  <c r="AU237" i="9" s="1"/>
  <c r="AJ301" i="9"/>
  <c r="AU301" i="9" s="1"/>
  <c r="AJ115" i="9"/>
  <c r="AU115" i="9" s="1"/>
  <c r="AJ147" i="9"/>
  <c r="AU147" i="9" s="1"/>
  <c r="AJ163" i="9"/>
  <c r="AU163" i="9" s="1"/>
  <c r="AJ195" i="9"/>
  <c r="AU195" i="9" s="1"/>
  <c r="AJ243" i="9"/>
  <c r="AU243" i="9" s="1"/>
  <c r="AJ275" i="9"/>
  <c r="AU275" i="9" s="1"/>
  <c r="AJ291" i="9"/>
  <c r="AU291" i="9" s="1"/>
  <c r="AJ90" i="9"/>
  <c r="AU90" i="9" s="1"/>
  <c r="AJ122" i="9"/>
  <c r="AU122" i="9" s="1"/>
  <c r="AJ154" i="9"/>
  <c r="AU154" i="9" s="1"/>
  <c r="AJ186" i="9"/>
  <c r="AU186" i="9" s="1"/>
  <c r="AJ218" i="9"/>
  <c r="AU218" i="9" s="1"/>
  <c r="AJ246" i="9"/>
  <c r="AU246" i="9" s="1"/>
  <c r="AJ278" i="9"/>
  <c r="AU278" i="9" s="1"/>
  <c r="AJ310" i="9"/>
  <c r="AU310" i="9" s="1"/>
  <c r="AJ93" i="9"/>
  <c r="AU93" i="9" s="1"/>
  <c r="AJ125" i="9"/>
  <c r="AU125" i="9" s="1"/>
  <c r="AJ157" i="9"/>
  <c r="AU157" i="9" s="1"/>
  <c r="AJ189" i="9"/>
  <c r="AU189" i="9" s="1"/>
  <c r="AJ221" i="9"/>
  <c r="AU221" i="9" s="1"/>
  <c r="AJ249" i="9"/>
  <c r="AU249" i="9" s="1"/>
  <c r="AJ281" i="9"/>
  <c r="AU281" i="9" s="1"/>
  <c r="AJ313" i="9"/>
  <c r="AU313" i="9" s="1"/>
  <c r="AJ88" i="9"/>
  <c r="AU88" i="9" s="1"/>
  <c r="AJ104" i="9"/>
  <c r="AU104" i="9" s="1"/>
  <c r="AJ120" i="9"/>
  <c r="AU120" i="9" s="1"/>
  <c r="AJ136" i="9"/>
  <c r="AU136" i="9" s="1"/>
  <c r="AJ152" i="9"/>
  <c r="AU152" i="9" s="1"/>
  <c r="AJ168" i="9"/>
  <c r="AU168" i="9" s="1"/>
  <c r="AJ184" i="9"/>
  <c r="AU184" i="9" s="1"/>
  <c r="AJ200" i="9"/>
  <c r="AU200" i="9" s="1"/>
  <c r="AJ216" i="9"/>
  <c r="AU216" i="9" s="1"/>
  <c r="AJ232" i="9"/>
  <c r="AU232" i="9" s="1"/>
  <c r="AJ248" i="9"/>
  <c r="AU248" i="9" s="1"/>
  <c r="AJ264" i="9"/>
  <c r="AU264" i="9" s="1"/>
  <c r="AJ280" i="9"/>
  <c r="AU280" i="9" s="1"/>
  <c r="AJ296" i="9"/>
  <c r="AU296" i="9" s="1"/>
  <c r="AJ312" i="9"/>
  <c r="AU312" i="9" s="1"/>
  <c r="AJ328" i="9"/>
  <c r="AU328" i="9" s="1"/>
  <c r="AJ94" i="9"/>
  <c r="AU94" i="9" s="1"/>
  <c r="AJ126" i="9"/>
  <c r="AU126" i="9" s="1"/>
  <c r="AJ158" i="9"/>
  <c r="AU158" i="9" s="1"/>
  <c r="AJ190" i="9"/>
  <c r="AU190" i="9" s="1"/>
  <c r="AJ226" i="9"/>
  <c r="AU226" i="9" s="1"/>
  <c r="AJ258" i="9"/>
  <c r="AU258" i="9" s="1"/>
  <c r="AJ290" i="9"/>
  <c r="AU290" i="9" s="1"/>
  <c r="AJ322" i="9"/>
  <c r="AU322" i="9" s="1"/>
  <c r="AJ89" i="9"/>
  <c r="AU89" i="9" s="1"/>
  <c r="AJ121" i="9"/>
  <c r="AU121" i="9" s="1"/>
  <c r="AJ153" i="9"/>
  <c r="AU153" i="9" s="1"/>
  <c r="AJ185" i="9"/>
  <c r="AU185" i="9" s="1"/>
  <c r="AJ217" i="9"/>
  <c r="AU217" i="9" s="1"/>
  <c r="AJ253" i="9"/>
  <c r="AU253" i="9" s="1"/>
  <c r="AJ285" i="9"/>
  <c r="AU285" i="9" s="1"/>
  <c r="AJ321" i="9"/>
  <c r="AU321" i="9" s="1"/>
  <c r="AJ91" i="9"/>
  <c r="AU91" i="9" s="1"/>
  <c r="AJ107" i="9"/>
  <c r="AU107" i="9" s="1"/>
  <c r="AJ123" i="9"/>
  <c r="AU123" i="9" s="1"/>
  <c r="AJ139" i="9"/>
  <c r="AU139" i="9" s="1"/>
  <c r="AJ155" i="9"/>
  <c r="AU155" i="9" s="1"/>
  <c r="AJ171" i="9"/>
  <c r="AU171" i="9" s="1"/>
  <c r="AJ187" i="9"/>
  <c r="AU187" i="9" s="1"/>
  <c r="AJ203" i="9"/>
  <c r="AU203" i="9" s="1"/>
  <c r="AJ219" i="9"/>
  <c r="AU219" i="9" s="1"/>
  <c r="AJ235" i="9"/>
  <c r="AU235" i="9" s="1"/>
  <c r="AJ251" i="9"/>
  <c r="AU251" i="9" s="1"/>
  <c r="AJ267" i="9"/>
  <c r="AU267" i="9" s="1"/>
  <c r="AJ283" i="9"/>
  <c r="AU283" i="9" s="1"/>
  <c r="AJ299" i="9"/>
  <c r="AU299" i="9" s="1"/>
  <c r="AJ315" i="9"/>
  <c r="AU315" i="9" s="1"/>
  <c r="AJ331" i="9"/>
  <c r="AU331" i="9" s="1"/>
  <c r="AG85" i="9"/>
  <c r="AT85" i="9" s="1"/>
  <c r="AH461" i="9"/>
  <c r="AG86" i="9"/>
  <c r="AT86" i="9" s="1"/>
  <c r="AG124" i="9"/>
  <c r="AT124" i="9" s="1"/>
  <c r="AG343" i="9"/>
  <c r="AT343" i="9" s="1"/>
  <c r="AG88" i="9"/>
  <c r="AT88" i="9" s="1"/>
  <c r="AG87" i="9"/>
  <c r="AT87" i="9" s="1"/>
  <c r="AG213" i="9"/>
  <c r="AT213" i="9" s="1"/>
  <c r="AG210" i="9"/>
  <c r="AT210" i="9" s="1"/>
  <c r="AG338" i="9"/>
  <c r="AT338" i="9" s="1"/>
  <c r="AG331" i="9"/>
  <c r="AT331" i="9" s="1"/>
  <c r="AG271" i="9"/>
  <c r="AT271" i="9" s="1"/>
  <c r="AG291" i="9"/>
  <c r="AT291" i="9" s="1"/>
  <c r="AG224" i="9"/>
  <c r="AT224" i="9" s="1"/>
  <c r="AG165" i="9"/>
  <c r="AT165" i="9" s="1"/>
  <c r="AG241" i="9"/>
  <c r="AT241" i="9" s="1"/>
  <c r="AG113" i="9"/>
  <c r="AT113" i="9" s="1"/>
  <c r="AG111" i="9"/>
  <c r="AT111" i="9" s="1"/>
  <c r="AG280" i="9"/>
  <c r="AT280" i="9" s="1"/>
  <c r="AG341" i="9"/>
  <c r="AT341" i="9" s="1"/>
  <c r="AG299" i="9"/>
  <c r="AT299" i="9" s="1"/>
  <c r="AH416" i="9"/>
  <c r="AG330" i="9"/>
  <c r="AT330" i="9" s="1"/>
  <c r="AG266" i="9"/>
  <c r="AT266" i="9" s="1"/>
  <c r="AG202" i="9"/>
  <c r="AT202" i="9" s="1"/>
  <c r="AG138" i="9"/>
  <c r="AT138" i="9" s="1"/>
  <c r="AG287" i="9"/>
  <c r="AT287" i="9" s="1"/>
  <c r="AG159" i="9"/>
  <c r="AT159" i="9" s="1"/>
  <c r="AG145" i="9"/>
  <c r="AT145" i="9" s="1"/>
  <c r="AG301" i="9"/>
  <c r="AT301" i="9" s="1"/>
  <c r="AG237" i="9"/>
  <c r="AT237" i="9" s="1"/>
  <c r="AG173" i="9"/>
  <c r="AT173" i="9" s="1"/>
  <c r="AG109" i="9"/>
  <c r="AT109" i="9" s="1"/>
  <c r="AG89" i="9"/>
  <c r="AT89" i="9" s="1"/>
  <c r="AG240" i="9"/>
  <c r="AT240" i="9" s="1"/>
  <c r="AG131" i="9"/>
  <c r="AT131" i="9" s="1"/>
  <c r="AG307" i="9"/>
  <c r="AT307" i="9" s="1"/>
  <c r="AG179" i="9"/>
  <c r="AT179" i="9" s="1"/>
  <c r="AG248" i="9"/>
  <c r="AT248" i="9" s="1"/>
  <c r="AG110" i="9"/>
  <c r="AT110" i="9" s="1"/>
  <c r="AG126" i="9"/>
  <c r="AT126" i="9" s="1"/>
  <c r="AH349" i="9"/>
  <c r="AG357" i="9"/>
  <c r="AT357" i="9" s="1"/>
  <c r="AH381" i="9"/>
  <c r="AG389" i="9"/>
  <c r="AT389" i="9" s="1"/>
  <c r="AH413" i="9"/>
  <c r="AG421" i="9"/>
  <c r="AT421" i="9" s="1"/>
  <c r="AH452" i="9"/>
  <c r="AG460" i="9"/>
  <c r="AT460" i="9" s="1"/>
  <c r="AH383" i="9"/>
  <c r="AG391" i="9"/>
  <c r="AT391" i="9" s="1"/>
  <c r="AH346" i="9"/>
  <c r="AG354" i="9"/>
  <c r="AT354" i="9" s="1"/>
  <c r="AH378" i="9"/>
  <c r="AG386" i="9"/>
  <c r="AT386" i="9" s="1"/>
  <c r="AH410" i="9"/>
  <c r="AG418" i="9"/>
  <c r="AT418" i="9" s="1"/>
  <c r="AH442" i="9"/>
  <c r="AG450" i="9"/>
  <c r="AT450" i="9" s="1"/>
  <c r="AH458" i="9"/>
  <c r="AG466" i="9"/>
  <c r="AT466" i="9" s="1"/>
  <c r="AH440" i="9"/>
  <c r="AG448" i="9"/>
  <c r="AT448" i="9" s="1"/>
  <c r="AH355" i="9"/>
  <c r="AG363" i="9"/>
  <c r="AT363" i="9" s="1"/>
  <c r="AH419" i="9"/>
  <c r="AG427" i="9"/>
  <c r="AT427" i="9" s="1"/>
  <c r="AH467" i="9"/>
  <c r="AG475" i="9"/>
  <c r="AT475" i="9" s="1"/>
  <c r="AG276" i="9"/>
  <c r="AT276" i="9" s="1"/>
  <c r="AG231" i="9"/>
  <c r="AT231" i="9" s="1"/>
  <c r="AG326" i="9"/>
  <c r="AT326" i="9" s="1"/>
  <c r="AG198" i="9"/>
  <c r="AT198" i="9" s="1"/>
  <c r="AG296" i="9"/>
  <c r="AT296" i="9" s="1"/>
  <c r="AG313" i="9"/>
  <c r="AT313" i="9" s="1"/>
  <c r="AG185" i="9"/>
  <c r="AT185" i="9" s="1"/>
  <c r="AG255" i="9"/>
  <c r="AT255" i="9" s="1"/>
  <c r="AG264" i="9"/>
  <c r="AT264" i="9" s="1"/>
  <c r="AG286" i="9"/>
  <c r="AT286" i="9" s="1"/>
  <c r="AG188" i="9"/>
  <c r="AT188" i="9" s="1"/>
  <c r="AG152" i="9"/>
  <c r="AT152" i="9" s="1"/>
  <c r="AG98" i="9"/>
  <c r="AT98" i="9" s="1"/>
  <c r="AG132" i="9"/>
  <c r="AT132" i="9" s="1"/>
  <c r="AG117" i="9"/>
  <c r="AT117" i="9" s="1"/>
  <c r="AG119" i="9"/>
  <c r="AT119" i="9" s="1"/>
  <c r="AG96" i="9"/>
  <c r="AT96" i="9" s="1"/>
  <c r="AG218" i="9"/>
  <c r="AT218" i="9" s="1"/>
  <c r="AG187" i="9"/>
  <c r="AT187" i="9" s="1"/>
  <c r="AG189" i="9"/>
  <c r="AT189" i="9" s="1"/>
  <c r="AH426" i="9"/>
  <c r="AG314" i="9"/>
  <c r="AT314" i="9" s="1"/>
  <c r="AG250" i="9"/>
  <c r="AT250" i="9" s="1"/>
  <c r="AG186" i="9"/>
  <c r="AT186" i="9" s="1"/>
  <c r="AG122" i="9"/>
  <c r="AT122" i="9" s="1"/>
  <c r="AG251" i="9"/>
  <c r="AT251" i="9" s="1"/>
  <c r="AG123" i="9"/>
  <c r="AT123" i="9" s="1"/>
  <c r="AG244" i="9"/>
  <c r="AT244" i="9" s="1"/>
  <c r="AG116" i="9"/>
  <c r="AT116" i="9" s="1"/>
  <c r="AG285" i="9"/>
  <c r="AT285" i="9" s="1"/>
  <c r="AG221" i="9"/>
  <c r="AT221" i="9" s="1"/>
  <c r="AG157" i="9"/>
  <c r="AT157" i="9" s="1"/>
  <c r="AG327" i="9"/>
  <c r="AT327" i="9" s="1"/>
  <c r="AG199" i="9"/>
  <c r="AT199" i="9" s="1"/>
  <c r="AG336" i="9"/>
  <c r="AT336" i="9" s="1"/>
  <c r="AG208" i="9"/>
  <c r="AT208" i="9" s="1"/>
  <c r="AG310" i="9"/>
  <c r="AT310" i="9" s="1"/>
  <c r="AG246" i="9"/>
  <c r="AT246" i="9" s="1"/>
  <c r="AG182" i="9"/>
  <c r="AT182" i="9" s="1"/>
  <c r="AG118" i="9"/>
  <c r="AT118" i="9" s="1"/>
  <c r="AG279" i="9"/>
  <c r="AT279" i="9" s="1"/>
  <c r="AG147" i="9"/>
  <c r="AT147" i="9" s="1"/>
  <c r="AG268" i="9"/>
  <c r="AT268" i="9" s="1"/>
  <c r="AG140" i="9"/>
  <c r="AT140" i="9" s="1"/>
  <c r="AG297" i="9"/>
  <c r="AT297" i="9" s="1"/>
  <c r="AG233" i="9"/>
  <c r="AT233" i="9" s="1"/>
  <c r="AG169" i="9"/>
  <c r="AT169" i="9" s="1"/>
  <c r="AG105" i="9"/>
  <c r="AT105" i="9" s="1"/>
  <c r="AG223" i="9"/>
  <c r="AT223" i="9" s="1"/>
  <c r="AG95" i="9"/>
  <c r="AT95" i="9" s="1"/>
  <c r="AG232" i="9"/>
  <c r="AT232" i="9" s="1"/>
  <c r="AG100" i="9"/>
  <c r="AT100" i="9" s="1"/>
  <c r="AG254" i="9"/>
  <c r="AT254" i="9" s="1"/>
  <c r="AG322" i="9"/>
  <c r="AT322" i="9" s="1"/>
  <c r="AG194" i="9"/>
  <c r="AT194" i="9" s="1"/>
  <c r="AG288" i="9"/>
  <c r="AT288" i="9" s="1"/>
  <c r="AG197" i="9"/>
  <c r="AT197" i="9" s="1"/>
  <c r="AG311" i="9"/>
  <c r="AT311" i="9" s="1"/>
  <c r="AG324" i="9"/>
  <c r="AT324" i="9" s="1"/>
  <c r="AG334" i="9"/>
  <c r="AT334" i="9" s="1"/>
  <c r="AG206" i="9"/>
  <c r="AT206" i="9" s="1"/>
  <c r="AG321" i="9"/>
  <c r="AT321" i="9" s="1"/>
  <c r="AG193" i="9"/>
  <c r="AT193" i="9" s="1"/>
  <c r="AG267" i="9"/>
  <c r="AT267" i="9" s="1"/>
  <c r="AG306" i="9"/>
  <c r="AT306" i="9" s="1"/>
  <c r="AG178" i="9"/>
  <c r="AT178" i="9" s="1"/>
  <c r="AG228" i="9"/>
  <c r="AT228" i="9" s="1"/>
  <c r="AG309" i="9"/>
  <c r="AT309" i="9" s="1"/>
  <c r="AG275" i="9"/>
  <c r="AT275" i="9" s="1"/>
  <c r="AG83" i="9"/>
  <c r="AT83" i="9" s="1"/>
  <c r="AG94" i="9"/>
  <c r="AT94" i="9" s="1"/>
  <c r="AG93" i="9"/>
  <c r="AT93" i="9" s="1"/>
  <c r="AH365" i="9"/>
  <c r="AG373" i="9"/>
  <c r="AT373" i="9" s="1"/>
  <c r="AH397" i="9"/>
  <c r="AG405" i="9"/>
  <c r="AT405" i="9" s="1"/>
  <c r="AH429" i="9"/>
  <c r="AG437" i="9"/>
  <c r="AT437" i="9" s="1"/>
  <c r="AH445" i="9"/>
  <c r="AG453" i="9"/>
  <c r="AT453" i="9" s="1"/>
  <c r="AH447" i="9"/>
  <c r="AG455" i="9"/>
  <c r="AT455" i="9" s="1"/>
  <c r="AH362" i="9"/>
  <c r="AG370" i="9"/>
  <c r="AT370" i="9" s="1"/>
  <c r="AH394" i="9"/>
  <c r="AG402" i="9"/>
  <c r="AT402" i="9" s="1"/>
  <c r="AH336" i="9"/>
  <c r="AG344" i="9"/>
  <c r="AT344" i="9" s="1"/>
  <c r="AH352" i="9"/>
  <c r="AG360" i="9"/>
  <c r="AT360" i="9" s="1"/>
  <c r="AH379" i="9"/>
  <c r="AG387" i="9"/>
  <c r="AT387" i="9" s="1"/>
  <c r="AH443" i="9"/>
  <c r="AG451" i="9"/>
  <c r="AT451" i="9" s="1"/>
  <c r="AH348" i="9"/>
  <c r="AG356" i="9"/>
  <c r="AT356" i="9" s="1"/>
  <c r="AH380" i="9"/>
  <c r="AG388" i="9"/>
  <c r="AT388" i="9" s="1"/>
  <c r="AH412" i="9"/>
  <c r="AG420" i="9"/>
  <c r="AT420" i="9" s="1"/>
  <c r="AH343" i="9"/>
  <c r="AG351" i="9"/>
  <c r="AT351" i="9" s="1"/>
  <c r="AH407" i="9"/>
  <c r="AG415" i="9"/>
  <c r="AT415" i="9" s="1"/>
  <c r="AG148" i="9"/>
  <c r="AT148" i="9" s="1"/>
  <c r="AG103" i="9"/>
  <c r="AT103" i="9" s="1"/>
  <c r="AG108" i="9"/>
  <c r="AT108" i="9" s="1"/>
  <c r="AG262" i="9"/>
  <c r="AT262" i="9" s="1"/>
  <c r="AG134" i="9"/>
  <c r="AT134" i="9" s="1"/>
  <c r="AG172" i="9"/>
  <c r="AT172" i="9" s="1"/>
  <c r="AG249" i="9"/>
  <c r="AT249" i="9" s="1"/>
  <c r="AG121" i="9"/>
  <c r="AT121" i="9" s="1"/>
  <c r="AG127" i="9"/>
  <c r="AT127" i="9" s="1"/>
  <c r="AG136" i="9"/>
  <c r="AT136" i="9" s="1"/>
  <c r="AG158" i="9"/>
  <c r="AT158" i="9" s="1"/>
  <c r="AG195" i="9"/>
  <c r="AT195" i="9" s="1"/>
  <c r="AG273" i="9"/>
  <c r="AT273" i="9" s="1"/>
  <c r="AG171" i="9"/>
  <c r="AT171" i="9" s="1"/>
  <c r="AG226" i="9"/>
  <c r="AT226" i="9" s="1"/>
  <c r="AG139" i="9"/>
  <c r="AT139" i="9" s="1"/>
  <c r="AG245" i="9"/>
  <c r="AT245" i="9" s="1"/>
  <c r="AG128" i="9"/>
  <c r="AT128" i="9" s="1"/>
  <c r="AG238" i="9"/>
  <c r="AT238" i="9" s="1"/>
  <c r="AG99" i="9"/>
  <c r="AT99" i="9" s="1"/>
  <c r="AG225" i="9"/>
  <c r="AT225" i="9" s="1"/>
  <c r="AG303" i="9"/>
  <c r="AT303" i="9" s="1"/>
  <c r="AG316" i="9"/>
  <c r="AT316" i="9" s="1"/>
  <c r="AG320" i="9"/>
  <c r="AT320" i="9" s="1"/>
  <c r="AG325" i="9"/>
  <c r="AT325" i="9" s="1"/>
  <c r="AG292" i="9"/>
  <c r="AT292" i="9" s="1"/>
  <c r="AG91" i="9"/>
  <c r="AT91" i="9" s="1"/>
  <c r="AG90" i="9"/>
  <c r="AT90" i="9" s="1"/>
  <c r="AG92" i="9"/>
  <c r="AT92" i="9" s="1"/>
  <c r="AG282" i="9"/>
  <c r="AT282" i="9" s="1"/>
  <c r="AG154" i="9"/>
  <c r="AT154" i="9" s="1"/>
  <c r="AG315" i="9"/>
  <c r="AT315" i="9" s="1"/>
  <c r="AG304" i="9"/>
  <c r="AT304" i="9" s="1"/>
  <c r="AG180" i="9"/>
  <c r="AT180" i="9" s="1"/>
  <c r="AG317" i="9"/>
  <c r="AT317" i="9" s="1"/>
  <c r="AG253" i="9"/>
  <c r="AT253" i="9" s="1"/>
  <c r="AG125" i="9"/>
  <c r="AT125" i="9" s="1"/>
  <c r="AG259" i="9"/>
  <c r="AT259" i="9" s="1"/>
  <c r="AG135" i="9"/>
  <c r="AT135" i="9" s="1"/>
  <c r="AG272" i="9"/>
  <c r="AT272" i="9" s="1"/>
  <c r="AG144" i="9"/>
  <c r="AT144" i="9" s="1"/>
  <c r="AG342" i="9"/>
  <c r="AT342" i="9" s="1"/>
  <c r="AG278" i="9"/>
  <c r="AT278" i="9" s="1"/>
  <c r="AG214" i="9"/>
  <c r="AT214" i="9" s="1"/>
  <c r="AG150" i="9"/>
  <c r="AT150" i="9" s="1"/>
  <c r="AG339" i="9"/>
  <c r="AT339" i="9" s="1"/>
  <c r="AG211" i="9"/>
  <c r="AT211" i="9" s="1"/>
  <c r="AG328" i="9"/>
  <c r="AT328" i="9" s="1"/>
  <c r="AG204" i="9"/>
  <c r="AT204" i="9" s="1"/>
  <c r="AG329" i="9"/>
  <c r="AT329" i="9" s="1"/>
  <c r="AG265" i="9"/>
  <c r="AT265" i="9" s="1"/>
  <c r="AG201" i="9"/>
  <c r="AT201" i="9" s="1"/>
  <c r="AG137" i="9"/>
  <c r="AT137" i="9" s="1"/>
  <c r="AG283" i="9"/>
  <c r="AT283" i="9" s="1"/>
  <c r="AG155" i="9"/>
  <c r="AT155" i="9" s="1"/>
  <c r="AG300" i="9"/>
  <c r="AT300" i="9" s="1"/>
  <c r="AG168" i="9"/>
  <c r="AT168" i="9" s="1"/>
  <c r="AG318" i="9"/>
  <c r="AT318" i="9" s="1"/>
  <c r="AG190" i="9"/>
  <c r="AT190" i="9" s="1"/>
  <c r="AG263" i="9"/>
  <c r="AT263" i="9" s="1"/>
  <c r="AG252" i="9"/>
  <c r="AT252" i="9" s="1"/>
  <c r="AG305" i="9"/>
  <c r="AT305" i="9" s="1"/>
  <c r="AG177" i="9"/>
  <c r="AT177" i="9" s="1"/>
  <c r="AG239" i="9"/>
  <c r="AT239" i="9" s="1"/>
  <c r="AG216" i="9"/>
  <c r="AT216" i="9" s="1"/>
  <c r="AG258" i="9"/>
  <c r="AT258" i="9" s="1"/>
  <c r="AG130" i="9"/>
  <c r="AT130" i="9" s="1"/>
  <c r="AG175" i="9"/>
  <c r="AT175" i="9" s="1"/>
  <c r="AG196" i="9"/>
  <c r="AT196" i="9" s="1"/>
  <c r="AG261" i="9"/>
  <c r="AT261" i="9" s="1"/>
  <c r="AG149" i="9"/>
  <c r="AT149" i="9" s="1"/>
  <c r="AG183" i="9"/>
  <c r="AT183" i="9" s="1"/>
  <c r="AG192" i="9"/>
  <c r="AT192" i="9" s="1"/>
  <c r="AG270" i="9"/>
  <c r="AT270" i="9" s="1"/>
  <c r="AG142" i="9"/>
  <c r="AT142" i="9" s="1"/>
  <c r="AG167" i="9"/>
  <c r="AT167" i="9" s="1"/>
  <c r="AG156" i="9"/>
  <c r="AT156" i="9" s="1"/>
  <c r="AG257" i="9"/>
  <c r="AT257" i="9" s="1"/>
  <c r="AG129" i="9"/>
  <c r="AT129" i="9" s="1"/>
  <c r="AG143" i="9"/>
  <c r="AT143" i="9" s="1"/>
  <c r="AG120" i="9"/>
  <c r="AT120" i="9" s="1"/>
  <c r="AG242" i="9"/>
  <c r="AT242" i="9" s="1"/>
  <c r="AG114" i="9"/>
  <c r="AT114" i="9" s="1"/>
  <c r="AG107" i="9"/>
  <c r="AT107" i="9" s="1"/>
  <c r="AG104" i="9"/>
  <c r="AT104" i="9" s="1"/>
  <c r="AG229" i="9"/>
  <c r="AT229" i="9" s="1"/>
  <c r="AG101" i="9"/>
  <c r="AT101" i="9" s="1"/>
  <c r="AG151" i="9"/>
  <c r="AT151" i="9" s="1"/>
  <c r="AH384" i="9"/>
  <c r="AG298" i="9"/>
  <c r="AT298" i="9" s="1"/>
  <c r="AG234" i="9"/>
  <c r="AT234" i="9" s="1"/>
  <c r="AG170" i="9"/>
  <c r="AT170" i="9" s="1"/>
  <c r="AG106" i="9"/>
  <c r="AT106" i="9" s="1"/>
  <c r="AG219" i="9"/>
  <c r="AT219" i="9" s="1"/>
  <c r="AG340" i="9"/>
  <c r="AT340" i="9" s="1"/>
  <c r="AG212" i="9"/>
  <c r="AT212" i="9" s="1"/>
  <c r="AG333" i="9"/>
  <c r="AT333" i="9" s="1"/>
  <c r="AG269" i="9"/>
  <c r="AT269" i="9" s="1"/>
  <c r="AG205" i="9"/>
  <c r="AT205" i="9" s="1"/>
  <c r="AG141" i="9"/>
  <c r="AT141" i="9" s="1"/>
  <c r="AG295" i="9"/>
  <c r="AT295" i="9" s="1"/>
  <c r="AG163" i="9"/>
  <c r="AT163" i="9" s="1"/>
  <c r="AG308" i="9"/>
  <c r="AT308" i="9" s="1"/>
  <c r="AG176" i="9"/>
  <c r="AT176" i="9" s="1"/>
  <c r="AG294" i="9"/>
  <c r="AT294" i="9" s="1"/>
  <c r="AG230" i="9"/>
  <c r="AT230" i="9" s="1"/>
  <c r="AG166" i="9"/>
  <c r="AT166" i="9" s="1"/>
  <c r="AG102" i="9"/>
  <c r="AT102" i="9" s="1"/>
  <c r="AG243" i="9"/>
  <c r="AT243" i="9" s="1"/>
  <c r="AG115" i="9"/>
  <c r="AT115" i="9" s="1"/>
  <c r="AG236" i="9"/>
  <c r="AT236" i="9" s="1"/>
  <c r="AG112" i="9"/>
  <c r="AT112" i="9" s="1"/>
  <c r="AG281" i="9"/>
  <c r="AT281" i="9" s="1"/>
  <c r="AG217" i="9"/>
  <c r="AT217" i="9" s="1"/>
  <c r="AG153" i="9"/>
  <c r="AT153" i="9" s="1"/>
  <c r="AG319" i="9"/>
  <c r="AT319" i="9" s="1"/>
  <c r="AG191" i="9"/>
  <c r="AT191" i="9" s="1"/>
  <c r="AG332" i="9"/>
  <c r="AT332" i="9" s="1"/>
  <c r="AG200" i="9"/>
  <c r="AT200" i="9" s="1"/>
  <c r="AG97" i="9"/>
  <c r="AT97" i="9" s="1"/>
  <c r="AG222" i="9"/>
  <c r="AT222" i="9" s="1"/>
  <c r="AG323" i="9"/>
  <c r="AT323" i="9" s="1"/>
  <c r="AG312" i="9"/>
  <c r="AT312" i="9" s="1"/>
  <c r="AG337" i="9"/>
  <c r="AT337" i="9" s="1"/>
  <c r="AG209" i="9"/>
  <c r="AT209" i="9" s="1"/>
  <c r="AG335" i="9"/>
  <c r="AT335" i="9" s="1"/>
  <c r="AG284" i="9"/>
  <c r="AT284" i="9" s="1"/>
  <c r="AG290" i="9"/>
  <c r="AT290" i="9" s="1"/>
  <c r="AG162" i="9"/>
  <c r="AT162" i="9" s="1"/>
  <c r="AG235" i="9"/>
  <c r="AT235" i="9" s="1"/>
  <c r="AG260" i="9"/>
  <c r="AT260" i="9" s="1"/>
  <c r="AG293" i="9"/>
  <c r="AT293" i="9" s="1"/>
  <c r="AG181" i="9"/>
  <c r="AT181" i="9" s="1"/>
  <c r="AG247" i="9"/>
  <c r="AT247" i="9" s="1"/>
  <c r="AG256" i="9"/>
  <c r="AT256" i="9" s="1"/>
  <c r="AG302" i="9"/>
  <c r="AT302" i="9" s="1"/>
  <c r="AG174" i="9"/>
  <c r="AT174" i="9" s="1"/>
  <c r="AG227" i="9"/>
  <c r="AT227" i="9" s="1"/>
  <c r="AG220" i="9"/>
  <c r="AT220" i="9" s="1"/>
  <c r="AG289" i="9"/>
  <c r="AT289" i="9" s="1"/>
  <c r="AG161" i="9"/>
  <c r="AT161" i="9" s="1"/>
  <c r="AG207" i="9"/>
  <c r="AT207" i="9" s="1"/>
  <c r="AG184" i="9"/>
  <c r="AT184" i="9" s="1"/>
  <c r="AG274" i="9"/>
  <c r="AT274" i="9" s="1"/>
  <c r="AG146" i="9"/>
  <c r="AT146" i="9" s="1"/>
  <c r="AG203" i="9"/>
  <c r="AT203" i="9" s="1"/>
  <c r="AG164" i="9"/>
  <c r="AT164" i="9" s="1"/>
  <c r="AG277" i="9"/>
  <c r="AT277" i="9" s="1"/>
  <c r="AG133" i="9"/>
  <c r="AT133" i="9" s="1"/>
  <c r="AG215" i="9"/>
  <c r="AT215" i="9" s="1"/>
  <c r="AG160" i="9"/>
  <c r="AT160" i="9" s="1"/>
  <c r="AG82" i="9"/>
  <c r="AT82" i="9" s="1"/>
  <c r="AG81" i="9"/>
  <c r="AT81" i="9" s="1"/>
  <c r="AG84" i="9"/>
  <c r="AT84" i="9" s="1"/>
  <c r="AA83" i="9"/>
  <c r="AR83" i="9" s="1"/>
  <c r="AA99" i="9"/>
  <c r="AR99" i="9" s="1"/>
  <c r="AA101" i="9"/>
  <c r="AR101" i="9" s="1"/>
  <c r="AA103" i="9"/>
  <c r="AR103" i="9" s="1"/>
  <c r="AA105" i="9"/>
  <c r="AR105" i="9" s="1"/>
  <c r="AA107" i="9"/>
  <c r="AR107" i="9" s="1"/>
  <c r="AA109" i="9"/>
  <c r="AR109" i="9" s="1"/>
  <c r="AA161" i="9"/>
  <c r="AR161" i="9" s="1"/>
  <c r="AA128" i="9"/>
  <c r="AR128" i="9" s="1"/>
  <c r="AA180" i="9"/>
  <c r="AR180" i="9" s="1"/>
  <c r="AA148" i="9"/>
  <c r="AR148" i="9" s="1"/>
  <c r="AA181" i="9"/>
  <c r="AR181" i="9" s="1"/>
  <c r="AA117" i="9"/>
  <c r="AR117" i="9" s="1"/>
  <c r="AA157" i="9"/>
  <c r="AR157" i="9" s="1"/>
  <c r="AA138" i="9"/>
  <c r="AR138" i="9" s="1"/>
  <c r="AA123" i="9"/>
  <c r="AR123" i="9" s="1"/>
  <c r="AA332" i="9"/>
  <c r="AR332" i="9" s="1"/>
  <c r="AA284" i="9"/>
  <c r="AR284" i="9" s="1"/>
  <c r="AA252" i="9"/>
  <c r="AR252" i="9" s="1"/>
  <c r="AA220" i="9"/>
  <c r="AR220" i="9" s="1"/>
  <c r="AA188" i="9"/>
  <c r="AR188" i="9" s="1"/>
  <c r="AA293" i="9"/>
  <c r="AR293" i="9" s="1"/>
  <c r="AA229" i="9"/>
  <c r="AR229" i="9" s="1"/>
  <c r="AA319" i="9"/>
  <c r="AR319" i="9" s="1"/>
  <c r="AA255" i="9"/>
  <c r="AR255" i="9" s="1"/>
  <c r="AA191" i="9"/>
  <c r="AR191" i="9" s="1"/>
  <c r="AA305" i="9"/>
  <c r="AR305" i="9" s="1"/>
  <c r="AA241" i="9"/>
  <c r="AR241" i="9" s="1"/>
  <c r="AA322" i="9"/>
  <c r="AR322" i="9" s="1"/>
  <c r="AA198" i="9"/>
  <c r="AR198" i="9" s="1"/>
  <c r="AA333" i="9"/>
  <c r="AR333" i="9" s="1"/>
  <c r="AA334" i="9"/>
  <c r="AR334" i="9" s="1"/>
  <c r="AA111" i="9"/>
  <c r="AR111" i="9" s="1"/>
  <c r="AA116" i="9"/>
  <c r="AR116" i="9" s="1"/>
  <c r="AA88" i="9"/>
  <c r="AR88" i="9" s="1"/>
  <c r="AA174" i="9"/>
  <c r="AR174" i="9" s="1"/>
  <c r="AA178" i="9"/>
  <c r="AR178" i="9" s="1"/>
  <c r="AA160" i="9"/>
  <c r="AR160" i="9" s="1"/>
  <c r="AA141" i="9"/>
  <c r="AR141" i="9" s="1"/>
  <c r="AA179" i="9"/>
  <c r="AR179" i="9" s="1"/>
  <c r="AA115" i="9"/>
  <c r="AR115" i="9" s="1"/>
  <c r="AA168" i="9"/>
  <c r="AR168" i="9" s="1"/>
  <c r="AA118" i="9"/>
  <c r="AR118" i="9" s="1"/>
  <c r="AA146" i="9"/>
  <c r="AR146" i="9" s="1"/>
  <c r="AA113" i="9"/>
  <c r="AR113" i="9" s="1"/>
  <c r="AA222" i="9"/>
  <c r="AR222" i="9" s="1"/>
  <c r="AA287" i="9"/>
  <c r="AR287" i="9" s="1"/>
  <c r="AA286" i="9"/>
  <c r="AR286" i="9" s="1"/>
  <c r="AA304" i="9"/>
  <c r="AR304" i="9" s="1"/>
  <c r="AA275" i="9"/>
  <c r="AR275" i="9" s="1"/>
  <c r="AA277" i="9"/>
  <c r="AR277" i="9" s="1"/>
  <c r="AA194" i="9"/>
  <c r="AR194" i="9" s="1"/>
  <c r="AA276" i="9"/>
  <c r="AR276" i="9" s="1"/>
  <c r="AA238" i="9"/>
  <c r="AR238" i="9" s="1"/>
  <c r="AA295" i="9"/>
  <c r="AR295" i="9" s="1"/>
  <c r="AA321" i="9"/>
  <c r="AR321" i="9" s="1"/>
  <c r="AA312" i="9"/>
  <c r="AR312" i="9" s="1"/>
  <c r="AA248" i="9"/>
  <c r="AR248" i="9" s="1"/>
  <c r="AA221" i="9"/>
  <c r="AR221" i="9" s="1"/>
  <c r="AA214" i="9"/>
  <c r="AR214" i="9" s="1"/>
  <c r="AA331" i="9"/>
  <c r="AR331" i="9" s="1"/>
  <c r="AA299" i="9"/>
  <c r="AR299" i="9" s="1"/>
  <c r="AA235" i="9"/>
  <c r="AR235" i="9" s="1"/>
  <c r="AA261" i="9"/>
  <c r="AR261" i="9" s="1"/>
  <c r="AA278" i="9"/>
  <c r="AR278" i="9" s="1"/>
  <c r="AA288" i="9"/>
  <c r="AR288" i="9" s="1"/>
  <c r="AA230" i="9"/>
  <c r="AR230" i="9" s="1"/>
  <c r="AA227" i="9"/>
  <c r="AR227" i="9" s="1"/>
  <c r="AA324" i="9"/>
  <c r="AR324" i="9" s="1"/>
  <c r="AA279" i="9"/>
  <c r="AR279" i="9" s="1"/>
  <c r="AA289" i="9"/>
  <c r="AR289" i="9" s="1"/>
  <c r="AA266" i="9"/>
  <c r="AR266" i="9" s="1"/>
  <c r="AA124" i="9"/>
  <c r="AR124" i="9" s="1"/>
  <c r="AA95" i="9"/>
  <c r="AR95" i="9" s="1"/>
  <c r="AA122" i="9"/>
  <c r="AR122" i="9" s="1"/>
  <c r="AA172" i="9"/>
  <c r="AR172" i="9" s="1"/>
  <c r="AA159" i="9"/>
  <c r="AR159" i="9" s="1"/>
  <c r="AA98" i="9"/>
  <c r="AR98" i="9" s="1"/>
  <c r="AA100" i="9"/>
  <c r="AR100" i="9" s="1"/>
  <c r="AA102" i="9"/>
  <c r="AR102" i="9" s="1"/>
  <c r="AA104" i="9"/>
  <c r="AR104" i="9" s="1"/>
  <c r="AA106" i="9"/>
  <c r="AR106" i="9" s="1"/>
  <c r="AA108" i="9"/>
  <c r="AR108" i="9" s="1"/>
  <c r="AA110" i="9"/>
  <c r="AR110" i="9" s="1"/>
  <c r="AA112" i="9"/>
  <c r="AR112" i="9" s="1"/>
  <c r="AA292" i="9"/>
  <c r="AR292" i="9" s="1"/>
  <c r="AA164" i="9"/>
  <c r="AR164" i="9" s="1"/>
  <c r="AA132" i="9"/>
  <c r="AR132" i="9" s="1"/>
  <c r="AA153" i="9"/>
  <c r="AR153" i="9" s="1"/>
  <c r="AA142" i="9"/>
  <c r="AR142" i="9" s="1"/>
  <c r="AA129" i="9"/>
  <c r="AR129" i="9" s="1"/>
  <c r="AA170" i="9"/>
  <c r="AR170" i="9" s="1"/>
  <c r="AA91" i="9"/>
  <c r="AR91" i="9" s="1"/>
  <c r="AA184" i="9"/>
  <c r="AR184" i="9" s="1"/>
  <c r="AA120" i="9"/>
  <c r="AR120" i="9" s="1"/>
  <c r="AA125" i="9"/>
  <c r="AR125" i="9" s="1"/>
  <c r="AA182" i="9"/>
  <c r="AR182" i="9" s="1"/>
  <c r="AA90" i="9"/>
  <c r="AR90" i="9" s="1"/>
  <c r="AA171" i="9"/>
  <c r="AR171" i="9" s="1"/>
  <c r="AA165" i="9"/>
  <c r="AR165" i="9" s="1"/>
  <c r="AA114" i="9"/>
  <c r="AR114" i="9" s="1"/>
  <c r="AA176" i="9"/>
  <c r="AR176" i="9" s="1"/>
  <c r="AA144" i="9"/>
  <c r="AR144" i="9" s="1"/>
  <c r="AA96" i="9"/>
  <c r="AR96" i="9" s="1"/>
  <c r="AA173" i="9"/>
  <c r="AR173" i="9" s="1"/>
  <c r="AA134" i="9"/>
  <c r="AR134" i="9" s="1"/>
  <c r="AA163" i="9"/>
  <c r="AR163" i="9" s="1"/>
  <c r="AA131" i="9"/>
  <c r="AR131" i="9" s="1"/>
  <c r="AA185" i="9"/>
  <c r="AR185" i="9" s="1"/>
  <c r="AA121" i="9"/>
  <c r="AR121" i="9" s="1"/>
  <c r="AA162" i="9"/>
  <c r="AR162" i="9" s="1"/>
  <c r="AA94" i="9"/>
  <c r="AR94" i="9" s="1"/>
  <c r="AA136" i="9"/>
  <c r="AR136" i="9" s="1"/>
  <c r="AA187" i="9"/>
  <c r="AR187" i="9" s="1"/>
  <c r="AA139" i="9"/>
  <c r="AR139" i="9" s="1"/>
  <c r="AA169" i="9"/>
  <c r="AR169" i="9" s="1"/>
  <c r="AA89" i="9"/>
  <c r="AR89" i="9" s="1"/>
  <c r="AA86" i="9"/>
  <c r="AR86" i="9" s="1"/>
  <c r="AA84" i="9"/>
  <c r="AR84" i="9" s="1"/>
  <c r="AA97" i="9"/>
  <c r="AR97" i="9" s="1"/>
  <c r="AA152" i="9"/>
  <c r="AR152" i="9" s="1"/>
  <c r="AA150" i="9"/>
  <c r="AR150" i="9" s="1"/>
  <c r="AA137" i="9"/>
  <c r="AR137" i="9" s="1"/>
  <c r="AA166" i="9"/>
  <c r="AR166" i="9" s="1"/>
  <c r="AA147" i="9"/>
  <c r="AR147" i="9" s="1"/>
  <c r="AA149" i="9"/>
  <c r="AR149" i="9" s="1"/>
  <c r="AA130" i="9"/>
  <c r="AR130" i="9" s="1"/>
  <c r="AA93" i="9"/>
  <c r="AR93" i="9" s="1"/>
  <c r="AA155" i="9"/>
  <c r="AR155" i="9" s="1"/>
  <c r="AA133" i="9"/>
  <c r="AR133" i="9" s="1"/>
  <c r="AA85" i="9"/>
  <c r="AR85" i="9" s="1"/>
  <c r="AA282" i="9"/>
  <c r="AR282" i="9" s="1"/>
  <c r="AA223" i="9"/>
  <c r="AR223" i="9" s="1"/>
  <c r="AA218" i="9"/>
  <c r="AR218" i="9" s="1"/>
  <c r="AA224" i="9"/>
  <c r="AR224" i="9" s="1"/>
  <c r="AA301" i="9"/>
  <c r="AR301" i="9" s="1"/>
  <c r="AA211" i="9"/>
  <c r="AR211" i="9" s="1"/>
  <c r="AA326" i="9"/>
  <c r="AR326" i="9" s="1"/>
  <c r="AA244" i="9"/>
  <c r="AR244" i="9" s="1"/>
  <c r="AA245" i="9"/>
  <c r="AR245" i="9" s="1"/>
  <c r="AA231" i="9"/>
  <c r="AR231" i="9" s="1"/>
  <c r="AA193" i="9"/>
  <c r="AR193" i="9" s="1"/>
  <c r="AA302" i="9"/>
  <c r="AR302" i="9" s="1"/>
  <c r="AA280" i="9"/>
  <c r="AR280" i="9" s="1"/>
  <c r="AA216" i="9"/>
  <c r="AR216" i="9" s="1"/>
  <c r="AA285" i="9"/>
  <c r="AR285" i="9" s="1"/>
  <c r="AA274" i="9"/>
  <c r="AR274" i="9" s="1"/>
  <c r="AA267" i="9"/>
  <c r="AR267" i="9" s="1"/>
  <c r="AA203" i="9"/>
  <c r="AR203" i="9" s="1"/>
  <c r="AA329" i="9"/>
  <c r="AR329" i="9" s="1"/>
  <c r="AA201" i="9"/>
  <c r="AR201" i="9" s="1"/>
  <c r="AA210" i="9"/>
  <c r="AR210" i="9" s="1"/>
  <c r="AA240" i="9"/>
  <c r="AR240" i="9" s="1"/>
  <c r="AA205" i="9"/>
  <c r="AR205" i="9" s="1"/>
  <c r="AA291" i="9"/>
  <c r="AR291" i="9" s="1"/>
  <c r="AA313" i="9"/>
  <c r="AR313" i="9" s="1"/>
  <c r="AA294" i="9"/>
  <c r="AR294" i="9" s="1"/>
  <c r="AA196" i="9"/>
  <c r="AR196" i="9" s="1"/>
  <c r="AA213" i="9"/>
  <c r="AR213" i="9" s="1"/>
  <c r="AA206" i="9"/>
  <c r="AR206" i="9" s="1"/>
  <c r="AA215" i="9"/>
  <c r="AR215" i="9" s="1"/>
  <c r="AA167" i="9"/>
  <c r="AR167" i="9" s="1"/>
  <c r="AA135" i="9"/>
  <c r="AR135" i="9" s="1"/>
  <c r="AA175" i="9"/>
  <c r="AR175" i="9" s="1"/>
  <c r="AA145" i="9"/>
  <c r="AR145" i="9" s="1"/>
  <c r="AA92" i="9"/>
  <c r="AR92" i="9" s="1"/>
  <c r="AA126" i="9"/>
  <c r="AR126" i="9" s="1"/>
  <c r="AA154" i="9"/>
  <c r="AR154" i="9" s="1"/>
  <c r="AA300" i="9"/>
  <c r="AR300" i="9" s="1"/>
  <c r="AA268" i="9"/>
  <c r="AR268" i="9" s="1"/>
  <c r="AA236" i="9"/>
  <c r="AR236" i="9" s="1"/>
  <c r="AA204" i="9"/>
  <c r="AR204" i="9" s="1"/>
  <c r="AA325" i="9"/>
  <c r="AR325" i="9" s="1"/>
  <c r="AA265" i="9"/>
  <c r="AR265" i="9" s="1"/>
  <c r="AA197" i="9"/>
  <c r="AR197" i="9" s="1"/>
  <c r="AA314" i="9"/>
  <c r="AR314" i="9" s="1"/>
  <c r="AA254" i="9"/>
  <c r="AR254" i="9" s="1"/>
  <c r="AA190" i="9"/>
  <c r="AR190" i="9" s="1"/>
  <c r="AA303" i="9"/>
  <c r="AR303" i="9" s="1"/>
  <c r="AA271" i="9"/>
  <c r="AR271" i="9" s="1"/>
  <c r="AA239" i="9"/>
  <c r="AR239" i="9" s="1"/>
  <c r="AA207" i="9"/>
  <c r="AR207" i="9" s="1"/>
  <c r="AA269" i="9"/>
  <c r="AR269" i="9" s="1"/>
  <c r="AA209" i="9"/>
  <c r="AR209" i="9" s="1"/>
  <c r="AA318" i="9"/>
  <c r="AR318" i="9" s="1"/>
  <c r="AA250" i="9"/>
  <c r="AR250" i="9" s="1"/>
  <c r="AA336" i="9"/>
  <c r="AR336" i="9" s="1"/>
  <c r="AA272" i="9"/>
  <c r="AR272" i="9" s="1"/>
  <c r="AA192" i="9"/>
  <c r="AR192" i="9" s="1"/>
  <c r="AA237" i="9"/>
  <c r="AR237" i="9" s="1"/>
  <c r="AA262" i="9"/>
  <c r="AR262" i="9" s="1"/>
  <c r="AA307" i="9"/>
  <c r="AR307" i="9" s="1"/>
  <c r="AA243" i="9"/>
  <c r="AR243" i="9" s="1"/>
  <c r="AA217" i="9"/>
  <c r="AR217" i="9" s="1"/>
  <c r="AA258" i="9"/>
  <c r="AR258" i="9" s="1"/>
  <c r="AA308" i="9"/>
  <c r="AR308" i="9" s="1"/>
  <c r="AA260" i="9"/>
  <c r="AR260" i="9" s="1"/>
  <c r="AA212" i="9"/>
  <c r="AR212" i="9" s="1"/>
  <c r="AA309" i="9"/>
  <c r="AR309" i="9" s="1"/>
  <c r="AA298" i="9"/>
  <c r="AR298" i="9" s="1"/>
  <c r="AA327" i="9"/>
  <c r="AR327" i="9" s="1"/>
  <c r="AA263" i="9"/>
  <c r="AR263" i="9" s="1"/>
  <c r="AA199" i="9"/>
  <c r="AR199" i="9" s="1"/>
  <c r="AA253" i="9"/>
  <c r="AR253" i="9" s="1"/>
  <c r="AA234" i="9"/>
  <c r="AR234" i="9" s="1"/>
  <c r="AA328" i="9"/>
  <c r="AR328" i="9" s="1"/>
  <c r="AA296" i="9"/>
  <c r="AR296" i="9" s="1"/>
  <c r="AA264" i="9"/>
  <c r="AR264" i="9" s="1"/>
  <c r="AA232" i="9"/>
  <c r="AR232" i="9" s="1"/>
  <c r="AA200" i="9"/>
  <c r="AR200" i="9" s="1"/>
  <c r="AA317" i="9"/>
  <c r="AR317" i="9" s="1"/>
  <c r="AA257" i="9"/>
  <c r="AR257" i="9" s="1"/>
  <c r="AA189" i="9"/>
  <c r="AR189" i="9" s="1"/>
  <c r="AA306" i="9"/>
  <c r="AR306" i="9" s="1"/>
  <c r="AA246" i="9"/>
  <c r="AR246" i="9" s="1"/>
  <c r="AA315" i="9"/>
  <c r="AR315" i="9" s="1"/>
  <c r="AA283" i="9"/>
  <c r="AR283" i="9" s="1"/>
  <c r="AA251" i="9"/>
  <c r="AR251" i="9" s="1"/>
  <c r="AA219" i="9"/>
  <c r="AR219" i="9" s="1"/>
  <c r="AA297" i="9"/>
  <c r="AR297" i="9" s="1"/>
  <c r="AA233" i="9"/>
  <c r="AR233" i="9" s="1"/>
  <c r="AA310" i="9"/>
  <c r="AR310" i="9" s="1"/>
  <c r="AA242" i="9"/>
  <c r="AR242" i="9" s="1"/>
  <c r="AA320" i="9"/>
  <c r="AR320" i="9" s="1"/>
  <c r="AA256" i="9"/>
  <c r="AR256" i="9" s="1"/>
  <c r="AA208" i="9"/>
  <c r="AR208" i="9" s="1"/>
  <c r="AA273" i="9"/>
  <c r="AR273" i="9" s="1"/>
  <c r="AA290" i="9"/>
  <c r="AR290" i="9" s="1"/>
  <c r="AA323" i="9"/>
  <c r="AR323" i="9" s="1"/>
  <c r="AA259" i="9"/>
  <c r="AR259" i="9" s="1"/>
  <c r="AA195" i="9"/>
  <c r="AR195" i="9" s="1"/>
  <c r="AA249" i="9"/>
  <c r="AR249" i="9" s="1"/>
  <c r="AA226" i="9"/>
  <c r="AR226" i="9" s="1"/>
  <c r="AA228" i="9"/>
  <c r="AR228" i="9" s="1"/>
  <c r="AA281" i="9"/>
  <c r="AR281" i="9" s="1"/>
  <c r="AA270" i="9"/>
  <c r="AR270" i="9" s="1"/>
  <c r="AA311" i="9"/>
  <c r="AR311" i="9" s="1"/>
  <c r="AA247" i="9"/>
  <c r="AR247" i="9" s="1"/>
  <c r="AA225" i="9"/>
  <c r="AR225" i="9" s="1"/>
  <c r="AA330" i="9"/>
  <c r="AR330" i="9" s="1"/>
  <c r="AA202" i="9"/>
  <c r="AR202" i="9" s="1"/>
  <c r="AA183" i="9"/>
  <c r="AR183" i="9" s="1"/>
  <c r="AA151" i="9"/>
  <c r="AR151" i="9" s="1"/>
  <c r="AA119" i="9"/>
  <c r="AR119" i="9" s="1"/>
  <c r="AA156" i="9"/>
  <c r="AR156" i="9" s="1"/>
  <c r="AA143" i="9"/>
  <c r="AR143" i="9" s="1"/>
  <c r="AA177" i="9"/>
  <c r="AR177" i="9" s="1"/>
  <c r="AA316" i="9"/>
  <c r="AR316" i="9" s="1"/>
  <c r="AA140" i="9"/>
  <c r="AR140" i="9" s="1"/>
  <c r="AA158" i="9"/>
  <c r="AR158" i="9" s="1"/>
  <c r="AA127" i="9"/>
  <c r="AR127" i="9" s="1"/>
  <c r="AA186" i="9"/>
  <c r="AR186" i="9" s="1"/>
  <c r="AA82" i="9"/>
  <c r="AR82" i="9" s="1"/>
  <c r="AA87" i="9"/>
  <c r="AR87" i="9" s="1"/>
  <c r="AK208" i="9"/>
  <c r="AK80" i="9"/>
  <c r="AB81" i="9"/>
  <c r="AD392" i="9"/>
  <c r="AS392" i="9" s="1"/>
  <c r="AD452" i="9"/>
  <c r="AS452" i="9" s="1"/>
  <c r="AD424" i="9"/>
  <c r="AS424" i="9" s="1"/>
  <c r="AD357" i="9"/>
  <c r="AS357" i="9" s="1"/>
  <c r="AD441" i="9"/>
  <c r="AS441" i="9" s="1"/>
  <c r="AD476" i="9"/>
  <c r="AS476" i="9" s="1"/>
  <c r="AD420" i="9"/>
  <c r="AS420" i="9" s="1"/>
  <c r="AE398" i="9"/>
  <c r="AE410" i="9"/>
  <c r="AD382" i="9"/>
  <c r="AS382" i="9" s="1"/>
  <c r="AD421" i="9"/>
  <c r="AS421" i="9" s="1"/>
  <c r="E71" i="10"/>
  <c r="AD405" i="9"/>
  <c r="AS405" i="9" s="1"/>
  <c r="AE468" i="9"/>
  <c r="AE340" i="9"/>
  <c r="AE342" i="9"/>
  <c r="AE359" i="9"/>
  <c r="AD377" i="9"/>
  <c r="AS377" i="9" s="1"/>
  <c r="E65" i="10"/>
  <c r="E77" i="10"/>
  <c r="E68" i="10"/>
  <c r="E72" i="10"/>
  <c r="AE461" i="9"/>
  <c r="AB419" i="9"/>
  <c r="E67" i="10"/>
  <c r="E70" i="10"/>
  <c r="E76" i="10"/>
  <c r="E69" i="10"/>
  <c r="E97" i="10"/>
  <c r="E66" i="10"/>
  <c r="E34" i="10"/>
  <c r="E75" i="10"/>
  <c r="E73" i="10"/>
  <c r="E92" i="10"/>
  <c r="E90" i="10"/>
  <c r="E80" i="10"/>
  <c r="E63" i="10"/>
  <c r="E84" i="10"/>
  <c r="E91" i="10"/>
  <c r="E88" i="10"/>
  <c r="E94" i="10"/>
  <c r="E83" i="10"/>
  <c r="E79" i="10"/>
  <c r="E81" i="10"/>
  <c r="AE225" i="9"/>
  <c r="E41" i="10"/>
  <c r="AE299" i="9"/>
  <c r="AE231" i="9"/>
  <c r="AE298" i="9"/>
  <c r="E54" i="4"/>
  <c r="E52" i="4"/>
  <c r="E61" i="4"/>
  <c r="E64" i="4"/>
  <c r="E60" i="4"/>
  <c r="E81" i="4"/>
  <c r="E78" i="4"/>
  <c r="E91" i="4"/>
  <c r="E85" i="4"/>
  <c r="E80" i="4"/>
  <c r="AE333" i="9"/>
  <c r="AB179" i="9"/>
  <c r="AE193" i="9"/>
  <c r="E76" i="4"/>
  <c r="E69" i="4"/>
  <c r="E70" i="4"/>
  <c r="E87" i="4"/>
  <c r="AD203" i="9"/>
  <c r="AS203" i="9" s="1"/>
  <c r="E65" i="4"/>
  <c r="E89" i="4"/>
  <c r="E66" i="4"/>
  <c r="E84" i="4"/>
  <c r="E74" i="4"/>
  <c r="E79" i="4"/>
  <c r="E77" i="4"/>
  <c r="E82" i="4"/>
  <c r="E56" i="4"/>
  <c r="E49" i="4"/>
  <c r="E55" i="4"/>
  <c r="E29" i="4"/>
  <c r="AE292" i="9"/>
  <c r="AE228" i="9"/>
  <c r="AB150" i="9"/>
  <c r="E59" i="4"/>
  <c r="E73" i="4"/>
  <c r="E68" i="4"/>
  <c r="AE248" i="9"/>
  <c r="AD223" i="9"/>
  <c r="AS223" i="9" s="1"/>
  <c r="AD222" i="9"/>
  <c r="AS222" i="9" s="1"/>
  <c r="E46" i="4"/>
  <c r="AE274" i="9"/>
  <c r="AB137" i="9"/>
  <c r="AD299" i="9"/>
  <c r="AS299" i="9" s="1"/>
  <c r="AE219" i="9"/>
  <c r="AB90" i="9"/>
  <c r="AB123" i="9"/>
  <c r="AE301" i="9"/>
  <c r="E63" i="4"/>
  <c r="E93" i="4"/>
  <c r="E90" i="4"/>
  <c r="E83" i="4"/>
  <c r="E88" i="4"/>
  <c r="E72" i="4"/>
  <c r="E71" i="4"/>
  <c r="AE267" i="9"/>
  <c r="AE203" i="9"/>
  <c r="AE285" i="9"/>
  <c r="AE216" i="9"/>
  <c r="AB176" i="9"/>
  <c r="AE325" i="9"/>
  <c r="E93" i="10"/>
  <c r="AD332" i="9"/>
  <c r="AS332" i="9" s="1"/>
  <c r="E99" i="10"/>
  <c r="AE327" i="9"/>
  <c r="E96" i="10"/>
  <c r="AE305" i="9"/>
  <c r="E74" i="10"/>
  <c r="AD309" i="9"/>
  <c r="AS309" i="9" s="1"/>
  <c r="E78" i="10"/>
  <c r="AE253" i="9"/>
  <c r="AB151" i="9"/>
  <c r="AB172" i="9"/>
  <c r="AD281" i="9"/>
  <c r="AS281" i="9" s="1"/>
  <c r="AE214" i="9"/>
  <c r="E62" i="4"/>
  <c r="E86" i="4"/>
  <c r="E95" i="4"/>
  <c r="E96" i="4"/>
  <c r="E94" i="4"/>
  <c r="E42" i="10"/>
  <c r="AD254" i="9"/>
  <c r="AS254" i="9" s="1"/>
  <c r="AB168" i="9"/>
  <c r="AD217" i="9"/>
  <c r="AS217" i="9" s="1"/>
  <c r="AB165" i="9"/>
  <c r="AE296" i="9"/>
  <c r="E64" i="10"/>
  <c r="AE321" i="9"/>
  <c r="E89" i="10"/>
  <c r="AD334" i="9"/>
  <c r="AS334" i="9" s="1"/>
  <c r="E100" i="10"/>
  <c r="AE317" i="9"/>
  <c r="E85" i="10"/>
  <c r="AE319" i="9"/>
  <c r="E87" i="10"/>
  <c r="AE189" i="9"/>
  <c r="AE202" i="9"/>
  <c r="AE199" i="9"/>
  <c r="E47" i="4"/>
  <c r="AB148" i="9"/>
  <c r="AB117" i="9"/>
  <c r="AD251" i="9"/>
  <c r="AS251" i="9" s="1"/>
  <c r="AD270" i="9"/>
  <c r="AS270" i="9" s="1"/>
  <c r="AE244" i="9"/>
  <c r="AE218" i="9"/>
  <c r="E51" i="4"/>
  <c r="E92" i="4"/>
  <c r="E67" i="4"/>
  <c r="E58" i="4"/>
  <c r="E53" i="4"/>
  <c r="E48" i="4"/>
  <c r="E50" i="4"/>
  <c r="E57" i="4"/>
  <c r="E33" i="4"/>
  <c r="AB281" i="9"/>
  <c r="AB272" i="9"/>
  <c r="AB139" i="9"/>
  <c r="AE276" i="9"/>
  <c r="AD243" i="9"/>
  <c r="AS243" i="9" s="1"/>
  <c r="AE261" i="9"/>
  <c r="AB145" i="9"/>
  <c r="AB112" i="9"/>
  <c r="AB126" i="9"/>
  <c r="AD307" i="9"/>
  <c r="AS307" i="9" s="1"/>
  <c r="AD215" i="9"/>
  <c r="AS215" i="9" s="1"/>
  <c r="AD81" i="9"/>
  <c r="AS81" i="9" s="1"/>
  <c r="AD85" i="9"/>
  <c r="AS85" i="9" s="1"/>
  <c r="AE82" i="9"/>
  <c r="AK81" i="9"/>
  <c r="AK242" i="9"/>
  <c r="AK274" i="9"/>
  <c r="AK306" i="9"/>
  <c r="AK250" i="9"/>
  <c r="AK168" i="9"/>
  <c r="AK142" i="9"/>
  <c r="AK174" i="9"/>
  <c r="AK206" i="9"/>
  <c r="AK237" i="9"/>
  <c r="AK269" i="9"/>
  <c r="AK301" i="9"/>
  <c r="AK105" i="9"/>
  <c r="AK218" i="9"/>
  <c r="AK282" i="9"/>
  <c r="AK104" i="9"/>
  <c r="AK136" i="9"/>
  <c r="AK200" i="9"/>
  <c r="AK100" i="9"/>
  <c r="AK132" i="9"/>
  <c r="AK164" i="9"/>
  <c r="AK196" i="9"/>
  <c r="AK318" i="9"/>
  <c r="AK108" i="9"/>
  <c r="AK98" i="9"/>
  <c r="AK126" i="9"/>
  <c r="AK158" i="9"/>
  <c r="AK190" i="9"/>
  <c r="AK314" i="9"/>
  <c r="AK129" i="9"/>
  <c r="AK161" i="9"/>
  <c r="AK221" i="9"/>
  <c r="AK253" i="9"/>
  <c r="AK285" i="9"/>
  <c r="AK88" i="9"/>
  <c r="AK120" i="9"/>
  <c r="AK152" i="9"/>
  <c r="AK184" i="9"/>
  <c r="AK232" i="9"/>
  <c r="AK264" i="9"/>
  <c r="AK296" i="9"/>
  <c r="AK328" i="9"/>
  <c r="AK130" i="9"/>
  <c r="AK162" i="9"/>
  <c r="AK194" i="9"/>
  <c r="AK225" i="9"/>
  <c r="AK257" i="9"/>
  <c r="AK289" i="9"/>
  <c r="AK107" i="9"/>
  <c r="AK139" i="9"/>
  <c r="AK171" i="9"/>
  <c r="AK203" i="9"/>
  <c r="AK235" i="9"/>
  <c r="AK267" i="9"/>
  <c r="AK299" i="9"/>
  <c r="AK315" i="9"/>
  <c r="AK331" i="9"/>
  <c r="AK378" i="9"/>
  <c r="AK442" i="9"/>
  <c r="AK470" i="9"/>
  <c r="AK361" i="9"/>
  <c r="AK393" i="9"/>
  <c r="AK425" i="9"/>
  <c r="AK457" i="9"/>
  <c r="AK473" i="9"/>
  <c r="AK360" i="9"/>
  <c r="AK392" i="9"/>
  <c r="AK424" i="9"/>
  <c r="AK456" i="9"/>
  <c r="AK390" i="9"/>
  <c r="AK454" i="9"/>
  <c r="AK363" i="9"/>
  <c r="AK395" i="9"/>
  <c r="AK427" i="9"/>
  <c r="AK443" i="9"/>
  <c r="AK459" i="9"/>
  <c r="AK338" i="9"/>
  <c r="AK370" i="9"/>
  <c r="AK434" i="9"/>
  <c r="AK337" i="9"/>
  <c r="AK389" i="9"/>
  <c r="AK421" i="9"/>
  <c r="AK453" i="9"/>
  <c r="AK340" i="9"/>
  <c r="AK372" i="9"/>
  <c r="AK404" i="9"/>
  <c r="AK436" i="9"/>
  <c r="AK468" i="9"/>
  <c r="AK350" i="9"/>
  <c r="AK382" i="9"/>
  <c r="AK446" i="9"/>
  <c r="AK471" i="9"/>
  <c r="AK354" i="9"/>
  <c r="AK386" i="9"/>
  <c r="AK418" i="9"/>
  <c r="AK450" i="9"/>
  <c r="AK474" i="9"/>
  <c r="AK345" i="9"/>
  <c r="AK365" i="9"/>
  <c r="AK381" i="9"/>
  <c r="AK397" i="9"/>
  <c r="AK413" i="9"/>
  <c r="AK429" i="9"/>
  <c r="AK445" i="9"/>
  <c r="AK461" i="9"/>
  <c r="AK332" i="9"/>
  <c r="AK348" i="9"/>
  <c r="AK364" i="9"/>
  <c r="AK380" i="9"/>
  <c r="AK396" i="9"/>
  <c r="AK412" i="9"/>
  <c r="AK428" i="9"/>
  <c r="AK444" i="9"/>
  <c r="AK460" i="9"/>
  <c r="AK334" i="9"/>
  <c r="AK366" i="9"/>
  <c r="AK398" i="9"/>
  <c r="AK430" i="9"/>
  <c r="AK462" i="9"/>
  <c r="AK333" i="9"/>
  <c r="AK335" i="9"/>
  <c r="AK351" i="9"/>
  <c r="AK367" i="9"/>
  <c r="AK383" i="9"/>
  <c r="AK399" i="9"/>
  <c r="AK415" i="9"/>
  <c r="AK431" i="9"/>
  <c r="AK447" i="9"/>
  <c r="AK463" i="9"/>
  <c r="AK189" i="9"/>
  <c r="AK313" i="9"/>
  <c r="AK94" i="9"/>
  <c r="AK230" i="9"/>
  <c r="AK294" i="9"/>
  <c r="AK125" i="9"/>
  <c r="AK193" i="9"/>
  <c r="AK91" i="9"/>
  <c r="AK86" i="9"/>
  <c r="AK150" i="9"/>
  <c r="AK214" i="9"/>
  <c r="AK121" i="9"/>
  <c r="AK185" i="9"/>
  <c r="AK245" i="9"/>
  <c r="AK277" i="9"/>
  <c r="AK84" i="9"/>
  <c r="AK116" i="9"/>
  <c r="AK148" i="9"/>
  <c r="AK180" i="9"/>
  <c r="AK212" i="9"/>
  <c r="AK244" i="9"/>
  <c r="AK276" i="9"/>
  <c r="AK308" i="9"/>
  <c r="AK122" i="9"/>
  <c r="AK222" i="9"/>
  <c r="AK286" i="9"/>
  <c r="AK117" i="9"/>
  <c r="AK213" i="9"/>
  <c r="AK281" i="9"/>
  <c r="AK87" i="9"/>
  <c r="AK119" i="9"/>
  <c r="AK151" i="9"/>
  <c r="AK199" i="9"/>
  <c r="AK247" i="9"/>
  <c r="AK106" i="9"/>
  <c r="AK134" i="9"/>
  <c r="AK166" i="9"/>
  <c r="AK198" i="9"/>
  <c r="AK226" i="9"/>
  <c r="AK258" i="9"/>
  <c r="AK290" i="9"/>
  <c r="AK322" i="9"/>
  <c r="AK137" i="9"/>
  <c r="AK169" i="9"/>
  <c r="AK197" i="9"/>
  <c r="AK229" i="9"/>
  <c r="AK261" i="9"/>
  <c r="AK293" i="9"/>
  <c r="AK321" i="9"/>
  <c r="AK92" i="9"/>
  <c r="AK124" i="9"/>
  <c r="AK140" i="9"/>
  <c r="AK156" i="9"/>
  <c r="AK172" i="9"/>
  <c r="AK188" i="9"/>
  <c r="AK204" i="9"/>
  <c r="AK220" i="9"/>
  <c r="AK236" i="9"/>
  <c r="AK252" i="9"/>
  <c r="AK268" i="9"/>
  <c r="AK284" i="9"/>
  <c r="AK300" i="9"/>
  <c r="AK316" i="9"/>
  <c r="AK102" i="9"/>
  <c r="AK138" i="9"/>
  <c r="AK170" i="9"/>
  <c r="AK202" i="9"/>
  <c r="AK238" i="9"/>
  <c r="AK270" i="9"/>
  <c r="AK302" i="9"/>
  <c r="AK101" i="9"/>
  <c r="AK133" i="9"/>
  <c r="AK165" i="9"/>
  <c r="AK201" i="9"/>
  <c r="AK233" i="9"/>
  <c r="AK265" i="9"/>
  <c r="AK297" i="9"/>
  <c r="AK95" i="9"/>
  <c r="AK111" i="9"/>
  <c r="AK127" i="9"/>
  <c r="AK143" i="9"/>
  <c r="AK159" i="9"/>
  <c r="AK175" i="9"/>
  <c r="AK191" i="9"/>
  <c r="AK207" i="9"/>
  <c r="AK223" i="9"/>
  <c r="AK239" i="9"/>
  <c r="AK255" i="9"/>
  <c r="AK271" i="9"/>
  <c r="AK287" i="9"/>
  <c r="AK303" i="9"/>
  <c r="AK319" i="9"/>
  <c r="AK346" i="9"/>
  <c r="AK410" i="9"/>
  <c r="AK341" i="9"/>
  <c r="AK377" i="9"/>
  <c r="AK409" i="9"/>
  <c r="AK441" i="9"/>
  <c r="AK344" i="9"/>
  <c r="AK376" i="9"/>
  <c r="AK408" i="9"/>
  <c r="AK440" i="9"/>
  <c r="AK472" i="9"/>
  <c r="AK358" i="9"/>
  <c r="AK422" i="9"/>
  <c r="AK347" i="9"/>
  <c r="AK379" i="9"/>
  <c r="AK411" i="9"/>
  <c r="AK475" i="9"/>
  <c r="AK402" i="9"/>
  <c r="AK466" i="9"/>
  <c r="AK357" i="9"/>
  <c r="AK373" i="9"/>
  <c r="AK405" i="9"/>
  <c r="AK437" i="9"/>
  <c r="AK469" i="9"/>
  <c r="AK356" i="9"/>
  <c r="AK388" i="9"/>
  <c r="AK420" i="9"/>
  <c r="AK452" i="9"/>
  <c r="AK414" i="9"/>
  <c r="AK343" i="9"/>
  <c r="AK359" i="9"/>
  <c r="AK375" i="9"/>
  <c r="AK391" i="9"/>
  <c r="AK407" i="9"/>
  <c r="AK423" i="9"/>
  <c r="AK439" i="9"/>
  <c r="AK455" i="9"/>
  <c r="AK362" i="9"/>
  <c r="AK394" i="9"/>
  <c r="AK426" i="9"/>
  <c r="AK458" i="9"/>
  <c r="AK349" i="9"/>
  <c r="AK369" i="9"/>
  <c r="AK385" i="9"/>
  <c r="AK401" i="9"/>
  <c r="AK417" i="9"/>
  <c r="AK433" i="9"/>
  <c r="AK449" i="9"/>
  <c r="AK465" i="9"/>
  <c r="AK336" i="9"/>
  <c r="AK352" i="9"/>
  <c r="AK368" i="9"/>
  <c r="AK384" i="9"/>
  <c r="AK400" i="9"/>
  <c r="AK416" i="9"/>
  <c r="AK432" i="9"/>
  <c r="AK448" i="9"/>
  <c r="AK464" i="9"/>
  <c r="AK342" i="9"/>
  <c r="AK374" i="9"/>
  <c r="AK406" i="9"/>
  <c r="AK438" i="9"/>
  <c r="AK353" i="9"/>
  <c r="AK339" i="9"/>
  <c r="AK355" i="9"/>
  <c r="AK371" i="9"/>
  <c r="AK387" i="9"/>
  <c r="AK403" i="9"/>
  <c r="AK419" i="9"/>
  <c r="AK435" i="9"/>
  <c r="AK451" i="9"/>
  <c r="AK467" i="9"/>
  <c r="AK97" i="9"/>
  <c r="AK216" i="9"/>
  <c r="AK248" i="9"/>
  <c r="AK280" i="9"/>
  <c r="AK312" i="9"/>
  <c r="AK262" i="9"/>
  <c r="AK326" i="9"/>
  <c r="AK93" i="9"/>
  <c r="AK157" i="9"/>
  <c r="AK325" i="9"/>
  <c r="AK123" i="9"/>
  <c r="AK155" i="9"/>
  <c r="AK187" i="9"/>
  <c r="AK219" i="9"/>
  <c r="AK251" i="9"/>
  <c r="AK283" i="9"/>
  <c r="AK118" i="9"/>
  <c r="AK182" i="9"/>
  <c r="AK89" i="9"/>
  <c r="AK153" i="9"/>
  <c r="AK217" i="9"/>
  <c r="AK309" i="9"/>
  <c r="AK228" i="9"/>
  <c r="AK260" i="9"/>
  <c r="AK292" i="9"/>
  <c r="AK324" i="9"/>
  <c r="AK90" i="9"/>
  <c r="AK154" i="9"/>
  <c r="AK186" i="9"/>
  <c r="AK254" i="9"/>
  <c r="AK85" i="9"/>
  <c r="AK149" i="9"/>
  <c r="AK181" i="9"/>
  <c r="AK249" i="9"/>
  <c r="AK317" i="9"/>
  <c r="AK103" i="9"/>
  <c r="AK135" i="9"/>
  <c r="AK167" i="9"/>
  <c r="AK183" i="9"/>
  <c r="AK215" i="9"/>
  <c r="AK231" i="9"/>
  <c r="AK263" i="9"/>
  <c r="AK279" i="9"/>
  <c r="AK295" i="9"/>
  <c r="AK311" i="9"/>
  <c r="AK327" i="9"/>
  <c r="AK82" i="9"/>
  <c r="AK114" i="9"/>
  <c r="AK234" i="9"/>
  <c r="AK266" i="9"/>
  <c r="AK298" i="9"/>
  <c r="AK330" i="9"/>
  <c r="AK113" i="9"/>
  <c r="AK145" i="9"/>
  <c r="AK177" i="9"/>
  <c r="AK205" i="9"/>
  <c r="AK329" i="9"/>
  <c r="AK96" i="9"/>
  <c r="AK112" i="9"/>
  <c r="AK128" i="9"/>
  <c r="AK144" i="9"/>
  <c r="AK160" i="9"/>
  <c r="AK176" i="9"/>
  <c r="AK192" i="9"/>
  <c r="AK224" i="9"/>
  <c r="AK240" i="9"/>
  <c r="AK256" i="9"/>
  <c r="AK272" i="9"/>
  <c r="AK288" i="9"/>
  <c r="AK304" i="9"/>
  <c r="AK320" i="9"/>
  <c r="AK110" i="9"/>
  <c r="AK146" i="9"/>
  <c r="AK178" i="9"/>
  <c r="AK210" i="9"/>
  <c r="AK246" i="9"/>
  <c r="AK278" i="9"/>
  <c r="AK310" i="9"/>
  <c r="AK109" i="9"/>
  <c r="AK141" i="9"/>
  <c r="AK173" i="9"/>
  <c r="AK209" i="9"/>
  <c r="AK241" i="9"/>
  <c r="AK273" i="9"/>
  <c r="AK305" i="9"/>
  <c r="AK99" i="9"/>
  <c r="AK115" i="9"/>
  <c r="AK131" i="9"/>
  <c r="AK147" i="9"/>
  <c r="AK163" i="9"/>
  <c r="AK179" i="9"/>
  <c r="AK195" i="9"/>
  <c r="AK211" i="9"/>
  <c r="AK227" i="9"/>
  <c r="AK243" i="9"/>
  <c r="AK259" i="9"/>
  <c r="AK275" i="9"/>
  <c r="AK291" i="9"/>
  <c r="AK307" i="9"/>
  <c r="AK323" i="9"/>
  <c r="AK83" i="9"/>
  <c r="AH204" i="9"/>
  <c r="AH236" i="9"/>
  <c r="AH104" i="9"/>
  <c r="AH168" i="9"/>
  <c r="AH304" i="9"/>
  <c r="AH127" i="9"/>
  <c r="AH195" i="9"/>
  <c r="AH181" i="9"/>
  <c r="AH213" i="9"/>
  <c r="AH245" i="9"/>
  <c r="AH309" i="9"/>
  <c r="AH87" i="9"/>
  <c r="AH183" i="9"/>
  <c r="AH247" i="9"/>
  <c r="AH187" i="9"/>
  <c r="AH219" i="9"/>
  <c r="AH136" i="9"/>
  <c r="AH268" i="9"/>
  <c r="AH227" i="9"/>
  <c r="AH295" i="9"/>
  <c r="AH117" i="9"/>
  <c r="AH149" i="9"/>
  <c r="AH197" i="9"/>
  <c r="AH229" i="9"/>
  <c r="AH277" i="9"/>
  <c r="AH151" i="9"/>
  <c r="AH215" i="9"/>
  <c r="AH279" i="9"/>
  <c r="AH311" i="9"/>
  <c r="AH368" i="9"/>
  <c r="AH395" i="9"/>
  <c r="AH341" i="9"/>
  <c r="AH373" i="9"/>
  <c r="AH405" i="9"/>
  <c r="AH437" i="9"/>
  <c r="AH469" i="9"/>
  <c r="AH396" i="9"/>
  <c r="AH367" i="9"/>
  <c r="AH403" i="9"/>
  <c r="AH431" i="9"/>
  <c r="AH354" i="9"/>
  <c r="AH386" i="9"/>
  <c r="AH402" i="9"/>
  <c r="AH434" i="9"/>
  <c r="AH450" i="9"/>
  <c r="AH466" i="9"/>
  <c r="AH360" i="9"/>
  <c r="AH424" i="9"/>
  <c r="AH387" i="9"/>
  <c r="AH451" i="9"/>
  <c r="AH471" i="9"/>
  <c r="AH353" i="9"/>
  <c r="AH385" i="9"/>
  <c r="AH417" i="9"/>
  <c r="AH449" i="9"/>
  <c r="AH356" i="9"/>
  <c r="AH420" i="9"/>
  <c r="AH391" i="9"/>
  <c r="AH455" i="9"/>
  <c r="AH462" i="9"/>
  <c r="AH344" i="9"/>
  <c r="AH376" i="9"/>
  <c r="AH408" i="9"/>
  <c r="AH444" i="9"/>
  <c r="AH476" i="9"/>
  <c r="AH371" i="9"/>
  <c r="AH399" i="9"/>
  <c r="AH435" i="9"/>
  <c r="AH463" i="9"/>
  <c r="AH345" i="9"/>
  <c r="AH361" i="9"/>
  <c r="AH377" i="9"/>
  <c r="AH393" i="9"/>
  <c r="AH409" i="9"/>
  <c r="AH425" i="9"/>
  <c r="AH441" i="9"/>
  <c r="AH457" i="9"/>
  <c r="AH473" i="9"/>
  <c r="AH340" i="9"/>
  <c r="AH372" i="9"/>
  <c r="AH404" i="9"/>
  <c r="AH432" i="9"/>
  <c r="AH464" i="9"/>
  <c r="AH347" i="9"/>
  <c r="AH375" i="9"/>
  <c r="AH411" i="9"/>
  <c r="AH439" i="9"/>
  <c r="AH342" i="9"/>
  <c r="AH358" i="9"/>
  <c r="AH374" i="9"/>
  <c r="AH390" i="9"/>
  <c r="AH406" i="9"/>
  <c r="AH422" i="9"/>
  <c r="AH438" i="9"/>
  <c r="AH454" i="9"/>
  <c r="AH470" i="9"/>
  <c r="AH80" i="9"/>
  <c r="AH84" i="9"/>
  <c r="AH83" i="9"/>
  <c r="AH85" i="9"/>
  <c r="AH81" i="9"/>
  <c r="AH86" i="9"/>
  <c r="AH82" i="9"/>
  <c r="AH99" i="9"/>
  <c r="AH163" i="9"/>
  <c r="AH331" i="9"/>
  <c r="AH102" i="9"/>
  <c r="AH130" i="9"/>
  <c r="AH116" i="9"/>
  <c r="AH176" i="9"/>
  <c r="AH240" i="9"/>
  <c r="AH332" i="9"/>
  <c r="AH307" i="9"/>
  <c r="AH126" i="9"/>
  <c r="AH178" i="9"/>
  <c r="AH210" i="9"/>
  <c r="AH242" i="9"/>
  <c r="AH290" i="9"/>
  <c r="AH322" i="9"/>
  <c r="AH96" i="9"/>
  <c r="AH160" i="9"/>
  <c r="AH228" i="9"/>
  <c r="AH296" i="9"/>
  <c r="AH91" i="9"/>
  <c r="AH255" i="9"/>
  <c r="AH319" i="9"/>
  <c r="AH97" i="9"/>
  <c r="AH113" i="9"/>
  <c r="AH145" i="9"/>
  <c r="AH177" i="9"/>
  <c r="AH209" i="9"/>
  <c r="AH257" i="9"/>
  <c r="AH289" i="9"/>
  <c r="AH321" i="9"/>
  <c r="AH140" i="9"/>
  <c r="AH200" i="9"/>
  <c r="AH232" i="9"/>
  <c r="AH292" i="9"/>
  <c r="AH115" i="9"/>
  <c r="AH175" i="9"/>
  <c r="AH267" i="9"/>
  <c r="AH327" i="9"/>
  <c r="AH142" i="9"/>
  <c r="AH174" i="9"/>
  <c r="AH222" i="9"/>
  <c r="AH112" i="9"/>
  <c r="AH144" i="9"/>
  <c r="AH180" i="9"/>
  <c r="AH212" i="9"/>
  <c r="AH244" i="9"/>
  <c r="AH280" i="9"/>
  <c r="AH312" i="9"/>
  <c r="AH107" i="9"/>
  <c r="AH135" i="9"/>
  <c r="AH171" i="9"/>
  <c r="AH203" i="9"/>
  <c r="AH235" i="9"/>
  <c r="AH271" i="9"/>
  <c r="AH303" i="9"/>
  <c r="AH335" i="9"/>
  <c r="AH110" i="9"/>
  <c r="AH89" i="9"/>
  <c r="AH105" i="9"/>
  <c r="AH121" i="9"/>
  <c r="AH137" i="9"/>
  <c r="AH153" i="9"/>
  <c r="AH169" i="9"/>
  <c r="AH185" i="9"/>
  <c r="AH201" i="9"/>
  <c r="AH217" i="9"/>
  <c r="AH233" i="9"/>
  <c r="AH249" i="9"/>
  <c r="AH265" i="9"/>
  <c r="AH281" i="9"/>
  <c r="AH297" i="9"/>
  <c r="AH313" i="9"/>
  <c r="AH329" i="9"/>
  <c r="AH92" i="9"/>
  <c r="AH124" i="9"/>
  <c r="AH156" i="9"/>
  <c r="AH184" i="9"/>
  <c r="AH216" i="9"/>
  <c r="AH248" i="9"/>
  <c r="AH276" i="9"/>
  <c r="AH308" i="9"/>
  <c r="AH95" i="9"/>
  <c r="AH131" i="9"/>
  <c r="AH159" i="9"/>
  <c r="AH191" i="9"/>
  <c r="AH223" i="9"/>
  <c r="AH251" i="9"/>
  <c r="AH283" i="9"/>
  <c r="AH315" i="9"/>
  <c r="AH94" i="9"/>
  <c r="AH134" i="9"/>
  <c r="AH150" i="9"/>
  <c r="AH166" i="9"/>
  <c r="AH182" i="9"/>
  <c r="AH198" i="9"/>
  <c r="AH214" i="9"/>
  <c r="AH230" i="9"/>
  <c r="AH246" i="9"/>
  <c r="AH262" i="9"/>
  <c r="AH278" i="9"/>
  <c r="AH294" i="9"/>
  <c r="AH310" i="9"/>
  <c r="AH326" i="9"/>
  <c r="AH400" i="9"/>
  <c r="AH436" i="9"/>
  <c r="AH468" i="9"/>
  <c r="AH359" i="9"/>
  <c r="AH427" i="9"/>
  <c r="AH459" i="9"/>
  <c r="AH475" i="9"/>
  <c r="AH357" i="9"/>
  <c r="AH389" i="9"/>
  <c r="AH421" i="9"/>
  <c r="AH453" i="9"/>
  <c r="AH364" i="9"/>
  <c r="AH428" i="9"/>
  <c r="AH456" i="9"/>
  <c r="AH339" i="9"/>
  <c r="AH338" i="9"/>
  <c r="AH370" i="9"/>
  <c r="AH418" i="9"/>
  <c r="AH392" i="9"/>
  <c r="AH460" i="9"/>
  <c r="AH351" i="9"/>
  <c r="AH415" i="9"/>
  <c r="AH337" i="9"/>
  <c r="AH369" i="9"/>
  <c r="AH401" i="9"/>
  <c r="AH433" i="9"/>
  <c r="AH465" i="9"/>
  <c r="AH388" i="9"/>
  <c r="AH448" i="9"/>
  <c r="AH363" i="9"/>
  <c r="AH423" i="9"/>
  <c r="AH350" i="9"/>
  <c r="AH366" i="9"/>
  <c r="AH382" i="9"/>
  <c r="AH398" i="9"/>
  <c r="AH414" i="9"/>
  <c r="AH430" i="9"/>
  <c r="AH446" i="9"/>
  <c r="AH263" i="9"/>
  <c r="AH101" i="9"/>
  <c r="AH133" i="9"/>
  <c r="AH165" i="9"/>
  <c r="AH261" i="9"/>
  <c r="AH293" i="9"/>
  <c r="AH325" i="9"/>
  <c r="AH148" i="9"/>
  <c r="AH208" i="9"/>
  <c r="AH272" i="9"/>
  <c r="AH300" i="9"/>
  <c r="AH123" i="9"/>
  <c r="AH275" i="9"/>
  <c r="AH146" i="9"/>
  <c r="AH162" i="9"/>
  <c r="AH194" i="9"/>
  <c r="AH226" i="9"/>
  <c r="AH258" i="9"/>
  <c r="AH274" i="9"/>
  <c r="AH306" i="9"/>
  <c r="AH128" i="9"/>
  <c r="AH196" i="9"/>
  <c r="AH260" i="9"/>
  <c r="AH328" i="9"/>
  <c r="AH119" i="9"/>
  <c r="AH155" i="9"/>
  <c r="AH287" i="9"/>
  <c r="AH98" i="9"/>
  <c r="AH122" i="9"/>
  <c r="AH129" i="9"/>
  <c r="AH161" i="9"/>
  <c r="AH193" i="9"/>
  <c r="AH225" i="9"/>
  <c r="AH241" i="9"/>
  <c r="AH273" i="9"/>
  <c r="AH305" i="9"/>
  <c r="AH108" i="9"/>
  <c r="AH172" i="9"/>
  <c r="AH264" i="9"/>
  <c r="AH324" i="9"/>
  <c r="AH147" i="9"/>
  <c r="AH207" i="9"/>
  <c r="AH239" i="9"/>
  <c r="AH299" i="9"/>
  <c r="AH118" i="9"/>
  <c r="AH158" i="9"/>
  <c r="AH190" i="9"/>
  <c r="AH206" i="9"/>
  <c r="AH238" i="9"/>
  <c r="AH254" i="9"/>
  <c r="AH270" i="9"/>
  <c r="AH286" i="9"/>
  <c r="AH302" i="9"/>
  <c r="AH318" i="9"/>
  <c r="AH334" i="9"/>
  <c r="AH88" i="9"/>
  <c r="AH120" i="9"/>
  <c r="AH152" i="9"/>
  <c r="AH188" i="9"/>
  <c r="AH220" i="9"/>
  <c r="AH252" i="9"/>
  <c r="AH288" i="9"/>
  <c r="AH320" i="9"/>
  <c r="AH111" i="9"/>
  <c r="AH143" i="9"/>
  <c r="AH179" i="9"/>
  <c r="AH211" i="9"/>
  <c r="AH243" i="9"/>
  <c r="AH90" i="9"/>
  <c r="AH114" i="9"/>
  <c r="AH93" i="9"/>
  <c r="AH109" i="9"/>
  <c r="AH125" i="9"/>
  <c r="AH141" i="9"/>
  <c r="AH157" i="9"/>
  <c r="AH173" i="9"/>
  <c r="AH189" i="9"/>
  <c r="AH205" i="9"/>
  <c r="AH221" i="9"/>
  <c r="AH237" i="9"/>
  <c r="AH253" i="9"/>
  <c r="AH269" i="9"/>
  <c r="AH285" i="9"/>
  <c r="AH301" i="9"/>
  <c r="AH317" i="9"/>
  <c r="AH333" i="9"/>
  <c r="AH100" i="9"/>
  <c r="AH132" i="9"/>
  <c r="AH164" i="9"/>
  <c r="AH192" i="9"/>
  <c r="AH224" i="9"/>
  <c r="AH256" i="9"/>
  <c r="AH284" i="9"/>
  <c r="AH316" i="9"/>
  <c r="AH103" i="9"/>
  <c r="AH139" i="9"/>
  <c r="AH167" i="9"/>
  <c r="AH199" i="9"/>
  <c r="AH231" i="9"/>
  <c r="AH259" i="9"/>
  <c r="AH291" i="9"/>
  <c r="AH323" i="9"/>
  <c r="AH106" i="9"/>
  <c r="AH138" i="9"/>
  <c r="AH154" i="9"/>
  <c r="AH170" i="9"/>
  <c r="AH186" i="9"/>
  <c r="AH202" i="9"/>
  <c r="AH218" i="9"/>
  <c r="AH234" i="9"/>
  <c r="AH250" i="9"/>
  <c r="AH266" i="9"/>
  <c r="AH282" i="9"/>
  <c r="AH298" i="9"/>
  <c r="AH314" i="9"/>
  <c r="AH330" i="9"/>
  <c r="AE237" i="9"/>
  <c r="AB122" i="9"/>
  <c r="AD261" i="9"/>
  <c r="AS261" i="9" s="1"/>
  <c r="AE200" i="9"/>
  <c r="AB155" i="9"/>
  <c r="AB131" i="9"/>
  <c r="AE241" i="9"/>
  <c r="AB116" i="9"/>
  <c r="AD318" i="9"/>
  <c r="AS318" i="9" s="1"/>
  <c r="AD294" i="9"/>
  <c r="AS294" i="9" s="1"/>
  <c r="AB171" i="9"/>
  <c r="AE478" i="9"/>
  <c r="AE282" i="9"/>
  <c r="AD206" i="9"/>
  <c r="AS206" i="9" s="1"/>
  <c r="AD320" i="9"/>
  <c r="AS320" i="9" s="1"/>
  <c r="AB158" i="9"/>
  <c r="AD328" i="9"/>
  <c r="AS328" i="9" s="1"/>
  <c r="AB130" i="9"/>
  <c r="AD220" i="9"/>
  <c r="AS220" i="9" s="1"/>
  <c r="AB169" i="9"/>
  <c r="AB92" i="9"/>
  <c r="AB170" i="9"/>
  <c r="AB127" i="9"/>
  <c r="AE104" i="9"/>
  <c r="AE106" i="9"/>
  <c r="AD198" i="9"/>
  <c r="AS198" i="9" s="1"/>
  <c r="AB128" i="9"/>
  <c r="AB178" i="9"/>
  <c r="AB114" i="9"/>
  <c r="AD331" i="9"/>
  <c r="AS331" i="9" s="1"/>
  <c r="AE387" i="9"/>
  <c r="AB91" i="9"/>
  <c r="AB163" i="9"/>
  <c r="AB88" i="9"/>
  <c r="AD403" i="9"/>
  <c r="AS403" i="9" s="1"/>
  <c r="AD297" i="9"/>
  <c r="AS297" i="9" s="1"/>
  <c r="AB149" i="9"/>
  <c r="AD322" i="9"/>
  <c r="AS322" i="9" s="1"/>
  <c r="AE331" i="9"/>
  <c r="AD274" i="9"/>
  <c r="AS274" i="9" s="1"/>
  <c r="AB144" i="9"/>
  <c r="AD325" i="9"/>
  <c r="AS325" i="9" s="1"/>
  <c r="AE242" i="9"/>
  <c r="AE83" i="9"/>
  <c r="AB89" i="9"/>
  <c r="AD358" i="9"/>
  <c r="AS358" i="9" s="1"/>
  <c r="AD242" i="9"/>
  <c r="AS242" i="9" s="1"/>
  <c r="AB166" i="9"/>
  <c r="AB154" i="9"/>
  <c r="AB173" i="9"/>
  <c r="AD293" i="9"/>
  <c r="AS293" i="9" s="1"/>
  <c r="AE330" i="9"/>
  <c r="AE227" i="9"/>
  <c r="AD86" i="9"/>
  <c r="AS86" i="9" s="1"/>
  <c r="AB140" i="9"/>
  <c r="AD290" i="9"/>
  <c r="AS290" i="9" s="1"/>
  <c r="AB132" i="9"/>
  <c r="AD353" i="9"/>
  <c r="AS353" i="9" s="1"/>
  <c r="AE352" i="9"/>
  <c r="AD209" i="9"/>
  <c r="AS209" i="9" s="1"/>
  <c r="AE208" i="9"/>
  <c r="AD267" i="9"/>
  <c r="AS267" i="9" s="1"/>
  <c r="AE266" i="9"/>
  <c r="AE291" i="9"/>
  <c r="AD292" i="9"/>
  <c r="AS292" i="9" s="1"/>
  <c r="AD474" i="9"/>
  <c r="AS474" i="9" s="1"/>
  <c r="AE473" i="9"/>
  <c r="AE358" i="9"/>
  <c r="AD359" i="9"/>
  <c r="AS359" i="9" s="1"/>
  <c r="AE462" i="9"/>
  <c r="AD463" i="9"/>
  <c r="AS463" i="9" s="1"/>
  <c r="AD461" i="9"/>
  <c r="AS461" i="9" s="1"/>
  <c r="AE460" i="9"/>
  <c r="AD317" i="9"/>
  <c r="AS317" i="9" s="1"/>
  <c r="AE316" i="9"/>
  <c r="AD189" i="9"/>
  <c r="AS189" i="9" s="1"/>
  <c r="AE188" i="9"/>
  <c r="AD387" i="9"/>
  <c r="AS387" i="9" s="1"/>
  <c r="AE386" i="9"/>
  <c r="AE463" i="9"/>
  <c r="AD464" i="9"/>
  <c r="AS464" i="9" s="1"/>
  <c r="AE399" i="9"/>
  <c r="AD400" i="9"/>
  <c r="AS400" i="9" s="1"/>
  <c r="AE239" i="9"/>
  <c r="AD240" i="9"/>
  <c r="AS240" i="9" s="1"/>
  <c r="AD342" i="9"/>
  <c r="AS342" i="9" s="1"/>
  <c r="AE341" i="9"/>
  <c r="AE414" i="9"/>
  <c r="AD415" i="9"/>
  <c r="AS415" i="9" s="1"/>
  <c r="AD186" i="9"/>
  <c r="AS186" i="9" s="1"/>
  <c r="AE185" i="9"/>
  <c r="AE407" i="9"/>
  <c r="AD408" i="9"/>
  <c r="AS408" i="9" s="1"/>
  <c r="AE315" i="9"/>
  <c r="AD316" i="9"/>
  <c r="AS316" i="9" s="1"/>
  <c r="AD173" i="9"/>
  <c r="AS173" i="9" s="1"/>
  <c r="AE172" i="9"/>
  <c r="AD141" i="9"/>
  <c r="AS141" i="9" s="1"/>
  <c r="AE140" i="9"/>
  <c r="AD138" i="9"/>
  <c r="AS138" i="9" s="1"/>
  <c r="AE137" i="9"/>
  <c r="AE143" i="9"/>
  <c r="AD144" i="9"/>
  <c r="AS144" i="9" s="1"/>
  <c r="AD118" i="9"/>
  <c r="AS118" i="9" s="1"/>
  <c r="AE117" i="9"/>
  <c r="AE90" i="9"/>
  <c r="E39" i="10"/>
  <c r="AD165" i="9"/>
  <c r="AS165" i="9" s="1"/>
  <c r="AE164" i="9"/>
  <c r="AD166" i="9"/>
  <c r="AS166" i="9" s="1"/>
  <c r="AE165" i="9"/>
  <c r="AD123" i="9"/>
  <c r="AS123" i="9" s="1"/>
  <c r="AE122" i="9"/>
  <c r="AE150" i="9"/>
  <c r="AD151" i="9"/>
  <c r="AS151" i="9" s="1"/>
  <c r="AD433" i="9"/>
  <c r="AS433" i="9" s="1"/>
  <c r="AE432" i="9"/>
  <c r="AD305" i="9"/>
  <c r="AS305" i="9" s="1"/>
  <c r="AE304" i="9"/>
  <c r="AD438" i="9"/>
  <c r="AS438" i="9" s="1"/>
  <c r="AE437" i="9"/>
  <c r="AE403" i="9"/>
  <c r="AD404" i="9"/>
  <c r="AS404" i="9" s="1"/>
  <c r="AE211" i="9"/>
  <c r="AD212" i="9"/>
  <c r="AS212" i="9" s="1"/>
  <c r="AE390" i="9"/>
  <c r="AD391" i="9"/>
  <c r="AS391" i="9" s="1"/>
  <c r="AE230" i="9"/>
  <c r="AD231" i="9"/>
  <c r="AS231" i="9" s="1"/>
  <c r="AE311" i="9"/>
  <c r="AD312" i="9"/>
  <c r="AS312" i="9" s="1"/>
  <c r="AD129" i="9"/>
  <c r="AS129" i="9" s="1"/>
  <c r="AE128" i="9"/>
  <c r="AD178" i="9"/>
  <c r="AS178" i="9" s="1"/>
  <c r="AE177" i="9"/>
  <c r="AD139" i="9"/>
  <c r="AS139" i="9" s="1"/>
  <c r="AE138" i="9"/>
  <c r="AE179" i="9"/>
  <c r="AD180" i="9"/>
  <c r="AS180" i="9" s="1"/>
  <c r="AE166" i="9"/>
  <c r="AD167" i="9"/>
  <c r="AS167" i="9" s="1"/>
  <c r="AD117" i="9"/>
  <c r="AS117" i="9" s="1"/>
  <c r="AE116" i="9"/>
  <c r="AD122" i="9"/>
  <c r="AS122" i="9" s="1"/>
  <c r="AE121" i="9"/>
  <c r="AD179" i="9"/>
  <c r="AS179" i="9" s="1"/>
  <c r="AE178" i="9"/>
  <c r="AD477" i="9"/>
  <c r="AS477" i="9" s="1"/>
  <c r="AE476" i="9"/>
  <c r="AD333" i="9"/>
  <c r="AS333" i="9" s="1"/>
  <c r="AE332" i="9"/>
  <c r="AD205" i="9"/>
  <c r="AS205" i="9" s="1"/>
  <c r="AE204" i="9"/>
  <c r="AD451" i="9"/>
  <c r="AS451" i="9" s="1"/>
  <c r="AE450" i="9"/>
  <c r="AE255" i="9"/>
  <c r="AD256" i="9"/>
  <c r="AS256" i="9" s="1"/>
  <c r="AD214" i="9"/>
  <c r="AS214" i="9" s="1"/>
  <c r="AE213" i="9"/>
  <c r="AD218" i="9"/>
  <c r="AS218" i="9" s="1"/>
  <c r="AE217" i="9"/>
  <c r="AE443" i="9"/>
  <c r="AD444" i="9"/>
  <c r="AS444" i="9" s="1"/>
  <c r="AD465" i="9"/>
  <c r="AS465" i="9" s="1"/>
  <c r="AE464" i="9"/>
  <c r="AD401" i="9"/>
  <c r="AS401" i="9" s="1"/>
  <c r="AE400" i="9"/>
  <c r="AD337" i="9"/>
  <c r="AS337" i="9" s="1"/>
  <c r="AE336" i="9"/>
  <c r="AD257" i="9"/>
  <c r="AS257" i="9" s="1"/>
  <c r="AE256" i="9"/>
  <c r="AD193" i="9"/>
  <c r="AS193" i="9" s="1"/>
  <c r="AE192" i="9"/>
  <c r="AD374" i="9"/>
  <c r="AS374" i="9" s="1"/>
  <c r="AE373" i="9"/>
  <c r="AD395" i="9"/>
  <c r="AS395" i="9" s="1"/>
  <c r="AE394" i="9"/>
  <c r="AE467" i="9"/>
  <c r="AD468" i="9"/>
  <c r="AS468" i="9" s="1"/>
  <c r="AE339" i="9"/>
  <c r="AD340" i="9"/>
  <c r="AS340" i="9" s="1"/>
  <c r="AE275" i="9"/>
  <c r="AD276" i="9"/>
  <c r="AS276" i="9" s="1"/>
  <c r="AD410" i="9"/>
  <c r="AS410" i="9" s="1"/>
  <c r="AE409" i="9"/>
  <c r="AE454" i="9"/>
  <c r="AD455" i="9"/>
  <c r="AS455" i="9" s="1"/>
  <c r="AE326" i="9"/>
  <c r="AD327" i="9"/>
  <c r="AS327" i="9" s="1"/>
  <c r="AE375" i="9"/>
  <c r="AD376" i="9"/>
  <c r="AS376" i="9" s="1"/>
  <c r="AE247" i="9"/>
  <c r="AD248" i="9"/>
  <c r="AS248" i="9" s="1"/>
  <c r="AD177" i="9"/>
  <c r="AS177" i="9" s="1"/>
  <c r="AE176" i="9"/>
  <c r="AD145" i="9"/>
  <c r="AS145" i="9" s="1"/>
  <c r="AE144" i="9"/>
  <c r="AD113" i="9"/>
  <c r="AS113" i="9" s="1"/>
  <c r="AE112" i="9"/>
  <c r="E61" i="10"/>
  <c r="AD150" i="9"/>
  <c r="AS150" i="9" s="1"/>
  <c r="AE149" i="9"/>
  <c r="AD171" i="9"/>
  <c r="AS171" i="9" s="1"/>
  <c r="AE170" i="9"/>
  <c r="AE163" i="9"/>
  <c r="AD164" i="9"/>
  <c r="AS164" i="9" s="1"/>
  <c r="AE131" i="9"/>
  <c r="AD132" i="9"/>
  <c r="AS132" i="9" s="1"/>
  <c r="AD126" i="9"/>
  <c r="AS126" i="9" s="1"/>
  <c r="AE125" i="9"/>
  <c r="AE134" i="9"/>
  <c r="AD135" i="9"/>
  <c r="AS135" i="9" s="1"/>
  <c r="AD149" i="9"/>
  <c r="AS149" i="9" s="1"/>
  <c r="AE148" i="9"/>
  <c r="AD158" i="9"/>
  <c r="AS158" i="9" s="1"/>
  <c r="AE157" i="9"/>
  <c r="AD147" i="9"/>
  <c r="AS147" i="9" s="1"/>
  <c r="AE146" i="9"/>
  <c r="AE119" i="9"/>
  <c r="AD120" i="9"/>
  <c r="AS120" i="9" s="1"/>
  <c r="AD134" i="9"/>
  <c r="AS134" i="9" s="1"/>
  <c r="AE133" i="9"/>
  <c r="AE174" i="9"/>
  <c r="AD175" i="9"/>
  <c r="AS175" i="9" s="1"/>
  <c r="AD121" i="9"/>
  <c r="AS121" i="9" s="1"/>
  <c r="AE120" i="9"/>
  <c r="AE171" i="9"/>
  <c r="AD172" i="9"/>
  <c r="AS172" i="9" s="1"/>
  <c r="AE91" i="9"/>
  <c r="E40" i="10"/>
  <c r="AD142" i="9"/>
  <c r="AS142" i="9" s="1"/>
  <c r="AE141" i="9"/>
  <c r="AE118" i="9"/>
  <c r="AD119" i="9"/>
  <c r="AS119" i="9" s="1"/>
  <c r="AD445" i="9"/>
  <c r="AS445" i="9" s="1"/>
  <c r="AE444" i="9"/>
  <c r="AD365" i="9"/>
  <c r="AS365" i="9" s="1"/>
  <c r="AE364" i="9"/>
  <c r="AD301" i="9"/>
  <c r="AS301" i="9" s="1"/>
  <c r="AE300" i="9"/>
  <c r="AD237" i="9"/>
  <c r="AS237" i="9" s="1"/>
  <c r="AE236" i="9"/>
  <c r="AD458" i="9"/>
  <c r="AS458" i="9" s="1"/>
  <c r="AE457" i="9"/>
  <c r="AD202" i="9"/>
  <c r="AS202" i="9" s="1"/>
  <c r="AE201" i="9"/>
  <c r="AD355" i="9"/>
  <c r="AS355" i="9" s="1"/>
  <c r="AE354" i="9"/>
  <c r="AD227" i="9"/>
  <c r="AS227" i="9" s="1"/>
  <c r="AE226" i="9"/>
  <c r="AE447" i="9"/>
  <c r="AD448" i="9"/>
  <c r="AS448" i="9" s="1"/>
  <c r="AE383" i="9"/>
  <c r="AD384" i="9"/>
  <c r="AS384" i="9" s="1"/>
  <c r="AE303" i="9"/>
  <c r="AD304" i="9"/>
  <c r="AS304" i="9" s="1"/>
  <c r="AE223" i="9"/>
  <c r="AD224" i="9"/>
  <c r="AS224" i="9" s="1"/>
  <c r="AD310" i="9"/>
  <c r="AS310" i="9" s="1"/>
  <c r="AE309" i="9"/>
  <c r="AE382" i="9"/>
  <c r="AD383" i="9"/>
  <c r="AS383" i="9" s="1"/>
  <c r="AE254" i="9"/>
  <c r="AD255" i="9"/>
  <c r="AS255" i="9" s="1"/>
  <c r="AE302" i="9"/>
  <c r="AD303" i="9"/>
  <c r="AS303" i="9" s="1"/>
  <c r="AE215" i="9"/>
  <c r="AD216" i="9"/>
  <c r="AS216" i="9" s="1"/>
  <c r="AE283" i="9"/>
  <c r="AD284" i="9"/>
  <c r="AS284" i="9" s="1"/>
  <c r="AB254" i="9"/>
  <c r="AB87" i="9"/>
  <c r="AB111" i="9"/>
  <c r="AD264" i="9"/>
  <c r="AS264" i="9" s="1"/>
  <c r="AE197" i="9"/>
  <c r="AE264" i="9"/>
  <c r="AE205" i="9"/>
  <c r="AB121" i="9"/>
  <c r="AB124" i="9"/>
  <c r="AB129" i="9"/>
  <c r="AB147" i="9"/>
  <c r="AB159" i="9"/>
  <c r="AB161" i="9"/>
  <c r="AE108" i="9"/>
  <c r="AE293" i="9"/>
  <c r="AE306" i="9"/>
  <c r="AD204" i="9"/>
  <c r="AS204" i="9" s="1"/>
  <c r="AD315" i="9"/>
  <c r="AS315" i="9" s="1"/>
  <c r="AB153" i="9"/>
  <c r="AB156" i="9"/>
  <c r="AB174" i="9"/>
  <c r="AB119" i="9"/>
  <c r="AB164" i="9"/>
  <c r="AB133" i="9"/>
  <c r="AB335" i="9"/>
  <c r="AB157" i="9"/>
  <c r="AB138" i="9"/>
  <c r="AB160" i="9"/>
  <c r="AB146" i="9"/>
  <c r="AB113" i="9"/>
  <c r="AB85" i="9"/>
  <c r="AB115" i="9"/>
  <c r="AD83" i="9"/>
  <c r="AS83" i="9" s="1"/>
  <c r="AD84" i="9"/>
  <c r="AS84" i="9" s="1"/>
  <c r="AE101" i="9"/>
  <c r="AE103" i="9"/>
  <c r="AE105" i="9"/>
  <c r="AE107" i="9"/>
  <c r="AE109" i="9"/>
  <c r="AE209" i="9"/>
  <c r="AE234" i="9"/>
  <c r="AD260" i="9"/>
  <c r="AS260" i="9" s="1"/>
  <c r="AD196" i="9"/>
  <c r="AS196" i="9" s="1"/>
  <c r="AE212" i="9"/>
  <c r="AD271" i="9"/>
  <c r="AS271" i="9" s="1"/>
  <c r="AD200" i="9"/>
  <c r="AS200" i="9" s="1"/>
  <c r="AE229" i="9"/>
  <c r="AE328" i="9"/>
  <c r="AE184" i="9"/>
  <c r="AD311" i="9"/>
  <c r="AS311" i="9" s="1"/>
  <c r="AE186" i="9"/>
  <c r="AD300" i="9"/>
  <c r="AS300" i="9" s="1"/>
  <c r="AD236" i="9"/>
  <c r="AS236" i="9" s="1"/>
  <c r="AE222" i="9"/>
  <c r="AD229" i="9"/>
  <c r="AS229" i="9" s="1"/>
  <c r="AE263" i="9"/>
  <c r="AB152" i="9"/>
  <c r="AD326" i="9"/>
  <c r="AS326" i="9" s="1"/>
  <c r="AD275" i="9"/>
  <c r="AS275" i="9" s="1"/>
  <c r="AD265" i="9"/>
  <c r="AS265" i="9" s="1"/>
  <c r="AD201" i="9"/>
  <c r="AS201" i="9" s="1"/>
  <c r="AD219" i="9"/>
  <c r="AS219" i="9" s="1"/>
  <c r="AD302" i="9"/>
  <c r="AS302" i="9" s="1"/>
  <c r="AE246" i="9"/>
  <c r="AD417" i="9"/>
  <c r="AS417" i="9" s="1"/>
  <c r="AE416" i="9"/>
  <c r="AD273" i="9"/>
  <c r="AS273" i="9" s="1"/>
  <c r="AE272" i="9"/>
  <c r="AD406" i="9"/>
  <c r="AS406" i="9" s="1"/>
  <c r="AE405" i="9"/>
  <c r="AD427" i="9"/>
  <c r="AS427" i="9" s="1"/>
  <c r="AE426" i="9"/>
  <c r="AE371" i="9"/>
  <c r="AD372" i="9"/>
  <c r="AS372" i="9" s="1"/>
  <c r="AD250" i="9"/>
  <c r="AS250" i="9" s="1"/>
  <c r="AE249" i="9"/>
  <c r="AE198" i="9"/>
  <c r="AD199" i="9"/>
  <c r="AS199" i="9" s="1"/>
  <c r="AE279" i="9"/>
  <c r="AD280" i="9"/>
  <c r="AS280" i="9" s="1"/>
  <c r="AD381" i="9"/>
  <c r="AS381" i="9" s="1"/>
  <c r="AE380" i="9"/>
  <c r="AD253" i="9"/>
  <c r="AS253" i="9" s="1"/>
  <c r="AE252" i="9"/>
  <c r="AD234" i="9"/>
  <c r="AS234" i="9" s="1"/>
  <c r="AE233" i="9"/>
  <c r="AD259" i="9"/>
  <c r="AS259" i="9" s="1"/>
  <c r="AE258" i="9"/>
  <c r="AE335" i="9"/>
  <c r="AD336" i="9"/>
  <c r="AS336" i="9" s="1"/>
  <c r="AD291" i="9"/>
  <c r="AS291" i="9" s="1"/>
  <c r="AE290" i="9"/>
  <c r="AD163" i="9"/>
  <c r="AS163" i="9" s="1"/>
  <c r="AE162" i="9"/>
  <c r="AE175" i="9"/>
  <c r="AD176" i="9"/>
  <c r="AS176" i="9" s="1"/>
  <c r="AE111" i="9"/>
  <c r="AD112" i="9"/>
  <c r="AS112" i="9" s="1"/>
  <c r="E60" i="10"/>
  <c r="AD182" i="9"/>
  <c r="AS182" i="9" s="1"/>
  <c r="AE181" i="9"/>
  <c r="AE158" i="9"/>
  <c r="AD159" i="9"/>
  <c r="AS159" i="9" s="1"/>
  <c r="AD115" i="9"/>
  <c r="AS115" i="9" s="1"/>
  <c r="AE114" i="9"/>
  <c r="AE151" i="9"/>
  <c r="AD152" i="9"/>
  <c r="AS152" i="9" s="1"/>
  <c r="AD313" i="9"/>
  <c r="AS313" i="9" s="1"/>
  <c r="AE312" i="9"/>
  <c r="AD137" i="9"/>
  <c r="AS137" i="9" s="1"/>
  <c r="AE136" i="9"/>
  <c r="AE155" i="9"/>
  <c r="AD156" i="9"/>
  <c r="AS156" i="9" s="1"/>
  <c r="AD369" i="9"/>
  <c r="AS369" i="9" s="1"/>
  <c r="AE368" i="9"/>
  <c r="AD225" i="9"/>
  <c r="AS225" i="9" s="1"/>
  <c r="AE224" i="9"/>
  <c r="AE294" i="9"/>
  <c r="AD295" i="9"/>
  <c r="AS295" i="9" s="1"/>
  <c r="AE307" i="9"/>
  <c r="AD308" i="9"/>
  <c r="AS308" i="9" s="1"/>
  <c r="AD346" i="9"/>
  <c r="AS346" i="9" s="1"/>
  <c r="AE345" i="9"/>
  <c r="AD314" i="9"/>
  <c r="AS314" i="9" s="1"/>
  <c r="AE313" i="9"/>
  <c r="AD289" i="9"/>
  <c r="AS289" i="9" s="1"/>
  <c r="AE288" i="9"/>
  <c r="AD161" i="9"/>
  <c r="AS161" i="9" s="1"/>
  <c r="AE160" i="9"/>
  <c r="AD114" i="9"/>
  <c r="AS114" i="9" s="1"/>
  <c r="AE113" i="9"/>
  <c r="E62" i="10"/>
  <c r="AE147" i="9"/>
  <c r="AD148" i="9"/>
  <c r="AS148" i="9" s="1"/>
  <c r="AE115" i="9"/>
  <c r="AD116" i="9"/>
  <c r="AS116" i="9" s="1"/>
  <c r="AD154" i="9"/>
  <c r="AS154" i="9" s="1"/>
  <c r="AE153" i="9"/>
  <c r="AE87" i="9"/>
  <c r="AD88" i="9"/>
  <c r="AS88" i="9" s="1"/>
  <c r="E36" i="10"/>
  <c r="AD181" i="9"/>
  <c r="AS181" i="9" s="1"/>
  <c r="AE180" i="9"/>
  <c r="AE86" i="9"/>
  <c r="AD87" i="9"/>
  <c r="AS87" i="9" s="1"/>
  <c r="E35" i="10"/>
  <c r="AE167" i="9"/>
  <c r="AD168" i="9"/>
  <c r="AS168" i="9" s="1"/>
  <c r="AD162" i="9"/>
  <c r="AS162" i="9" s="1"/>
  <c r="AE161" i="9"/>
  <c r="AE110" i="9"/>
  <c r="AD111" i="9"/>
  <c r="AS111" i="9" s="1"/>
  <c r="E59" i="10"/>
  <c r="AD153" i="9"/>
  <c r="AS153" i="9" s="1"/>
  <c r="AE152" i="9"/>
  <c r="AE139" i="9"/>
  <c r="AD140" i="9"/>
  <c r="AS140" i="9" s="1"/>
  <c r="AD174" i="9"/>
  <c r="AS174" i="9" s="1"/>
  <c r="AE173" i="9"/>
  <c r="AD397" i="9"/>
  <c r="AS397" i="9" s="1"/>
  <c r="AE396" i="9"/>
  <c r="AD269" i="9"/>
  <c r="AS269" i="9" s="1"/>
  <c r="AE268" i="9"/>
  <c r="AD298" i="9"/>
  <c r="AS298" i="9" s="1"/>
  <c r="AE297" i="9"/>
  <c r="AE286" i="9"/>
  <c r="AD287" i="9"/>
  <c r="AS287" i="9" s="1"/>
  <c r="AE415" i="9"/>
  <c r="AD416" i="9"/>
  <c r="AS416" i="9" s="1"/>
  <c r="AE351" i="9"/>
  <c r="AD352" i="9"/>
  <c r="AS352" i="9" s="1"/>
  <c r="AE191" i="9"/>
  <c r="AD192" i="9"/>
  <c r="AS192" i="9" s="1"/>
  <c r="AD323" i="9"/>
  <c r="AS323" i="9" s="1"/>
  <c r="AE322" i="9"/>
  <c r="AE439" i="9"/>
  <c r="AD440" i="9"/>
  <c r="AS440" i="9" s="1"/>
  <c r="AD449" i="9"/>
  <c r="AS449" i="9" s="1"/>
  <c r="AE448" i="9"/>
  <c r="AD385" i="9"/>
  <c r="AS385" i="9" s="1"/>
  <c r="AE384" i="9"/>
  <c r="AD321" i="9"/>
  <c r="AS321" i="9" s="1"/>
  <c r="AE320" i="9"/>
  <c r="AD241" i="9"/>
  <c r="AS241" i="9" s="1"/>
  <c r="AE240" i="9"/>
  <c r="AD470" i="9"/>
  <c r="AS470" i="9" s="1"/>
  <c r="AE469" i="9"/>
  <c r="AD278" i="9"/>
  <c r="AS278" i="9" s="1"/>
  <c r="AE277" i="9"/>
  <c r="AD363" i="9"/>
  <c r="AS363" i="9" s="1"/>
  <c r="AE362" i="9"/>
  <c r="AE435" i="9"/>
  <c r="AD436" i="9"/>
  <c r="AS436" i="9" s="1"/>
  <c r="AE323" i="9"/>
  <c r="AD324" i="9"/>
  <c r="AS324" i="9" s="1"/>
  <c r="AE243" i="9"/>
  <c r="AD244" i="9"/>
  <c r="AS244" i="9" s="1"/>
  <c r="AD378" i="9"/>
  <c r="AS378" i="9" s="1"/>
  <c r="AE377" i="9"/>
  <c r="AE422" i="9"/>
  <c r="AD423" i="9"/>
  <c r="AS423" i="9" s="1"/>
  <c r="AE262" i="9"/>
  <c r="AD263" i="9"/>
  <c r="AS263" i="9" s="1"/>
  <c r="AD442" i="9"/>
  <c r="AS442" i="9" s="1"/>
  <c r="AE441" i="9"/>
  <c r="AE343" i="9"/>
  <c r="AD344" i="9"/>
  <c r="AS344" i="9" s="1"/>
  <c r="AE238" i="9"/>
  <c r="AD239" i="9"/>
  <c r="AS239" i="9" s="1"/>
  <c r="AD413" i="9"/>
  <c r="AS413" i="9" s="1"/>
  <c r="AE412" i="9"/>
  <c r="AD349" i="9"/>
  <c r="AS349" i="9" s="1"/>
  <c r="AE348" i="9"/>
  <c r="AD285" i="9"/>
  <c r="AS285" i="9" s="1"/>
  <c r="AE284" i="9"/>
  <c r="AD221" i="9"/>
  <c r="AS221" i="9" s="1"/>
  <c r="AE220" i="9"/>
  <c r="AD330" i="9"/>
  <c r="AS330" i="9" s="1"/>
  <c r="AE329" i="9"/>
  <c r="AD475" i="9"/>
  <c r="AS475" i="9" s="1"/>
  <c r="AE474" i="9"/>
  <c r="AE318" i="9"/>
  <c r="AD319" i="9"/>
  <c r="AS319" i="9" s="1"/>
  <c r="AD195" i="9"/>
  <c r="AS195" i="9" s="1"/>
  <c r="AE194" i="9"/>
  <c r="AE431" i="9"/>
  <c r="AD432" i="9"/>
  <c r="AS432" i="9" s="1"/>
  <c r="AE367" i="9"/>
  <c r="AD368" i="9"/>
  <c r="AS368" i="9" s="1"/>
  <c r="AE271" i="9"/>
  <c r="AD272" i="9"/>
  <c r="AS272" i="9" s="1"/>
  <c r="AE207" i="9"/>
  <c r="AD208" i="9"/>
  <c r="AS208" i="9" s="1"/>
  <c r="AD246" i="9"/>
  <c r="AS246" i="9" s="1"/>
  <c r="AE245" i="9"/>
  <c r="AE350" i="9"/>
  <c r="AD351" i="9"/>
  <c r="AS351" i="9" s="1"/>
  <c r="AD282" i="9"/>
  <c r="AS282" i="9" s="1"/>
  <c r="AE281" i="9"/>
  <c r="AE471" i="9"/>
  <c r="AD472" i="9"/>
  <c r="AS472" i="9" s="1"/>
  <c r="AE206" i="9"/>
  <c r="AD207" i="9"/>
  <c r="AS207" i="9" s="1"/>
  <c r="AD429" i="9"/>
  <c r="AS429" i="9" s="1"/>
  <c r="AE428" i="9"/>
  <c r="AD157" i="9"/>
  <c r="AS157" i="9" s="1"/>
  <c r="AE156" i="9"/>
  <c r="AD125" i="9"/>
  <c r="AS125" i="9" s="1"/>
  <c r="AE124" i="9"/>
  <c r="AD170" i="9"/>
  <c r="AS170" i="9" s="1"/>
  <c r="AE169" i="9"/>
  <c r="AD419" i="9"/>
  <c r="AS419" i="9" s="1"/>
  <c r="AE418" i="9"/>
  <c r="AD131" i="9"/>
  <c r="AS131" i="9" s="1"/>
  <c r="AE130" i="9"/>
  <c r="AE159" i="9"/>
  <c r="AD160" i="9"/>
  <c r="AS160" i="9" s="1"/>
  <c r="AE127" i="9"/>
  <c r="AD128" i="9"/>
  <c r="AS128" i="9" s="1"/>
  <c r="AD146" i="9"/>
  <c r="AS146" i="9" s="1"/>
  <c r="AE145" i="9"/>
  <c r="AE126" i="9"/>
  <c r="AD127" i="9"/>
  <c r="AS127" i="9" s="1"/>
  <c r="AD133" i="9"/>
  <c r="AS133" i="9" s="1"/>
  <c r="AE132" i="9"/>
  <c r="AE89" i="9"/>
  <c r="E38" i="10"/>
  <c r="AE183" i="9"/>
  <c r="AD184" i="9"/>
  <c r="AS184" i="9" s="1"/>
  <c r="AE135" i="9"/>
  <c r="AD136" i="9"/>
  <c r="AS136" i="9" s="1"/>
  <c r="AE334" i="9"/>
  <c r="AD335" i="9"/>
  <c r="AS335" i="9" s="1"/>
  <c r="AE142" i="9"/>
  <c r="AD143" i="9"/>
  <c r="AS143" i="9" s="1"/>
  <c r="AD169" i="9"/>
  <c r="AS169" i="9" s="1"/>
  <c r="AE168" i="9"/>
  <c r="AE88" i="9"/>
  <c r="AD89" i="9"/>
  <c r="AS89" i="9" s="1"/>
  <c r="E37" i="10"/>
  <c r="AD130" i="9"/>
  <c r="AS130" i="9" s="1"/>
  <c r="AE129" i="9"/>
  <c r="AD155" i="9"/>
  <c r="AS155" i="9" s="1"/>
  <c r="AE154" i="9"/>
  <c r="AE123" i="9"/>
  <c r="AD124" i="9"/>
  <c r="AS124" i="9" s="1"/>
  <c r="AE182" i="9"/>
  <c r="AD183" i="9"/>
  <c r="AS183" i="9" s="1"/>
  <c r="AB313" i="9"/>
  <c r="AB199" i="9"/>
  <c r="AD245" i="9"/>
  <c r="AS245" i="9" s="1"/>
  <c r="AB162" i="9"/>
  <c r="AD194" i="9"/>
  <c r="AS194" i="9" s="1"/>
  <c r="AE269" i="9"/>
  <c r="AE289" i="9"/>
  <c r="AD247" i="9"/>
  <c r="AS247" i="9" s="1"/>
  <c r="AB110" i="9"/>
  <c r="AB82" i="9"/>
  <c r="AB125" i="9"/>
  <c r="AD228" i="9"/>
  <c r="AS228" i="9" s="1"/>
  <c r="AE221" i="9"/>
  <c r="AE308" i="9"/>
  <c r="AD232" i="9"/>
  <c r="AS232" i="9" s="1"/>
  <c r="AE250" i="9"/>
  <c r="AD268" i="9"/>
  <c r="AS268" i="9" s="1"/>
  <c r="AE287" i="9"/>
  <c r="AE190" i="9"/>
  <c r="AD197" i="9"/>
  <c r="AS197" i="9" s="1"/>
  <c r="AD211" i="9"/>
  <c r="AS211" i="9" s="1"/>
  <c r="AE295" i="9"/>
  <c r="AB136" i="9"/>
  <c r="AD258" i="9"/>
  <c r="AS258" i="9" s="1"/>
  <c r="AB143" i="9"/>
  <c r="AE84" i="9"/>
  <c r="AD233" i="9"/>
  <c r="AS233" i="9" s="1"/>
  <c r="AD226" i="9"/>
  <c r="AS226" i="9" s="1"/>
  <c r="AE278" i="9"/>
  <c r="AE251" i="9"/>
  <c r="AE187" i="9"/>
  <c r="AD266" i="9"/>
  <c r="AS266" i="9" s="1"/>
  <c r="AB249" i="9"/>
  <c r="AB217" i="9"/>
  <c r="AB184" i="9"/>
  <c r="AB290" i="9"/>
  <c r="AB226" i="9"/>
  <c r="AB219" i="9"/>
  <c r="AB316" i="9"/>
  <c r="AB284" i="9"/>
  <c r="AB252" i="9"/>
  <c r="AB220" i="9"/>
  <c r="AB188" i="9"/>
  <c r="AB302" i="9"/>
  <c r="AB238" i="9"/>
  <c r="AB319" i="9"/>
  <c r="AB195" i="9"/>
  <c r="AB208" i="9"/>
  <c r="AB323" i="9"/>
  <c r="AB241" i="9"/>
  <c r="AB242" i="9"/>
  <c r="AB292" i="9"/>
  <c r="AB228" i="9"/>
  <c r="AB84" i="9"/>
  <c r="AB142" i="9"/>
  <c r="AB177" i="9"/>
  <c r="AB167" i="9"/>
  <c r="AB141" i="9"/>
  <c r="AB86" i="9"/>
  <c r="AB83" i="9"/>
  <c r="AB118" i="9"/>
  <c r="AB135" i="9"/>
  <c r="AD82" i="9"/>
  <c r="AS82" i="9" s="1"/>
  <c r="AB109" i="9"/>
  <c r="AD306" i="9"/>
  <c r="AS306" i="9" s="1"/>
  <c r="AD210" i="9"/>
  <c r="AS210" i="9" s="1"/>
  <c r="AD235" i="9"/>
  <c r="AS235" i="9" s="1"/>
  <c r="AE259" i="9"/>
  <c r="AE195" i="9"/>
  <c r="AD286" i="9"/>
  <c r="AS286" i="9" s="1"/>
  <c r="AD190" i="9"/>
  <c r="AS190" i="9" s="1"/>
  <c r="AD277" i="9"/>
  <c r="AS277" i="9" s="1"/>
  <c r="AD213" i="9"/>
  <c r="AS213" i="9" s="1"/>
  <c r="AE270" i="9"/>
  <c r="AB120" i="9"/>
  <c r="AD230" i="9"/>
  <c r="AS230" i="9" s="1"/>
  <c r="AB134" i="9"/>
  <c r="AB175" i="9"/>
  <c r="AD329" i="9"/>
  <c r="AS329" i="9" s="1"/>
  <c r="AD249" i="9"/>
  <c r="AS249" i="9" s="1"/>
  <c r="AD185" i="9"/>
  <c r="AS185" i="9" s="1"/>
  <c r="AD262" i="9"/>
  <c r="AS262" i="9" s="1"/>
  <c r="AE310" i="9"/>
  <c r="AD187" i="9"/>
  <c r="AS187" i="9" s="1"/>
  <c r="AE235" i="9"/>
  <c r="AD238" i="9"/>
  <c r="AS238" i="9" s="1"/>
  <c r="AD283" i="9"/>
  <c r="AS283" i="9" s="1"/>
  <c r="AD288" i="9"/>
  <c r="AS288" i="9" s="1"/>
  <c r="AE273" i="9"/>
  <c r="AD191" i="9"/>
  <c r="AS191" i="9" s="1"/>
  <c r="AE324" i="9"/>
  <c r="AE260" i="9"/>
  <c r="AE196" i="9"/>
  <c r="AE210" i="9"/>
  <c r="AD296" i="9"/>
  <c r="AS296" i="9" s="1"/>
  <c r="AE257" i="9"/>
  <c r="AE85" i="9"/>
  <c r="AE280" i="9"/>
  <c r="AE232" i="9"/>
  <c r="AD279" i="9"/>
  <c r="AS279" i="9" s="1"/>
  <c r="AD252" i="9"/>
  <c r="AS252" i="9" s="1"/>
  <c r="AD188" i="9"/>
  <c r="AS188" i="9" s="1"/>
  <c r="AE265" i="9"/>
  <c r="AE314" i="9"/>
  <c r="AE102" i="9"/>
  <c r="AE100" i="9"/>
  <c r="AE97" i="9"/>
  <c r="AE99" i="9"/>
  <c r="AE98" i="9"/>
  <c r="AE96" i="9"/>
  <c r="AE92" i="9"/>
  <c r="AE93" i="9"/>
  <c r="AE94" i="9"/>
  <c r="AE95" i="9"/>
  <c r="AD110" i="9"/>
  <c r="AS110" i="9" s="1"/>
  <c r="E58" i="10"/>
  <c r="AB108" i="9"/>
  <c r="AD109" i="9"/>
  <c r="AS109" i="9" s="1"/>
  <c r="E57" i="10"/>
  <c r="AB107" i="9"/>
  <c r="AD108" i="9"/>
  <c r="AS108" i="9" s="1"/>
  <c r="E56" i="10"/>
  <c r="AD107" i="9"/>
  <c r="AS107" i="9" s="1"/>
  <c r="E55" i="10"/>
  <c r="AB106" i="9"/>
  <c r="AB105" i="9"/>
  <c r="AD106" i="9"/>
  <c r="AS106" i="9" s="1"/>
  <c r="E54" i="10"/>
  <c r="AB102" i="9"/>
  <c r="AB104" i="9"/>
  <c r="AD105" i="9"/>
  <c r="AS105" i="9" s="1"/>
  <c r="E53" i="10"/>
  <c r="AB103" i="9"/>
  <c r="AD104" i="9"/>
  <c r="AS104" i="9" s="1"/>
  <c r="E52" i="10"/>
  <c r="AD103" i="9"/>
  <c r="AS103" i="9" s="1"/>
  <c r="E51" i="10"/>
  <c r="AD102" i="9"/>
  <c r="AS102" i="9" s="1"/>
  <c r="E50" i="10"/>
  <c r="AB100" i="9"/>
  <c r="AB101" i="9"/>
  <c r="AD101" i="9"/>
  <c r="AS101" i="9" s="1"/>
  <c r="E49" i="10"/>
  <c r="AB99" i="9"/>
  <c r="AD100" i="9"/>
  <c r="AS100" i="9" s="1"/>
  <c r="E48" i="10"/>
  <c r="AB95" i="9"/>
  <c r="AB94" i="9"/>
  <c r="AB98" i="9"/>
  <c r="AB93" i="9"/>
  <c r="AB96" i="9"/>
  <c r="AD99" i="9"/>
  <c r="AS99" i="9" s="1"/>
  <c r="E47" i="10"/>
  <c r="AB97" i="9"/>
  <c r="AD98" i="9"/>
  <c r="AS98" i="9" s="1"/>
  <c r="E46" i="10"/>
  <c r="AD97" i="9"/>
  <c r="AS97" i="9" s="1"/>
  <c r="E45" i="10"/>
  <c r="AD94" i="9"/>
  <c r="AS94" i="9" s="1"/>
  <c r="AD95" i="9"/>
  <c r="AS95" i="9" s="1"/>
  <c r="AD91" i="9"/>
  <c r="AS91" i="9" s="1"/>
  <c r="AD92" i="9"/>
  <c r="AS92" i="9" s="1"/>
  <c r="AD93" i="9"/>
  <c r="AS93" i="9" s="1"/>
  <c r="AD90" i="9"/>
  <c r="AS90" i="9" s="1"/>
  <c r="E43" i="10"/>
  <c r="AD96" i="9"/>
  <c r="AS96" i="9" s="1"/>
  <c r="E44" i="10"/>
  <c r="AB393" i="9"/>
  <c r="AB422" i="9"/>
  <c r="AB471" i="9"/>
  <c r="AB347" i="9"/>
  <c r="AB444" i="9"/>
  <c r="AB380" i="9"/>
  <c r="AB348" i="9"/>
  <c r="AB426" i="9"/>
  <c r="AB362" i="9"/>
  <c r="AB407" i="9"/>
  <c r="AB387" i="9"/>
  <c r="AB464" i="9"/>
  <c r="AB336" i="9"/>
  <c r="AB402" i="9"/>
  <c r="AB401" i="9"/>
  <c r="AB470" i="9"/>
  <c r="AB374" i="9"/>
  <c r="AB356" i="9"/>
  <c r="AB446" i="9"/>
  <c r="AB453" i="9"/>
  <c r="AB421" i="9"/>
  <c r="AB389" i="9"/>
  <c r="AB357" i="9"/>
  <c r="AB325" i="9"/>
  <c r="AB293" i="9"/>
  <c r="AB261" i="9"/>
  <c r="AB229" i="9"/>
  <c r="AB197" i="9"/>
  <c r="AB442" i="9"/>
  <c r="AB382" i="9"/>
  <c r="AB186" i="9"/>
  <c r="AB431" i="9"/>
  <c r="AB371" i="9"/>
  <c r="AB303" i="9"/>
  <c r="AB243" i="9"/>
  <c r="AB472" i="9"/>
  <c r="AB440" i="9"/>
  <c r="AB408" i="9"/>
  <c r="AB376" i="9"/>
  <c r="AB344" i="9"/>
  <c r="AB280" i="9"/>
  <c r="AB216" i="9"/>
  <c r="AB418" i="9"/>
  <c r="AB354" i="9"/>
  <c r="AB294" i="9"/>
  <c r="AB230" i="9"/>
  <c r="AB467" i="9"/>
  <c r="AB399" i="9"/>
  <c r="AB477" i="9"/>
  <c r="AB445" i="9"/>
  <c r="AB397" i="9"/>
  <c r="AB365" i="9"/>
  <c r="AB317" i="9"/>
  <c r="AB205" i="9"/>
  <c r="AB398" i="9"/>
  <c r="AB270" i="9"/>
  <c r="AB448" i="9"/>
  <c r="AB384" i="9"/>
  <c r="AB370" i="9"/>
  <c r="AB351" i="9"/>
  <c r="AB417" i="9"/>
  <c r="AB353" i="9"/>
  <c r="AB406" i="9"/>
  <c r="AB395" i="9"/>
  <c r="AB436" i="9"/>
  <c r="AB372" i="9"/>
  <c r="AB474" i="9"/>
  <c r="AB346" i="9"/>
  <c r="AB327" i="9"/>
  <c r="AB473" i="9"/>
  <c r="AB441" i="9"/>
  <c r="AB409" i="9"/>
  <c r="AB377" i="9"/>
  <c r="AB345" i="9"/>
  <c r="AB450" i="9"/>
  <c r="AB390" i="9"/>
  <c r="AB194" i="9"/>
  <c r="AB439" i="9"/>
  <c r="AB379" i="9"/>
  <c r="AB460" i="9"/>
  <c r="AB428" i="9"/>
  <c r="AB396" i="9"/>
  <c r="AB364" i="9"/>
  <c r="AB332" i="9"/>
  <c r="AB462" i="9"/>
  <c r="AB394" i="9"/>
  <c r="AB334" i="9"/>
  <c r="AB443" i="9"/>
  <c r="AB375" i="9"/>
  <c r="AB366" i="9"/>
  <c r="AB451" i="9"/>
  <c r="AB355" i="9"/>
  <c r="AB432" i="9"/>
  <c r="AB368" i="9"/>
  <c r="AB466" i="9"/>
  <c r="AB342" i="9"/>
  <c r="AB383" i="9"/>
  <c r="AB433" i="9"/>
  <c r="AB369" i="9"/>
  <c r="AB438" i="9"/>
  <c r="AB427" i="9"/>
  <c r="AB452" i="9"/>
  <c r="AB388" i="9"/>
  <c r="AB378" i="9"/>
  <c r="AB455" i="9"/>
  <c r="AB359" i="9"/>
  <c r="AB283" i="9"/>
  <c r="AB301" i="9"/>
  <c r="AB298" i="9"/>
  <c r="AB273" i="9"/>
  <c r="AB235" i="9"/>
  <c r="AB190" i="9"/>
  <c r="AB299" i="9"/>
  <c r="AB289" i="9"/>
  <c r="AB312" i="9"/>
  <c r="AB248" i="9"/>
  <c r="AB307" i="9"/>
  <c r="AB239" i="9"/>
  <c r="AB253" i="9"/>
  <c r="AB287" i="9"/>
  <c r="AB320" i="9"/>
  <c r="AB256" i="9"/>
  <c r="AB192" i="9"/>
  <c r="AB246" i="9"/>
  <c r="AB223" i="9"/>
  <c r="AB225" i="9"/>
  <c r="AB278" i="9"/>
  <c r="AB267" i="9"/>
  <c r="AB308" i="9"/>
  <c r="AB244" i="9"/>
  <c r="AB222" i="9"/>
  <c r="AB297" i="9"/>
  <c r="AB265" i="9"/>
  <c r="AB233" i="9"/>
  <c r="AB201" i="9"/>
  <c r="AB322" i="9"/>
  <c r="AB262" i="9"/>
  <c r="AB311" i="9"/>
  <c r="AB251" i="9"/>
  <c r="AB187" i="9"/>
  <c r="AB300" i="9"/>
  <c r="AB268" i="9"/>
  <c r="AB236" i="9"/>
  <c r="AB204" i="9"/>
  <c r="AB266" i="9"/>
  <c r="AB206" i="9"/>
  <c r="AB315" i="9"/>
  <c r="AB247" i="9"/>
  <c r="AB333" i="9"/>
  <c r="AB269" i="9"/>
  <c r="AB189" i="9"/>
  <c r="AB234" i="9"/>
  <c r="AB259" i="9"/>
  <c r="AB304" i="9"/>
  <c r="AB240" i="9"/>
  <c r="AB214" i="9"/>
  <c r="AB255" i="9"/>
  <c r="AB305" i="9"/>
  <c r="AB257" i="9"/>
  <c r="AB209" i="9"/>
  <c r="AB306" i="9"/>
  <c r="AB295" i="9"/>
  <c r="AB324" i="9"/>
  <c r="AB260" i="9"/>
  <c r="AB196" i="9"/>
  <c r="AB250" i="9"/>
  <c r="AB231" i="9"/>
  <c r="AB180" i="9"/>
  <c r="AB457" i="9"/>
  <c r="AB425" i="9"/>
  <c r="AB361" i="9"/>
  <c r="AB329" i="9"/>
  <c r="AB185" i="9"/>
  <c r="AB358" i="9"/>
  <c r="AB411" i="9"/>
  <c r="AB476" i="9"/>
  <c r="AB412" i="9"/>
  <c r="AB343" i="9"/>
  <c r="AB430" i="9"/>
  <c r="AB475" i="9"/>
  <c r="AB400" i="9"/>
  <c r="AB447" i="9"/>
  <c r="AB449" i="9"/>
  <c r="AB337" i="9"/>
  <c r="AB363" i="9"/>
  <c r="AB420" i="9"/>
  <c r="AB423" i="9"/>
  <c r="AB314" i="9"/>
  <c r="AB469" i="9"/>
  <c r="AB437" i="9"/>
  <c r="AB405" i="9"/>
  <c r="AB373" i="9"/>
  <c r="AB341" i="9"/>
  <c r="AB414" i="9"/>
  <c r="AB350" i="9"/>
  <c r="AB463" i="9"/>
  <c r="AB403" i="9"/>
  <c r="AB339" i="9"/>
  <c r="AB456" i="9"/>
  <c r="AB424" i="9"/>
  <c r="AB392" i="9"/>
  <c r="AB360" i="9"/>
  <c r="AB454" i="9"/>
  <c r="AB386" i="9"/>
  <c r="AB435" i="9"/>
  <c r="AB367" i="9"/>
  <c r="AB461" i="9"/>
  <c r="AB413" i="9"/>
  <c r="AB381" i="9"/>
  <c r="AB349" i="9"/>
  <c r="AB458" i="9"/>
  <c r="AB416" i="9"/>
  <c r="AB352" i="9"/>
  <c r="AB434" i="9"/>
  <c r="AB415" i="9"/>
  <c r="AB465" i="9"/>
  <c r="AB385" i="9"/>
  <c r="AB338" i="9"/>
  <c r="AB459" i="9"/>
  <c r="AB468" i="9"/>
  <c r="AB404" i="9"/>
  <c r="AB340" i="9"/>
  <c r="AB410" i="9"/>
  <c r="AB391" i="9"/>
  <c r="AB279" i="9"/>
  <c r="AB215" i="9"/>
  <c r="AB221" i="9"/>
  <c r="AB274" i="9"/>
  <c r="AB191" i="9"/>
  <c r="AB318" i="9"/>
  <c r="AB183" i="9"/>
  <c r="AB309" i="9"/>
  <c r="AB277" i="9"/>
  <c r="AB245" i="9"/>
  <c r="AB213" i="9"/>
  <c r="AB282" i="9"/>
  <c r="AB218" i="9"/>
  <c r="AB271" i="9"/>
  <c r="AB211" i="9"/>
  <c r="AB328" i="9"/>
  <c r="AB296" i="9"/>
  <c r="AB264" i="9"/>
  <c r="AB232" i="9"/>
  <c r="AB200" i="9"/>
  <c r="AB326" i="9"/>
  <c r="AB258" i="9"/>
  <c r="AB198" i="9"/>
  <c r="AB275" i="9"/>
  <c r="AB207" i="9"/>
  <c r="AB285" i="9"/>
  <c r="AB237" i="9"/>
  <c r="AB330" i="9"/>
  <c r="AB202" i="9"/>
  <c r="AB227" i="9"/>
  <c r="AB288" i="9"/>
  <c r="AB224" i="9"/>
  <c r="AB310" i="9"/>
  <c r="AB291" i="9"/>
  <c r="AB321" i="9"/>
  <c r="AB193" i="9"/>
  <c r="AB210" i="9"/>
  <c r="AB331" i="9"/>
  <c r="AB203" i="9"/>
  <c r="AB276" i="9"/>
  <c r="AB212" i="9"/>
  <c r="AB286" i="9"/>
  <c r="AB263" i="9"/>
  <c r="AB182" i="9"/>
  <c r="AB181" i="9"/>
  <c r="G25" i="9"/>
  <c r="C23" i="9"/>
  <c r="F23" i="9" s="1"/>
  <c r="I11" i="9"/>
  <c r="C24" i="9"/>
  <c r="D24" i="9"/>
  <c r="O99" i="9" s="1"/>
  <c r="G10" i="9"/>
  <c r="G9" i="9"/>
  <c r="H9" i="9"/>
  <c r="I9" i="9"/>
  <c r="J9" i="9"/>
  <c r="F43" i="10"/>
  <c r="N90" i="9"/>
  <c r="E39" i="4" s="1"/>
  <c r="F46" i="10"/>
  <c r="N93" i="9"/>
  <c r="E42" i="4" s="1"/>
  <c r="F14" i="4"/>
  <c r="E30" i="4"/>
  <c r="E37" i="4"/>
  <c r="E31" i="4"/>
  <c r="E32" i="4"/>
  <c r="E34" i="4"/>
  <c r="E36" i="4"/>
  <c r="E35" i="4"/>
  <c r="H25" i="9"/>
  <c r="C25" i="9"/>
  <c r="F25" i="9" s="1"/>
  <c r="B24" i="1" s="1"/>
  <c r="H24" i="9"/>
  <c r="H23" i="9"/>
  <c r="E31" i="9"/>
  <c r="E29" i="9"/>
  <c r="R111" i="9"/>
  <c r="E30" i="9"/>
  <c r="D59" i="10"/>
  <c r="D47" i="10"/>
  <c r="D46" i="10"/>
  <c r="D44" i="10"/>
  <c r="D50" i="10"/>
  <c r="D48" i="10"/>
  <c r="C51" i="10"/>
  <c r="D51" i="10" s="1"/>
  <c r="C37" i="10"/>
  <c r="D37" i="10" s="1"/>
  <c r="C56" i="10"/>
  <c r="D56" i="10" s="1"/>
  <c r="C39" i="10"/>
  <c r="D39" i="10" s="1"/>
  <c r="C58" i="10"/>
  <c r="D58" i="10" s="1"/>
  <c r="C52" i="10"/>
  <c r="D52" i="10" s="1"/>
  <c r="C42" i="10"/>
  <c r="D42" i="10" s="1"/>
  <c r="C61" i="10"/>
  <c r="D61" i="10" s="1"/>
  <c r="C34" i="10"/>
  <c r="D34" i="10" s="1"/>
  <c r="C53" i="10"/>
  <c r="D53" i="10" s="1"/>
  <c r="D55" i="10"/>
  <c r="D45" i="10"/>
  <c r="C43" i="10"/>
  <c r="D43" i="10" s="1"/>
  <c r="C62" i="10"/>
  <c r="D62" i="10" s="1"/>
  <c r="C38" i="10"/>
  <c r="D38" i="10" s="1"/>
  <c r="C57" i="10"/>
  <c r="D57" i="10" s="1"/>
  <c r="C49" i="10"/>
  <c r="D49" i="10" s="1"/>
  <c r="C41" i="10"/>
  <c r="D41" i="10" s="1"/>
  <c r="C60" i="10"/>
  <c r="D60" i="10" s="1"/>
  <c r="C35" i="10"/>
  <c r="D35" i="10" s="1"/>
  <c r="C54" i="10"/>
  <c r="D54" i="10" s="1"/>
  <c r="C40" i="10"/>
  <c r="D40" i="10" s="1"/>
  <c r="C36" i="10"/>
  <c r="D36" i="10" s="1"/>
  <c r="B20" i="1"/>
  <c r="R411" i="9"/>
  <c r="R172" i="9"/>
  <c r="R341" i="9"/>
  <c r="R207" i="9"/>
  <c r="R250" i="9"/>
  <c r="R375" i="9"/>
  <c r="R94" i="9"/>
  <c r="R132" i="9"/>
  <c r="R110" i="9"/>
  <c r="R319" i="9"/>
  <c r="R428" i="9"/>
  <c r="R137" i="9"/>
  <c r="R134" i="9"/>
  <c r="R388" i="9"/>
  <c r="R113" i="9"/>
  <c r="R104" i="9"/>
  <c r="R459" i="9"/>
  <c r="R409" i="9"/>
  <c r="R109" i="9"/>
  <c r="R369" i="9"/>
  <c r="R360" i="9"/>
  <c r="R478" i="9"/>
  <c r="R451" i="9"/>
  <c r="R427" i="9"/>
  <c r="R384" i="9"/>
  <c r="R452" i="9"/>
  <c r="R196" i="9"/>
  <c r="R106" i="9"/>
  <c r="R433" i="9"/>
  <c r="R177" i="9"/>
  <c r="R234" i="9"/>
  <c r="R131" i="9"/>
  <c r="R424" i="9"/>
  <c r="R168" i="9"/>
  <c r="R443" i="9"/>
  <c r="R405" i="9"/>
  <c r="R149" i="9"/>
  <c r="R178" i="9"/>
  <c r="R80" i="9"/>
  <c r="R236" i="9"/>
  <c r="R190" i="9"/>
  <c r="R473" i="9"/>
  <c r="R201" i="9"/>
  <c r="R278" i="9"/>
  <c r="R160" i="9"/>
  <c r="R162" i="9"/>
  <c r="R330" i="9"/>
  <c r="R347" i="9"/>
  <c r="R365" i="9"/>
  <c r="R125" i="9"/>
  <c r="R474" i="9"/>
  <c r="R260" i="9"/>
  <c r="R238" i="9"/>
  <c r="R119" i="9"/>
  <c r="R241" i="9"/>
  <c r="R358" i="9"/>
  <c r="R263" i="9"/>
  <c r="R232" i="9"/>
  <c r="R182" i="9"/>
  <c r="R469" i="9"/>
  <c r="R213" i="9"/>
  <c r="R302" i="9"/>
  <c r="R203" i="9"/>
  <c r="R300" i="9"/>
  <c r="R322" i="9"/>
  <c r="R199" i="9"/>
  <c r="R265" i="9"/>
  <c r="R398" i="9"/>
  <c r="R416" i="9"/>
  <c r="R141" i="9"/>
  <c r="R304" i="9"/>
  <c r="R418" i="9"/>
  <c r="R367" i="9"/>
  <c r="R400" i="9"/>
  <c r="R253" i="9"/>
  <c r="R324" i="9"/>
  <c r="R370" i="9"/>
  <c r="R243" i="9"/>
  <c r="R305" i="9"/>
  <c r="R438" i="9"/>
  <c r="R387" i="9"/>
  <c r="R307" i="9"/>
  <c r="R296" i="9"/>
  <c r="R314" i="9"/>
  <c r="R191" i="9"/>
  <c r="R277" i="9"/>
  <c r="R410" i="9"/>
  <c r="R331" i="9"/>
  <c r="R364" i="9"/>
  <c r="R108" i="9"/>
  <c r="R327" i="9"/>
  <c r="R329" i="9"/>
  <c r="R462" i="9"/>
  <c r="R279" i="9"/>
  <c r="R397" i="9"/>
  <c r="R285" i="9"/>
  <c r="R128" i="9"/>
  <c r="R102" i="9"/>
  <c r="R155" i="9"/>
  <c r="R468" i="9"/>
  <c r="R340" i="9"/>
  <c r="R212" i="9"/>
  <c r="R84" i="9"/>
  <c r="R142" i="9"/>
  <c r="R275" i="9"/>
  <c r="R449" i="9"/>
  <c r="R321" i="9"/>
  <c r="R193" i="9"/>
  <c r="R454" i="9"/>
  <c r="R138" i="9"/>
  <c r="R291" i="9"/>
  <c r="R377" i="9"/>
  <c r="R115" i="9"/>
  <c r="R376" i="9"/>
  <c r="R248" i="9"/>
  <c r="R120" i="9"/>
  <c r="R214" i="9"/>
  <c r="R351" i="9"/>
  <c r="R87" i="9"/>
  <c r="R357" i="9"/>
  <c r="R229" i="9"/>
  <c r="R101" i="9"/>
  <c r="R334" i="9"/>
  <c r="R210" i="9"/>
  <c r="R363" i="9"/>
  <c r="R444" i="9"/>
  <c r="R316" i="9"/>
  <c r="R188" i="9"/>
  <c r="R124" i="9"/>
  <c r="R222" i="9"/>
  <c r="R359" i="9"/>
  <c r="R95" i="9"/>
  <c r="R345" i="9"/>
  <c r="R217" i="9"/>
  <c r="R414" i="9"/>
  <c r="R154" i="9"/>
  <c r="R93" i="9"/>
  <c r="R166" i="9"/>
  <c r="R205" i="9"/>
  <c r="R187" i="9"/>
  <c r="R368" i="9"/>
  <c r="R335" i="9"/>
  <c r="R89" i="9"/>
  <c r="R448" i="9"/>
  <c r="R98" i="9"/>
  <c r="R173" i="9"/>
  <c r="R123" i="9"/>
  <c r="R208" i="9"/>
  <c r="R336" i="9"/>
  <c r="R420" i="9"/>
  <c r="R404" i="9"/>
  <c r="R276" i="9"/>
  <c r="R148" i="9"/>
  <c r="R270" i="9"/>
  <c r="R407" i="9"/>
  <c r="R151" i="9"/>
  <c r="R385" i="9"/>
  <c r="R257" i="9"/>
  <c r="R129" i="9"/>
  <c r="R386" i="9"/>
  <c r="R266" i="9"/>
  <c r="R423" i="9"/>
  <c r="R163" i="9"/>
  <c r="R371" i="9"/>
  <c r="R440" i="9"/>
  <c r="R312" i="9"/>
  <c r="R184" i="9"/>
  <c r="R346" i="9"/>
  <c r="R82" i="9"/>
  <c r="R223" i="9"/>
  <c r="R421" i="9"/>
  <c r="R293" i="9"/>
  <c r="R165" i="9"/>
  <c r="R426" i="9"/>
  <c r="R86" i="9"/>
  <c r="R239" i="9"/>
  <c r="R107" i="9"/>
  <c r="R380" i="9"/>
  <c r="R252" i="9"/>
  <c r="R354" i="9"/>
  <c r="R90" i="9"/>
  <c r="R231" i="9"/>
  <c r="R425" i="9"/>
  <c r="R281" i="9"/>
  <c r="R153" i="9"/>
  <c r="R85" i="9"/>
  <c r="R310" i="9"/>
  <c r="R339" i="9"/>
  <c r="R224" i="9"/>
  <c r="R461" i="9"/>
  <c r="R286" i="9"/>
  <c r="R112" i="9"/>
  <c r="R349" i="9"/>
  <c r="R471" i="9"/>
  <c r="R192" i="9"/>
  <c r="R429" i="9"/>
  <c r="R226" i="9"/>
  <c r="R381" i="9"/>
  <c r="R258" i="9"/>
  <c r="R143" i="9"/>
  <c r="R450" i="9"/>
  <c r="R81" i="9"/>
  <c r="R356" i="9"/>
  <c r="R292" i="9"/>
  <c r="R228" i="9"/>
  <c r="R164" i="9"/>
  <c r="R100" i="9"/>
  <c r="R306" i="9"/>
  <c r="R174" i="9"/>
  <c r="R439" i="9"/>
  <c r="R311" i="9"/>
  <c r="R183" i="9"/>
  <c r="R465" i="9"/>
  <c r="R401" i="9"/>
  <c r="R337" i="9"/>
  <c r="R273" i="9"/>
  <c r="R209" i="9"/>
  <c r="R145" i="9"/>
  <c r="R470" i="9"/>
  <c r="R406" i="9"/>
  <c r="R294" i="9"/>
  <c r="R170" i="9"/>
  <c r="R455" i="9"/>
  <c r="R323" i="9"/>
  <c r="R195" i="9"/>
  <c r="R435" i="9"/>
  <c r="R179" i="9"/>
  <c r="R456" i="9"/>
  <c r="R392" i="9"/>
  <c r="R328" i="9"/>
  <c r="R264" i="9"/>
  <c r="R200" i="9"/>
  <c r="R136" i="9"/>
  <c r="R378" i="9"/>
  <c r="R246" i="9"/>
  <c r="R118" i="9"/>
  <c r="R383" i="9"/>
  <c r="R251" i="9"/>
  <c r="R127" i="9"/>
  <c r="R437" i="9"/>
  <c r="R373" i="9"/>
  <c r="R309" i="9"/>
  <c r="R245" i="9"/>
  <c r="R181" i="9"/>
  <c r="R117" i="9"/>
  <c r="R442" i="9"/>
  <c r="R366" i="9"/>
  <c r="R242" i="9"/>
  <c r="R114" i="9"/>
  <c r="R395" i="9"/>
  <c r="R271" i="9"/>
  <c r="R139" i="9"/>
  <c r="R460" i="9"/>
  <c r="R396" i="9"/>
  <c r="R332" i="9"/>
  <c r="R268" i="9"/>
  <c r="R204" i="9"/>
  <c r="R140" i="9"/>
  <c r="R390" i="9"/>
  <c r="R254" i="9"/>
  <c r="R126" i="9"/>
  <c r="R391" i="9"/>
  <c r="R259" i="9"/>
  <c r="R135" i="9"/>
  <c r="R441" i="9"/>
  <c r="R361" i="9"/>
  <c r="R297" i="9"/>
  <c r="R233" i="9"/>
  <c r="R169" i="9"/>
  <c r="R105" i="9"/>
  <c r="R430" i="9"/>
  <c r="R342" i="9"/>
  <c r="R186" i="9"/>
  <c r="R403" i="9"/>
  <c r="R147" i="9"/>
  <c r="R288" i="9"/>
  <c r="R298" i="9"/>
  <c r="R175" i="9"/>
  <c r="R269" i="9"/>
  <c r="R402" i="9"/>
  <c r="R315" i="9"/>
  <c r="R432" i="9"/>
  <c r="R176" i="9"/>
  <c r="R463" i="9"/>
  <c r="R413" i="9"/>
  <c r="R157" i="9"/>
  <c r="R194" i="9"/>
  <c r="R91" i="9"/>
  <c r="R256" i="9"/>
  <c r="R230" i="9"/>
  <c r="R103" i="9"/>
  <c r="R237" i="9"/>
  <c r="R350" i="9"/>
  <c r="R255" i="9"/>
  <c r="R399" i="9"/>
  <c r="R464" i="9"/>
  <c r="R189" i="9"/>
  <c r="R262" i="9"/>
  <c r="R283" i="9"/>
  <c r="R317" i="9"/>
  <c r="R436" i="9"/>
  <c r="R372" i="9"/>
  <c r="R308" i="9"/>
  <c r="R244" i="9"/>
  <c r="R180" i="9"/>
  <c r="R116" i="9"/>
  <c r="R338" i="9"/>
  <c r="R206" i="9"/>
  <c r="R479" i="9"/>
  <c r="R343" i="9"/>
  <c r="R215" i="9"/>
  <c r="R83" i="9"/>
  <c r="R417" i="9"/>
  <c r="R353" i="9"/>
  <c r="R289" i="9"/>
  <c r="R225" i="9"/>
  <c r="R161" i="9"/>
  <c r="R97" i="9"/>
  <c r="R422" i="9"/>
  <c r="R326" i="9"/>
  <c r="R202" i="9"/>
  <c r="R475" i="9"/>
  <c r="R355" i="9"/>
  <c r="R227" i="9"/>
  <c r="R99" i="9"/>
  <c r="R122" i="9"/>
  <c r="R247" i="9"/>
  <c r="R472" i="9"/>
  <c r="R408" i="9"/>
  <c r="R344" i="9"/>
  <c r="R280" i="9"/>
  <c r="R216" i="9"/>
  <c r="R152" i="9"/>
  <c r="R88" i="9"/>
  <c r="R282" i="9"/>
  <c r="R150" i="9"/>
  <c r="R415" i="9"/>
  <c r="R287" i="9"/>
  <c r="R159" i="9"/>
  <c r="R453" i="9"/>
  <c r="R389" i="9"/>
  <c r="R325" i="9"/>
  <c r="R261" i="9"/>
  <c r="R197" i="9"/>
  <c r="R133" i="9"/>
  <c r="R458" i="9"/>
  <c r="R394" i="9"/>
  <c r="R274" i="9"/>
  <c r="R146" i="9"/>
  <c r="R431" i="9"/>
  <c r="R299" i="9"/>
  <c r="R171" i="9"/>
  <c r="R476" i="9"/>
  <c r="R412" i="9"/>
  <c r="R348" i="9"/>
  <c r="R284" i="9"/>
  <c r="R220" i="9"/>
  <c r="R156" i="9"/>
  <c r="R92" i="9"/>
  <c r="R290" i="9"/>
  <c r="R158" i="9"/>
  <c r="R419" i="9"/>
  <c r="R295" i="9"/>
  <c r="R167" i="9"/>
  <c r="R457" i="9"/>
  <c r="R393" i="9"/>
  <c r="R313" i="9"/>
  <c r="R249" i="9"/>
  <c r="R185" i="9"/>
  <c r="R121" i="9"/>
  <c r="R446" i="9"/>
  <c r="R374" i="9"/>
  <c r="R218" i="9"/>
  <c r="R467" i="9"/>
  <c r="R211" i="9"/>
  <c r="R352" i="9"/>
  <c r="R96" i="9"/>
  <c r="R303" i="9"/>
  <c r="R333" i="9"/>
  <c r="R466" i="9"/>
  <c r="R447" i="9"/>
  <c r="R240" i="9"/>
  <c r="R198" i="9"/>
  <c r="R477" i="9"/>
  <c r="R221" i="9"/>
  <c r="R318" i="9"/>
  <c r="R219" i="9"/>
  <c r="R320" i="9"/>
  <c r="R362" i="9"/>
  <c r="R235" i="9"/>
  <c r="R301" i="9"/>
  <c r="R434" i="9"/>
  <c r="R379" i="9"/>
  <c r="R144" i="9"/>
  <c r="R130" i="9"/>
  <c r="R445" i="9"/>
  <c r="R272" i="9"/>
  <c r="R382" i="9"/>
  <c r="R267" i="9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0" i="2"/>
  <c r="E139" i="2"/>
  <c r="E13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AV187" i="9" l="1"/>
  <c r="BR369" i="9"/>
  <c r="BR365" i="9"/>
  <c r="BR373" i="9"/>
  <c r="AQ97" i="9"/>
  <c r="AQ120" i="9"/>
  <c r="AQ171" i="9"/>
  <c r="BR466" i="9"/>
  <c r="BR434" i="9"/>
  <c r="BR157" i="9"/>
  <c r="BR136" i="9"/>
  <c r="AV203" i="9"/>
  <c r="AV133" i="9"/>
  <c r="AV215" i="9"/>
  <c r="AV121" i="9"/>
  <c r="AV287" i="9"/>
  <c r="AV297" i="9"/>
  <c r="AV299" i="9"/>
  <c r="AV225" i="9"/>
  <c r="AV241" i="9"/>
  <c r="AV311" i="9"/>
  <c r="AV249" i="9"/>
  <c r="AV277" i="9"/>
  <c r="AV178" i="9"/>
  <c r="AV150" i="9"/>
  <c r="AV171" i="9"/>
  <c r="AV286" i="9"/>
  <c r="AQ115" i="9"/>
  <c r="AQ283" i="9"/>
  <c r="AQ465" i="9"/>
  <c r="AQ337" i="9"/>
  <c r="AQ468" i="9"/>
  <c r="AQ404" i="9"/>
  <c r="AQ340" i="9"/>
  <c r="AQ121" i="9"/>
  <c r="AQ376" i="9"/>
  <c r="AQ163" i="9"/>
  <c r="AQ296" i="9"/>
  <c r="AQ291" i="9"/>
  <c r="AQ294" i="9"/>
  <c r="AQ92" i="9"/>
  <c r="AQ429" i="9"/>
  <c r="AQ338" i="9"/>
  <c r="AQ384" i="9"/>
  <c r="AQ408" i="9"/>
  <c r="AQ157" i="9"/>
  <c r="AQ425" i="9"/>
  <c r="AQ361" i="9"/>
  <c r="AQ435" i="9"/>
  <c r="AQ327" i="9"/>
  <c r="AQ114" i="9"/>
  <c r="AQ431" i="9"/>
  <c r="AQ244" i="9"/>
  <c r="AQ144" i="9"/>
  <c r="BR457" i="9"/>
  <c r="BR354" i="9"/>
  <c r="BR398" i="9"/>
  <c r="BR366" i="9"/>
  <c r="BR274" i="9"/>
  <c r="BR303" i="9"/>
  <c r="BR109" i="9"/>
  <c r="BR144" i="9"/>
  <c r="BR279" i="9"/>
  <c r="BR258" i="9"/>
  <c r="BR181" i="9"/>
  <c r="BR118" i="9"/>
  <c r="BR103" i="9"/>
  <c r="BR344" i="9"/>
  <c r="BR327" i="9"/>
  <c r="BR225" i="9"/>
  <c r="BR244" i="9"/>
  <c r="BR175" i="9"/>
  <c r="BR203" i="9"/>
  <c r="BR463" i="9"/>
  <c r="BR250" i="9"/>
  <c r="AV153" i="9"/>
  <c r="AV131" i="9"/>
  <c r="AV259" i="9"/>
  <c r="AV212" i="9"/>
  <c r="AV223" i="9"/>
  <c r="AV169" i="9"/>
  <c r="AV274" i="9"/>
  <c r="AQ142" i="9"/>
  <c r="AQ252" i="9"/>
  <c r="AQ284" i="9"/>
  <c r="AQ459" i="9"/>
  <c r="AQ331" i="9"/>
  <c r="AQ371" i="9"/>
  <c r="AQ277" i="9"/>
  <c r="AQ83" i="9"/>
  <c r="AQ461" i="9"/>
  <c r="AQ333" i="9"/>
  <c r="AQ440" i="9"/>
  <c r="AQ206" i="9"/>
  <c r="AQ282" i="9"/>
  <c r="AQ169" i="9"/>
  <c r="AQ297" i="9"/>
  <c r="AQ292" i="9"/>
  <c r="AQ93" i="9"/>
  <c r="BR372" i="9"/>
  <c r="BR104" i="9"/>
  <c r="BR313" i="9"/>
  <c r="BR114" i="9"/>
  <c r="BR184" i="9"/>
  <c r="BR216" i="9"/>
  <c r="BR213" i="9"/>
  <c r="BR479" i="9"/>
  <c r="BR403" i="9"/>
  <c r="BR462" i="9"/>
  <c r="BR371" i="9"/>
  <c r="BR338" i="9"/>
  <c r="BR89" i="9"/>
  <c r="BR151" i="9"/>
  <c r="BR286" i="9"/>
  <c r="BR139" i="9"/>
  <c r="BR148" i="9"/>
  <c r="BR215" i="9"/>
  <c r="BR285" i="9"/>
  <c r="BR399" i="9"/>
  <c r="BR368" i="9"/>
  <c r="BR367" i="9"/>
  <c r="BR152" i="9"/>
  <c r="BR153" i="9"/>
  <c r="AV199" i="9"/>
  <c r="AV161" i="9"/>
  <c r="AV89" i="9"/>
  <c r="AV243" i="9"/>
  <c r="AV330" i="9"/>
  <c r="AV222" i="9"/>
  <c r="AV96" i="9"/>
  <c r="AV257" i="9"/>
  <c r="AV204" i="9"/>
  <c r="AV134" i="9"/>
  <c r="AV120" i="9"/>
  <c r="AQ179" i="9"/>
  <c r="AQ91" i="9"/>
  <c r="AQ300" i="9"/>
  <c r="AQ417" i="9"/>
  <c r="AQ353" i="9"/>
  <c r="AQ438" i="9"/>
  <c r="AQ395" i="9"/>
  <c r="AQ367" i="9"/>
  <c r="AQ152" i="9"/>
  <c r="AQ89" i="9"/>
  <c r="AQ110" i="9"/>
  <c r="AQ432" i="9"/>
  <c r="AQ118" i="9"/>
  <c r="AQ275" i="9"/>
  <c r="AQ154" i="9"/>
  <c r="AQ323" i="9"/>
  <c r="AQ301" i="9"/>
  <c r="AQ203" i="9"/>
  <c r="AQ418" i="9"/>
  <c r="AQ391" i="9"/>
  <c r="AQ359" i="9"/>
  <c r="AQ276" i="9"/>
  <c r="AQ90" i="9"/>
  <c r="AQ317" i="9"/>
  <c r="AQ237" i="9"/>
  <c r="BR472" i="9"/>
  <c r="BR440" i="9"/>
  <c r="BR468" i="9"/>
  <c r="BR436" i="9"/>
  <c r="BR455" i="9"/>
  <c r="BR124" i="9"/>
  <c r="BR172" i="9"/>
  <c r="BR309" i="9"/>
  <c r="BR141" i="9"/>
  <c r="BR376" i="9"/>
  <c r="BR375" i="9"/>
  <c r="BR342" i="9"/>
  <c r="BR417" i="9"/>
  <c r="BR150" i="9"/>
  <c r="BR142" i="9"/>
  <c r="BR135" i="9"/>
  <c r="BR308" i="9"/>
  <c r="BR167" i="9"/>
  <c r="BR232" i="9"/>
  <c r="BR228" i="9"/>
  <c r="BR138" i="9"/>
  <c r="BR272" i="9"/>
  <c r="BR88" i="9"/>
  <c r="BR194" i="9"/>
  <c r="BR134" i="9"/>
  <c r="BR310" i="9"/>
  <c r="BR470" i="9"/>
  <c r="BR438" i="9"/>
  <c r="BR380" i="9"/>
  <c r="BR408" i="9"/>
  <c r="BR379" i="9"/>
  <c r="BR192" i="9"/>
  <c r="BR81" i="9"/>
  <c r="AV82" i="9"/>
  <c r="BR283" i="9"/>
  <c r="BR427" i="9"/>
  <c r="BR211" i="9"/>
  <c r="BR191" i="9"/>
  <c r="BR160" i="9"/>
  <c r="BR91" i="9"/>
  <c r="BR311" i="9"/>
  <c r="BR414" i="9"/>
  <c r="BR340" i="9"/>
  <c r="BR201" i="9"/>
  <c r="BR210" i="9"/>
  <c r="BR390" i="9"/>
  <c r="BR401" i="9"/>
  <c r="BR404" i="9"/>
  <c r="BR126" i="9"/>
  <c r="BR221" i="9"/>
  <c r="BR177" i="9"/>
  <c r="BR260" i="9"/>
  <c r="BR458" i="9"/>
  <c r="BR334" i="9"/>
  <c r="BR336" i="9"/>
  <c r="BR409" i="9"/>
  <c r="BR93" i="9"/>
  <c r="BR85" i="9"/>
  <c r="BR125" i="9"/>
  <c r="BR154" i="9"/>
  <c r="BR245" i="9"/>
  <c r="BR182" i="9"/>
  <c r="BR460" i="9"/>
  <c r="BR196" i="9"/>
  <c r="BR198" i="9"/>
  <c r="BR115" i="9"/>
  <c r="BR255" i="9"/>
  <c r="BR284" i="9"/>
  <c r="BR328" i="9"/>
  <c r="BR251" i="9"/>
  <c r="BR254" i="9"/>
  <c r="BR259" i="9"/>
  <c r="BR432" i="9"/>
  <c r="BR158" i="9"/>
  <c r="BR204" i="9"/>
  <c r="BR176" i="9"/>
  <c r="BR95" i="9"/>
  <c r="BR280" i="9"/>
  <c r="BR214" i="9"/>
  <c r="BR162" i="9"/>
  <c r="BR188" i="9"/>
  <c r="BR83" i="9"/>
  <c r="BR423" i="9"/>
  <c r="BR164" i="9"/>
  <c r="BR298" i="9"/>
  <c r="BR173" i="9"/>
  <c r="BR449" i="9"/>
  <c r="BR358" i="9"/>
  <c r="BR332" i="9"/>
  <c r="BR82" i="9"/>
  <c r="BR235" i="9"/>
  <c r="BR320" i="9"/>
  <c r="BR278" i="9"/>
  <c r="BR445" i="9"/>
  <c r="BR292" i="9"/>
  <c r="BR102" i="9"/>
  <c r="BR418" i="9"/>
  <c r="BR346" i="9"/>
  <c r="BR343" i="9"/>
  <c r="BR441" i="9"/>
  <c r="BR349" i="9"/>
  <c r="BR322" i="9"/>
  <c r="BR324" i="9"/>
  <c r="BR219" i="9"/>
  <c r="BR128" i="9"/>
  <c r="BR329" i="9"/>
  <c r="BR287" i="9"/>
  <c r="BR143" i="9"/>
  <c r="BR185" i="9"/>
  <c r="BR304" i="9"/>
  <c r="BR419" i="9"/>
  <c r="BR145" i="9"/>
  <c r="BR300" i="9"/>
  <c r="BR275" i="9"/>
  <c r="BR314" i="9"/>
  <c r="BR119" i="9"/>
  <c r="BR105" i="9"/>
  <c r="BR137" i="9"/>
  <c r="BR226" i="9"/>
  <c r="BR426" i="9"/>
  <c r="BR420" i="9"/>
  <c r="BR478" i="9"/>
  <c r="BR446" i="9"/>
  <c r="BR388" i="9"/>
  <c r="BR416" i="9"/>
  <c r="BR387" i="9"/>
  <c r="BR397" i="9"/>
  <c r="BR117" i="9"/>
  <c r="BR99" i="9"/>
  <c r="BR98" i="9"/>
  <c r="BR270" i="9"/>
  <c r="BR271" i="9"/>
  <c r="BR224" i="9"/>
  <c r="BR156" i="9"/>
  <c r="BR129" i="9"/>
  <c r="BR200" i="9"/>
  <c r="BR307" i="9"/>
  <c r="BR97" i="9"/>
  <c r="BR291" i="9"/>
  <c r="BR316" i="9"/>
  <c r="BR276" i="9"/>
  <c r="BR130" i="9"/>
  <c r="BR422" i="9"/>
  <c r="BR474" i="9"/>
  <c r="BR442" i="9"/>
  <c r="BR384" i="9"/>
  <c r="BR412" i="9"/>
  <c r="BR383" i="9"/>
  <c r="BR421" i="9"/>
  <c r="BR389" i="9"/>
  <c r="BR234" i="9"/>
  <c r="BR209" i="9"/>
  <c r="BR315" i="9"/>
  <c r="BR293" i="9"/>
  <c r="BR302" i="9"/>
  <c r="BR220" i="9"/>
  <c r="BR241" i="9"/>
  <c r="BR87" i="9"/>
  <c r="BR288" i="9"/>
  <c r="BR231" i="9"/>
  <c r="BR476" i="9"/>
  <c r="BR444" i="9"/>
  <c r="BR431" i="9"/>
  <c r="BR238" i="9"/>
  <c r="BR170" i="9"/>
  <c r="BR323" i="9"/>
  <c r="BR100" i="9"/>
  <c r="BR123" i="9"/>
  <c r="BR131" i="9"/>
  <c r="BR108" i="9"/>
  <c r="BR305" i="9"/>
  <c r="BR242" i="9"/>
  <c r="BR267" i="9"/>
  <c r="BR166" i="9"/>
  <c r="BR467" i="9"/>
  <c r="BR435" i="9"/>
  <c r="BR319" i="9"/>
  <c r="BR230" i="9"/>
  <c r="BR107" i="9"/>
  <c r="BR132" i="9"/>
  <c r="BR121" i="9"/>
  <c r="BR330" i="9"/>
  <c r="BR317" i="9"/>
  <c r="BR218" i="9"/>
  <c r="BR301" i="9"/>
  <c r="BR169" i="9"/>
  <c r="BR247" i="9"/>
  <c r="BR264" i="9"/>
  <c r="BR227" i="9"/>
  <c r="BR248" i="9"/>
  <c r="BR207" i="9"/>
  <c r="BR106" i="9"/>
  <c r="BR84" i="9"/>
  <c r="BR415" i="9"/>
  <c r="BR269" i="9"/>
  <c r="BR477" i="9"/>
  <c r="BR353" i="9"/>
  <c r="BR386" i="9"/>
  <c r="BR393" i="9"/>
  <c r="BR233" i="9"/>
  <c r="BR111" i="9"/>
  <c r="BR240" i="9"/>
  <c r="BR257" i="9"/>
  <c r="BR282" i="9"/>
  <c r="BR473" i="9"/>
  <c r="BR410" i="9"/>
  <c r="BR382" i="9"/>
  <c r="BR86" i="9"/>
  <c r="BR229" i="9"/>
  <c r="BR96" i="9"/>
  <c r="BR273" i="9"/>
  <c r="BR195" i="9"/>
  <c r="BR223" i="9"/>
  <c r="BR168" i="9"/>
  <c r="BR406" i="9"/>
  <c r="BR180" i="9"/>
  <c r="BR265" i="9"/>
  <c r="BR217" i="9"/>
  <c r="BR451" i="9"/>
  <c r="BR411" i="9"/>
  <c r="BR456" i="9"/>
  <c r="BR186" i="9"/>
  <c r="BR452" i="9"/>
  <c r="BR471" i="9"/>
  <c r="BR439" i="9"/>
  <c r="BR202" i="9"/>
  <c r="BR183" i="9"/>
  <c r="BR205" i="9"/>
  <c r="BR165" i="9"/>
  <c r="BR155" i="9"/>
  <c r="BR92" i="9"/>
  <c r="BR249" i="9"/>
  <c r="BR289" i="9"/>
  <c r="BR268" i="9"/>
  <c r="BR306" i="9"/>
  <c r="BR461" i="9"/>
  <c r="BR430" i="9"/>
  <c r="BR424" i="9"/>
  <c r="BR391" i="9"/>
  <c r="BR450" i="9"/>
  <c r="BR392" i="9"/>
  <c r="BR360" i="9"/>
  <c r="BR337" i="9"/>
  <c r="BR359" i="9"/>
  <c r="BR402" i="9"/>
  <c r="BR370" i="9"/>
  <c r="BR348" i="9"/>
  <c r="BR333" i="9"/>
  <c r="BR425" i="9"/>
  <c r="BR159" i="9"/>
  <c r="BR256" i="9"/>
  <c r="BR252" i="9"/>
  <c r="BR113" i="9"/>
  <c r="BR326" i="9"/>
  <c r="BR321" i="9"/>
  <c r="BR261" i="9"/>
  <c r="BR127" i="9"/>
  <c r="BR171" i="9"/>
  <c r="BR189" i="9"/>
  <c r="BR297" i="9"/>
  <c r="BR222" i="9"/>
  <c r="BR246" i="9"/>
  <c r="BR178" i="9"/>
  <c r="BR296" i="9"/>
  <c r="BR239" i="9"/>
  <c r="BR312" i="9"/>
  <c r="BR236" i="9"/>
  <c r="BR208" i="9"/>
  <c r="BR116" i="9"/>
  <c r="BR174" i="9"/>
  <c r="BR199" i="9"/>
  <c r="BR262" i="9"/>
  <c r="BR190" i="9"/>
  <c r="BR281" i="9"/>
  <c r="BR179" i="9"/>
  <c r="BR212" i="9"/>
  <c r="BR448" i="9"/>
  <c r="BR465" i="9"/>
  <c r="BR433" i="9"/>
  <c r="BR428" i="9"/>
  <c r="BR395" i="9"/>
  <c r="BR454" i="9"/>
  <c r="BR396" i="9"/>
  <c r="BR364" i="9"/>
  <c r="BR341" i="9"/>
  <c r="BR363" i="9"/>
  <c r="BR331" i="9"/>
  <c r="BR374" i="9"/>
  <c r="BR351" i="9"/>
  <c r="BR335" i="9"/>
  <c r="BR405" i="9"/>
  <c r="BR147" i="9"/>
  <c r="AV239" i="9"/>
  <c r="AV328" i="9"/>
  <c r="AV114" i="9"/>
  <c r="AV116" i="9"/>
  <c r="AV124" i="9"/>
  <c r="AV252" i="9"/>
  <c r="AV214" i="9"/>
  <c r="AV218" i="9"/>
  <c r="AV102" i="9"/>
  <c r="AQ318" i="9"/>
  <c r="AQ229" i="9"/>
  <c r="AQ216" i="9"/>
  <c r="AQ368" i="9"/>
  <c r="AQ245" i="9"/>
  <c r="AQ176" i="9"/>
  <c r="AQ190" i="9"/>
  <c r="AQ197" i="9"/>
  <c r="AQ136" i="9"/>
  <c r="AQ328" i="9"/>
  <c r="AQ132" i="9"/>
  <c r="AQ213" i="9"/>
  <c r="AQ289" i="9"/>
  <c r="AQ146" i="9"/>
  <c r="AQ125" i="9"/>
  <c r="AQ184" i="9"/>
  <c r="AQ453" i="9"/>
  <c r="AQ389" i="9"/>
  <c r="AQ415" i="9"/>
  <c r="AQ335" i="9"/>
  <c r="AQ309" i="9"/>
  <c r="AQ103" i="9"/>
  <c r="AQ119" i="9"/>
  <c r="AV127" i="9"/>
  <c r="AV246" i="9"/>
  <c r="AV254" i="9"/>
  <c r="AV263" i="9"/>
  <c r="AV157" i="9"/>
  <c r="AV221" i="9"/>
  <c r="AV163" i="9"/>
  <c r="AV291" i="9"/>
  <c r="AV235" i="9"/>
  <c r="AV269" i="9"/>
  <c r="AV307" i="9"/>
  <c r="AV136" i="9"/>
  <c r="AV84" i="9"/>
  <c r="AV154" i="9"/>
  <c r="AV104" i="9"/>
  <c r="AV206" i="9"/>
  <c r="AV210" i="9"/>
  <c r="AV180" i="9"/>
  <c r="AV145" i="9"/>
  <c r="AV255" i="9"/>
  <c r="AV233" i="9"/>
  <c r="AV156" i="9"/>
  <c r="AV284" i="9"/>
  <c r="AV173" i="9"/>
  <c r="AV219" i="9"/>
  <c r="AV292" i="9"/>
  <c r="AV298" i="9"/>
  <c r="AV138" i="9"/>
  <c r="AV313" i="9"/>
  <c r="AV317" i="9"/>
  <c r="AV94" i="9"/>
  <c r="AV271" i="9"/>
  <c r="AV268" i="9"/>
  <c r="AV152" i="9"/>
  <c r="AV174" i="9"/>
  <c r="AV86" i="9"/>
  <c r="AV198" i="9"/>
  <c r="AV170" i="9"/>
  <c r="AV209" i="9"/>
  <c r="AV251" i="9"/>
  <c r="AV295" i="9"/>
  <c r="AV128" i="9"/>
  <c r="AV332" i="9"/>
  <c r="AQ264" i="9"/>
  <c r="AQ293" i="9"/>
  <c r="AQ316" i="9"/>
  <c r="AQ218" i="9"/>
  <c r="AQ108" i="9"/>
  <c r="AQ126" i="9"/>
  <c r="AQ255" i="9"/>
  <c r="AQ401" i="9"/>
  <c r="AQ422" i="9"/>
  <c r="AQ358" i="9"/>
  <c r="AQ443" i="9"/>
  <c r="AQ379" i="9"/>
  <c r="AQ243" i="9"/>
  <c r="AQ223" i="9"/>
  <c r="AQ153" i="9"/>
  <c r="AQ303" i="9"/>
  <c r="AQ466" i="9"/>
  <c r="AQ355" i="9"/>
  <c r="AQ278" i="9"/>
  <c r="AQ145" i="9"/>
  <c r="AQ98" i="9"/>
  <c r="AQ129" i="9"/>
  <c r="AQ139" i="9"/>
  <c r="AQ210" i="9"/>
  <c r="AQ233" i="9"/>
  <c r="AQ457" i="9"/>
  <c r="AQ393" i="9"/>
  <c r="AQ478" i="9"/>
  <c r="AQ414" i="9"/>
  <c r="AQ467" i="9"/>
  <c r="AQ403" i="9"/>
  <c r="AQ476" i="9"/>
  <c r="AQ348" i="9"/>
  <c r="AQ100" i="9"/>
  <c r="AQ257" i="9"/>
  <c r="AQ320" i="9"/>
  <c r="AQ437" i="9"/>
  <c r="AQ373" i="9"/>
  <c r="AQ346" i="9"/>
  <c r="AQ424" i="9"/>
  <c r="AV81" i="9"/>
  <c r="AV267" i="9"/>
  <c r="AV193" i="9"/>
  <c r="AV279" i="9"/>
  <c r="AV253" i="9"/>
  <c r="AV87" i="9"/>
  <c r="AV231" i="9"/>
  <c r="AV159" i="9"/>
  <c r="AQ162" i="9"/>
  <c r="AQ124" i="9"/>
  <c r="AQ452" i="9"/>
  <c r="AQ388" i="9"/>
  <c r="AQ102" i="9"/>
  <c r="AQ194" i="9"/>
  <c r="AQ131" i="9"/>
  <c r="AQ383" i="9"/>
  <c r="AQ310" i="9"/>
  <c r="AQ134" i="9"/>
  <c r="AQ290" i="9"/>
  <c r="AQ471" i="9"/>
  <c r="AQ343" i="9"/>
  <c r="AQ305" i="9"/>
  <c r="AQ112" i="9"/>
  <c r="AQ315" i="9"/>
  <c r="AQ288" i="9"/>
  <c r="AQ263" i="9"/>
  <c r="AQ189" i="9"/>
  <c r="AV126" i="9"/>
  <c r="AV135" i="9"/>
  <c r="AV93" i="9"/>
  <c r="AV185" i="9"/>
  <c r="AV320" i="9"/>
  <c r="AV167" i="9"/>
  <c r="AV211" i="9"/>
  <c r="AV278" i="9"/>
  <c r="AQ258" i="9"/>
  <c r="AQ198" i="9"/>
  <c r="AQ104" i="9"/>
  <c r="AQ411" i="9"/>
  <c r="AQ187" i="9"/>
  <c r="AQ322" i="9"/>
  <c r="AQ250" i="9"/>
  <c r="AQ365" i="9"/>
  <c r="AQ472" i="9"/>
  <c r="AQ267" i="9"/>
  <c r="AQ366" i="9"/>
  <c r="AV296" i="9"/>
  <c r="AV160" i="9"/>
  <c r="AV308" i="9"/>
  <c r="AV237" i="9"/>
  <c r="AV151" i="9"/>
  <c r="AV190" i="9"/>
  <c r="AV97" i="9"/>
  <c r="AV183" i="9"/>
  <c r="AV85" i="9"/>
  <c r="AV232" i="9"/>
  <c r="AV260" i="9"/>
  <c r="AV329" i="9"/>
  <c r="AV189" i="9"/>
  <c r="AV275" i="9"/>
  <c r="AV175" i="9"/>
  <c r="AV109" i="9"/>
  <c r="AV312" i="9"/>
  <c r="AV119" i="9"/>
  <c r="AQ117" i="9"/>
  <c r="AQ374" i="9"/>
  <c r="AQ420" i="9"/>
  <c r="AQ122" i="9"/>
  <c r="AQ387" i="9"/>
  <c r="AQ211" i="9"/>
  <c r="AQ306" i="9"/>
  <c r="AQ413" i="9"/>
  <c r="AQ349" i="9"/>
  <c r="AQ416" i="9"/>
  <c r="AQ336" i="9"/>
  <c r="AQ177" i="9"/>
  <c r="AQ324" i="9"/>
  <c r="AQ224" i="9"/>
  <c r="AQ479" i="9"/>
  <c r="AV100" i="9"/>
  <c r="AV293" i="9"/>
  <c r="AV327" i="9"/>
  <c r="AV281" i="9"/>
  <c r="AV285" i="9"/>
  <c r="AV195" i="9"/>
  <c r="AV323" i="9"/>
  <c r="AV182" i="9"/>
  <c r="AV158" i="9"/>
  <c r="AV162" i="9"/>
  <c r="AV256" i="9"/>
  <c r="AV200" i="9"/>
  <c r="AV309" i="9"/>
  <c r="AV137" i="9"/>
  <c r="AV310" i="9"/>
  <c r="AV168" i="9"/>
  <c r="AV244" i="9"/>
  <c r="AV188" i="9"/>
  <c r="AV316" i="9"/>
  <c r="AV301" i="9"/>
  <c r="AV110" i="9"/>
  <c r="AV146" i="9"/>
  <c r="AV132" i="9"/>
  <c r="AV98" i="9"/>
  <c r="AV202" i="9"/>
  <c r="AV283" i="9"/>
  <c r="AV147" i="9"/>
  <c r="AV224" i="9"/>
  <c r="AV88" i="9"/>
  <c r="AV108" i="9"/>
  <c r="AV250" i="9"/>
  <c r="AV111" i="9"/>
  <c r="AV319" i="9"/>
  <c r="AV300" i="9"/>
  <c r="AV91" i="9"/>
  <c r="AV186" i="9"/>
  <c r="AV216" i="9"/>
  <c r="AV306" i="9"/>
  <c r="AV242" i="9"/>
  <c r="AV228" i="9"/>
  <c r="AV262" i="9"/>
  <c r="AV234" i="9"/>
  <c r="AV217" i="9"/>
  <c r="AV192" i="9"/>
  <c r="AQ168" i="9"/>
  <c r="AQ155" i="9"/>
  <c r="AQ253" i="9"/>
  <c r="AQ202" i="9"/>
  <c r="AQ254" i="9"/>
  <c r="AQ219" i="9"/>
  <c r="AQ137" i="9"/>
  <c r="AQ449" i="9"/>
  <c r="AQ385" i="9"/>
  <c r="AQ470" i="9"/>
  <c r="AQ406" i="9"/>
  <c r="AQ342" i="9"/>
  <c r="AQ260" i="9"/>
  <c r="AQ185" i="9"/>
  <c r="AQ147" i="9"/>
  <c r="AQ222" i="9"/>
  <c r="AQ307" i="9"/>
  <c r="AQ217" i="9"/>
  <c r="AQ174" i="9"/>
  <c r="AQ143" i="9"/>
  <c r="AQ220" i="9"/>
  <c r="AQ434" i="9"/>
  <c r="AQ455" i="9"/>
  <c r="AQ130" i="9"/>
  <c r="AQ273" i="9"/>
  <c r="AQ314" i="9"/>
  <c r="AQ226" i="9"/>
  <c r="AQ141" i="9"/>
  <c r="AQ178" i="9"/>
  <c r="AQ101" i="9"/>
  <c r="AQ88" i="9"/>
  <c r="AQ280" i="9"/>
  <c r="AQ445" i="9"/>
  <c r="AQ381" i="9"/>
  <c r="AQ450" i="9"/>
  <c r="AQ386" i="9"/>
  <c r="AQ407" i="9"/>
  <c r="AQ448" i="9"/>
  <c r="AQ400" i="9"/>
  <c r="AQ352" i="9"/>
  <c r="AQ212" i="9"/>
  <c r="AQ85" i="9"/>
  <c r="AQ240" i="9"/>
  <c r="AQ167" i="9"/>
  <c r="AQ286" i="9"/>
  <c r="AQ325" i="9"/>
  <c r="AQ200" i="9"/>
  <c r="AQ330" i="9"/>
  <c r="AQ196" i="9"/>
  <c r="AQ298" i="9"/>
  <c r="AQ161" i="9"/>
  <c r="AQ94" i="9"/>
  <c r="AQ96" i="9"/>
  <c r="AQ274" i="9"/>
  <c r="AQ242" i="9"/>
  <c r="AQ312" i="9"/>
  <c r="AQ421" i="9"/>
  <c r="AQ357" i="9"/>
  <c r="AQ447" i="9"/>
  <c r="AQ351" i="9"/>
  <c r="AQ456" i="9"/>
  <c r="AQ308" i="9"/>
  <c r="AQ208" i="9"/>
  <c r="AQ231" i="9"/>
  <c r="AQ151" i="9"/>
  <c r="AQ247" i="9"/>
  <c r="AV245" i="9"/>
  <c r="AV164" i="9"/>
  <c r="AQ221" i="9"/>
  <c r="AQ311" i="9"/>
  <c r="AV139" i="9"/>
  <c r="AV107" i="9"/>
  <c r="AV236" i="9"/>
  <c r="AV95" i="9"/>
  <c r="AV230" i="9"/>
  <c r="AV201" i="9"/>
  <c r="AV181" i="9"/>
  <c r="AV229" i="9"/>
  <c r="AV106" i="9"/>
  <c r="AQ299" i="9"/>
  <c r="AQ356" i="9"/>
  <c r="AQ160" i="9"/>
  <c r="AQ239" i="9"/>
  <c r="AQ477" i="9"/>
  <c r="AQ354" i="9"/>
  <c r="AQ464" i="9"/>
  <c r="AQ304" i="9"/>
  <c r="AQ302" i="9"/>
  <c r="AQ360" i="9"/>
  <c r="AQ180" i="9"/>
  <c r="AV333" i="9"/>
  <c r="AV315" i="9"/>
  <c r="AV321" i="9"/>
  <c r="AV325" i="9"/>
  <c r="AV99" i="9"/>
  <c r="AV227" i="9"/>
  <c r="AV149" i="9"/>
  <c r="AV112" i="9"/>
  <c r="AV226" i="9"/>
  <c r="AV179" i="9"/>
  <c r="AV142" i="9"/>
  <c r="AV148" i="9"/>
  <c r="AV207" i="9"/>
  <c r="AV83" i="9"/>
  <c r="AV205" i="9"/>
  <c r="AV248" i="9"/>
  <c r="AV197" i="9"/>
  <c r="AV273" i="9"/>
  <c r="AV191" i="9"/>
  <c r="AV105" i="9"/>
  <c r="AV92" i="9"/>
  <c r="AV220" i="9"/>
  <c r="AV118" i="9"/>
  <c r="AV123" i="9"/>
  <c r="AV122" i="9"/>
  <c r="AV184" i="9"/>
  <c r="AV238" i="9"/>
  <c r="AV302" i="9"/>
  <c r="AV196" i="9"/>
  <c r="AV166" i="9"/>
  <c r="AV266" i="9"/>
  <c r="AV314" i="9"/>
  <c r="AV247" i="9"/>
  <c r="AV90" i="9"/>
  <c r="AV165" i="9"/>
  <c r="AV177" i="9"/>
  <c r="AV141" i="9"/>
  <c r="AV280" i="9"/>
  <c r="AV270" i="9"/>
  <c r="AV172" i="9"/>
  <c r="AV117" i="9"/>
  <c r="AV143" i="9"/>
  <c r="AV140" i="9"/>
  <c r="AV282" i="9"/>
  <c r="AV155" i="9"/>
  <c r="AV264" i="9"/>
  <c r="AV276" i="9"/>
  <c r="AV326" i="9"/>
  <c r="AV294" i="9"/>
  <c r="AV305" i="9"/>
  <c r="AV129" i="9"/>
  <c r="AV289" i="9"/>
  <c r="AV288" i="9"/>
  <c r="AQ170" i="9"/>
  <c r="AQ133" i="9"/>
  <c r="AQ287" i="9"/>
  <c r="AQ188" i="9"/>
  <c r="AQ158" i="9"/>
  <c r="AQ95" i="9"/>
  <c r="AQ238" i="9"/>
  <c r="AQ156" i="9"/>
  <c r="AQ369" i="9"/>
  <c r="AQ475" i="9"/>
  <c r="AQ347" i="9"/>
  <c r="AQ436" i="9"/>
  <c r="AQ372" i="9"/>
  <c r="AQ214" i="9"/>
  <c r="AQ249" i="9"/>
  <c r="AQ234" i="9"/>
  <c r="AQ230" i="9"/>
  <c r="AQ281" i="9"/>
  <c r="AQ205" i="9"/>
  <c r="AQ209" i="9"/>
  <c r="AQ127" i="9"/>
  <c r="AQ402" i="9"/>
  <c r="AQ423" i="9"/>
  <c r="AQ246" i="9"/>
  <c r="AQ256" i="9"/>
  <c r="AQ195" i="9"/>
  <c r="AQ173" i="9"/>
  <c r="AQ111" i="9"/>
  <c r="AQ269" i="9"/>
  <c r="AQ87" i="9"/>
  <c r="AQ105" i="9"/>
  <c r="AQ441" i="9"/>
  <c r="AQ377" i="9"/>
  <c r="AQ345" i="9"/>
  <c r="AQ462" i="9"/>
  <c r="AQ430" i="9"/>
  <c r="AQ398" i="9"/>
  <c r="AQ451" i="9"/>
  <c r="AQ339" i="9"/>
  <c r="AQ460" i="9"/>
  <c r="AQ364" i="9"/>
  <c r="AQ332" i="9"/>
  <c r="AQ164" i="9"/>
  <c r="AQ192" i="9"/>
  <c r="AQ199" i="9"/>
  <c r="AQ469" i="9"/>
  <c r="AQ405" i="9"/>
  <c r="AQ341" i="9"/>
  <c r="AQ399" i="9"/>
  <c r="AQ392" i="9"/>
  <c r="AQ116" i="9"/>
  <c r="AQ84" i="9"/>
  <c r="AQ272" i="9"/>
  <c r="AQ261" i="9"/>
  <c r="AV80" i="9"/>
  <c r="CG479" i="9"/>
  <c r="CF81" i="9"/>
  <c r="CU81" i="9" s="1"/>
  <c r="CG83" i="9"/>
  <c r="CF82" i="9"/>
  <c r="CU82" i="9" s="1"/>
  <c r="CG82" i="9"/>
  <c r="CG81" i="9"/>
  <c r="CF83" i="9"/>
  <c r="CU83" i="9" s="1"/>
  <c r="CF452" i="9"/>
  <c r="CU452" i="9" s="1"/>
  <c r="CG451" i="9"/>
  <c r="CG387" i="9"/>
  <c r="CF388" i="9"/>
  <c r="CU388" i="9" s="1"/>
  <c r="CF356" i="9"/>
  <c r="CU356" i="9" s="1"/>
  <c r="CG355" i="9"/>
  <c r="CF450" i="9"/>
  <c r="CU450" i="9" s="1"/>
  <c r="CG449" i="9"/>
  <c r="CF400" i="9"/>
  <c r="CU400" i="9" s="1"/>
  <c r="CG399" i="9"/>
  <c r="CA211" i="9"/>
  <c r="BZ212" i="9"/>
  <c r="CA266" i="9"/>
  <c r="BZ267" i="9"/>
  <c r="BZ320" i="9"/>
  <c r="CA319" i="9"/>
  <c r="BZ209" i="9"/>
  <c r="CA208" i="9"/>
  <c r="BZ289" i="9"/>
  <c r="CA288" i="9"/>
  <c r="CA222" i="9"/>
  <c r="BZ223" i="9"/>
  <c r="BZ139" i="9"/>
  <c r="CA138" i="9"/>
  <c r="BZ217" i="9"/>
  <c r="CA216" i="9"/>
  <c r="CA301" i="9"/>
  <c r="BZ302" i="9"/>
  <c r="CA140" i="9"/>
  <c r="BZ141" i="9"/>
  <c r="CA204" i="9"/>
  <c r="BZ205" i="9"/>
  <c r="BZ261" i="9"/>
  <c r="CA260" i="9"/>
  <c r="CA209" i="9"/>
  <c r="BZ210" i="9"/>
  <c r="CA165" i="9"/>
  <c r="BZ166" i="9"/>
  <c r="CA326" i="9"/>
  <c r="BZ327" i="9"/>
  <c r="BZ300" i="9"/>
  <c r="CA299" i="9"/>
  <c r="BZ179" i="9"/>
  <c r="CA178" i="9"/>
  <c r="CA282" i="9"/>
  <c r="BZ283" i="9"/>
  <c r="BZ160" i="9"/>
  <c r="CA159" i="9"/>
  <c r="BZ161" i="9"/>
  <c r="CA160" i="9"/>
  <c r="BZ297" i="9"/>
  <c r="CA296" i="9"/>
  <c r="BZ175" i="9"/>
  <c r="CA174" i="9"/>
  <c r="BZ273" i="9"/>
  <c r="CA272" i="9"/>
  <c r="BZ127" i="9"/>
  <c r="CA126" i="9"/>
  <c r="BZ131" i="9"/>
  <c r="CA130" i="9"/>
  <c r="BZ317" i="9"/>
  <c r="CA316" i="9"/>
  <c r="BZ306" i="9"/>
  <c r="CA305" i="9"/>
  <c r="BZ270" i="9"/>
  <c r="CA269" i="9"/>
  <c r="BZ271" i="9"/>
  <c r="CA270" i="9"/>
  <c r="BZ268" i="9"/>
  <c r="CA267" i="9"/>
  <c r="CA312" i="9"/>
  <c r="BZ313" i="9"/>
  <c r="BZ95" i="9"/>
  <c r="CA94" i="9"/>
  <c r="BZ276" i="9"/>
  <c r="CA275" i="9"/>
  <c r="BZ398" i="9"/>
  <c r="CA397" i="9"/>
  <c r="BZ356" i="9"/>
  <c r="CA355" i="9"/>
  <c r="BZ377" i="9"/>
  <c r="CA376" i="9"/>
  <c r="BZ363" i="9"/>
  <c r="CA362" i="9"/>
  <c r="BZ342" i="9"/>
  <c r="CA341" i="9"/>
  <c r="BZ358" i="9"/>
  <c r="CA357" i="9"/>
  <c r="BZ366" i="9"/>
  <c r="CA365" i="9"/>
  <c r="BZ407" i="9"/>
  <c r="CA406" i="9"/>
  <c r="BZ341" i="9"/>
  <c r="CA340" i="9"/>
  <c r="BZ357" i="9"/>
  <c r="CA356" i="9"/>
  <c r="CA409" i="9"/>
  <c r="BZ410" i="9"/>
  <c r="BZ440" i="9"/>
  <c r="CA439" i="9"/>
  <c r="BZ449" i="9"/>
  <c r="CA448" i="9"/>
  <c r="BZ465" i="9"/>
  <c r="CA464" i="9"/>
  <c r="BZ473" i="9"/>
  <c r="CA472" i="9"/>
  <c r="CF376" i="9"/>
  <c r="CU376" i="9" s="1"/>
  <c r="CG375" i="9"/>
  <c r="CG444" i="9"/>
  <c r="CF445" i="9"/>
  <c r="CU445" i="9" s="1"/>
  <c r="CA276" i="9"/>
  <c r="BZ277" i="9"/>
  <c r="CA133" i="9"/>
  <c r="BZ134" i="9"/>
  <c r="BZ231" i="9"/>
  <c r="CA230" i="9"/>
  <c r="BZ163" i="9"/>
  <c r="CA162" i="9"/>
  <c r="BZ144" i="9"/>
  <c r="CA143" i="9"/>
  <c r="BZ96" i="9"/>
  <c r="CA95" i="9"/>
  <c r="BZ253" i="9"/>
  <c r="CA252" i="9"/>
  <c r="CA153" i="9"/>
  <c r="BZ154" i="9"/>
  <c r="CA281" i="9"/>
  <c r="BZ282" i="9"/>
  <c r="BZ207" i="9"/>
  <c r="CA206" i="9"/>
  <c r="BZ180" i="9"/>
  <c r="CA179" i="9"/>
  <c r="BZ291" i="9"/>
  <c r="CA290" i="9"/>
  <c r="BZ200" i="9"/>
  <c r="CA199" i="9"/>
  <c r="BZ328" i="9"/>
  <c r="CA327" i="9"/>
  <c r="BZ201" i="9"/>
  <c r="CA200" i="9"/>
  <c r="BZ322" i="9"/>
  <c r="CA321" i="9"/>
  <c r="BZ177" i="9"/>
  <c r="CA176" i="9"/>
  <c r="BZ247" i="9"/>
  <c r="CA246" i="9"/>
  <c r="BZ156" i="9"/>
  <c r="CA155" i="9"/>
  <c r="BZ275" i="9"/>
  <c r="CA274" i="9"/>
  <c r="BZ214" i="9"/>
  <c r="CA213" i="9"/>
  <c r="BZ292" i="9"/>
  <c r="CA291" i="9"/>
  <c r="BZ113" i="9"/>
  <c r="CA112" i="9"/>
  <c r="CA309" i="9"/>
  <c r="BZ310" i="9"/>
  <c r="CA164" i="9"/>
  <c r="BZ165" i="9"/>
  <c r="BZ206" i="9"/>
  <c r="CA205" i="9"/>
  <c r="BZ237" i="9"/>
  <c r="CA236" i="9"/>
  <c r="CA201" i="9"/>
  <c r="BZ202" i="9"/>
  <c r="BZ191" i="9"/>
  <c r="CA190" i="9"/>
  <c r="BZ91" i="9"/>
  <c r="CA90" i="9"/>
  <c r="BZ152" i="9"/>
  <c r="CA151" i="9"/>
  <c r="BZ100" i="9"/>
  <c r="CA99" i="9"/>
  <c r="BZ265" i="9"/>
  <c r="CA264" i="9"/>
  <c r="CA410" i="9"/>
  <c r="BZ411" i="9"/>
  <c r="BZ359" i="9"/>
  <c r="CA358" i="9"/>
  <c r="BZ336" i="9"/>
  <c r="CA335" i="9"/>
  <c r="CA384" i="9"/>
  <c r="BZ385" i="9"/>
  <c r="BZ391" i="9"/>
  <c r="CA390" i="9"/>
  <c r="BZ429" i="9"/>
  <c r="CA428" i="9"/>
  <c r="CA379" i="9"/>
  <c r="BZ380" i="9"/>
  <c r="BZ396" i="9"/>
  <c r="CA395" i="9"/>
  <c r="BZ419" i="9"/>
  <c r="CA418" i="9"/>
  <c r="CA396" i="9"/>
  <c r="BZ397" i="9"/>
  <c r="CA404" i="9"/>
  <c r="BZ405" i="9"/>
  <c r="CA414" i="9"/>
  <c r="BZ415" i="9"/>
  <c r="CA433" i="9"/>
  <c r="BZ434" i="9"/>
  <c r="CA413" i="9"/>
  <c r="BZ414" i="9"/>
  <c r="BZ443" i="9"/>
  <c r="CA442" i="9"/>
  <c r="BZ471" i="9"/>
  <c r="CA470" i="9"/>
  <c r="BZ446" i="9"/>
  <c r="CA445" i="9"/>
  <c r="BZ462" i="9"/>
  <c r="CA461" i="9"/>
  <c r="BZ478" i="9"/>
  <c r="CA477" i="9"/>
  <c r="CA467" i="9"/>
  <c r="BZ468" i="9"/>
  <c r="CG438" i="9"/>
  <c r="CF439" i="9"/>
  <c r="CU439" i="9" s="1"/>
  <c r="CF460" i="9"/>
  <c r="CU460" i="9" s="1"/>
  <c r="CG459" i="9"/>
  <c r="CF396" i="9"/>
  <c r="CU396" i="9" s="1"/>
  <c r="CG395" i="9"/>
  <c r="CF402" i="9"/>
  <c r="CU402" i="9" s="1"/>
  <c r="CG401" i="9"/>
  <c r="CF479" i="9"/>
  <c r="CU479" i="9" s="1"/>
  <c r="CG478" i="9"/>
  <c r="CG414" i="9"/>
  <c r="CF415" i="9"/>
  <c r="CU415" i="9" s="1"/>
  <c r="CF340" i="9"/>
  <c r="CU340" i="9" s="1"/>
  <c r="CG339" i="9"/>
  <c r="CF425" i="9"/>
  <c r="CU425" i="9" s="1"/>
  <c r="CG424" i="9"/>
  <c r="CG417" i="9"/>
  <c r="CF418" i="9"/>
  <c r="CU418" i="9" s="1"/>
  <c r="CF432" i="9"/>
  <c r="CU432" i="9" s="1"/>
  <c r="CG431" i="9"/>
  <c r="CF368" i="9"/>
  <c r="CU368" i="9" s="1"/>
  <c r="CG367" i="9"/>
  <c r="CG468" i="9"/>
  <c r="CF469" i="9"/>
  <c r="CU469" i="9" s="1"/>
  <c r="BZ269" i="9"/>
  <c r="CA268" i="9"/>
  <c r="BZ178" i="9"/>
  <c r="CA177" i="9"/>
  <c r="BZ305" i="9"/>
  <c r="CA304" i="9"/>
  <c r="CA221" i="9"/>
  <c r="BZ222" i="9"/>
  <c r="BZ288" i="9"/>
  <c r="CA287" i="9"/>
  <c r="CA108" i="9"/>
  <c r="BZ109" i="9"/>
  <c r="BZ185" i="9"/>
  <c r="CA184" i="9"/>
  <c r="CA84" i="9"/>
  <c r="BZ85" i="9"/>
  <c r="CA92" i="9"/>
  <c r="BZ93" i="9"/>
  <c r="BZ153" i="9"/>
  <c r="CA152" i="9"/>
  <c r="BZ241" i="9"/>
  <c r="CA240" i="9"/>
  <c r="BZ102" i="9"/>
  <c r="CA101" i="9"/>
  <c r="BZ171" i="9"/>
  <c r="CA170" i="9"/>
  <c r="BZ312" i="9"/>
  <c r="CS312" i="9" s="1"/>
  <c r="CA311" i="9"/>
  <c r="BZ116" i="9"/>
  <c r="CA115" i="9"/>
  <c r="BZ126" i="9"/>
  <c r="CA125" i="9"/>
  <c r="BZ262" i="9"/>
  <c r="CA261" i="9"/>
  <c r="BZ115" i="9"/>
  <c r="CA114" i="9"/>
  <c r="BZ236" i="9"/>
  <c r="CA235" i="9"/>
  <c r="CA172" i="9"/>
  <c r="BZ173" i="9"/>
  <c r="BZ229" i="9"/>
  <c r="CA228" i="9"/>
  <c r="BZ130" i="9"/>
  <c r="CA129" i="9"/>
  <c r="BZ194" i="9"/>
  <c r="CA193" i="9"/>
  <c r="CA225" i="9"/>
  <c r="BZ226" i="9"/>
  <c r="BZ290" i="9"/>
  <c r="CA289" i="9"/>
  <c r="BZ252" i="9"/>
  <c r="CA251" i="9"/>
  <c r="BZ147" i="9"/>
  <c r="CA146" i="9"/>
  <c r="BZ203" i="9"/>
  <c r="CA202" i="9"/>
  <c r="CA298" i="9"/>
  <c r="BZ299" i="9"/>
  <c r="BZ192" i="9"/>
  <c r="CA191" i="9"/>
  <c r="BZ272" i="9"/>
  <c r="CA271" i="9"/>
  <c r="CA113" i="9"/>
  <c r="BZ114" i="9"/>
  <c r="CS114" i="9" s="1"/>
  <c r="BZ249" i="9"/>
  <c r="CA248" i="9"/>
  <c r="BZ260" i="9"/>
  <c r="CA259" i="9"/>
  <c r="CA292" i="9"/>
  <c r="BZ293" i="9"/>
  <c r="BZ159" i="9"/>
  <c r="CA158" i="9"/>
  <c r="BZ132" i="9"/>
  <c r="CA131" i="9"/>
  <c r="BZ284" i="9"/>
  <c r="CA283" i="9"/>
  <c r="BZ187" i="9"/>
  <c r="CA186" i="9"/>
  <c r="BZ331" i="9"/>
  <c r="CA330" i="9"/>
  <c r="BZ216" i="9"/>
  <c r="CA215" i="9"/>
  <c r="BZ246" i="9"/>
  <c r="CA245" i="9"/>
  <c r="CA294" i="9"/>
  <c r="BZ295" i="9"/>
  <c r="CA132" i="9"/>
  <c r="BZ133" i="9"/>
  <c r="BZ86" i="9"/>
  <c r="CA85" i="9"/>
  <c r="BZ244" i="9"/>
  <c r="CA243" i="9"/>
  <c r="CA148" i="9"/>
  <c r="BZ149" i="9"/>
  <c r="BZ301" i="9"/>
  <c r="CS301" i="9" s="1"/>
  <c r="CA300" i="9"/>
  <c r="CA329" i="9"/>
  <c r="BZ330" i="9"/>
  <c r="BZ108" i="9"/>
  <c r="CS108" i="9" s="1"/>
  <c r="CA107" i="9"/>
  <c r="BZ92" i="9"/>
  <c r="CS92" i="9" s="1"/>
  <c r="CA91" i="9"/>
  <c r="BZ88" i="9"/>
  <c r="CA87" i="9"/>
  <c r="BZ155" i="9"/>
  <c r="CA154" i="9"/>
  <c r="CA306" i="9"/>
  <c r="BZ307" i="9"/>
  <c r="BZ248" i="9"/>
  <c r="CA247" i="9"/>
  <c r="BZ296" i="9"/>
  <c r="CA295" i="9"/>
  <c r="BZ111" i="9"/>
  <c r="CA110" i="9"/>
  <c r="BZ204" i="9"/>
  <c r="CS204" i="9" s="1"/>
  <c r="CA203" i="9"/>
  <c r="BZ316" i="9"/>
  <c r="CA315" i="9"/>
  <c r="BZ467" i="9"/>
  <c r="CA466" i="9"/>
  <c r="BZ450" i="9"/>
  <c r="CA449" i="9"/>
  <c r="BZ382" i="9"/>
  <c r="CA381" i="9"/>
  <c r="BZ412" i="9"/>
  <c r="CA411" i="9"/>
  <c r="BZ332" i="9"/>
  <c r="CA331" i="9"/>
  <c r="BZ348" i="9"/>
  <c r="CA347" i="9"/>
  <c r="BZ364" i="9"/>
  <c r="CA363" i="9"/>
  <c r="CA378" i="9"/>
  <c r="BZ379" i="9"/>
  <c r="BZ395" i="9"/>
  <c r="CA394" i="9"/>
  <c r="BZ339" i="9"/>
  <c r="CA338" i="9"/>
  <c r="BZ355" i="9"/>
  <c r="CA354" i="9"/>
  <c r="BZ406" i="9"/>
  <c r="CA405" i="9"/>
  <c r="CA337" i="9"/>
  <c r="BZ338" i="9"/>
  <c r="CA345" i="9"/>
  <c r="BZ346" i="9"/>
  <c r="CA353" i="9"/>
  <c r="BZ354" i="9"/>
  <c r="CS354" i="9" s="1"/>
  <c r="CA361" i="9"/>
  <c r="BZ362" i="9"/>
  <c r="BZ370" i="9"/>
  <c r="CA369" i="9"/>
  <c r="BZ399" i="9"/>
  <c r="CA398" i="9"/>
  <c r="BZ424" i="9"/>
  <c r="CA423" i="9"/>
  <c r="BZ451" i="9"/>
  <c r="CA450" i="9"/>
  <c r="CA336" i="9"/>
  <c r="BZ337" i="9"/>
  <c r="CA344" i="9"/>
  <c r="BZ345" i="9"/>
  <c r="CA352" i="9"/>
  <c r="BZ353" i="9"/>
  <c r="CA360" i="9"/>
  <c r="BZ361" i="9"/>
  <c r="BZ369" i="9"/>
  <c r="CA368" i="9"/>
  <c r="BZ390" i="9"/>
  <c r="CA389" i="9"/>
  <c r="BZ402" i="9"/>
  <c r="CA401" i="9"/>
  <c r="BZ428" i="9"/>
  <c r="CA427" i="9"/>
  <c r="CA431" i="9"/>
  <c r="BZ432" i="9"/>
  <c r="BZ442" i="9"/>
  <c r="CA441" i="9"/>
  <c r="CA437" i="9"/>
  <c r="BZ438" i="9"/>
  <c r="CA436" i="9"/>
  <c r="BZ437" i="9"/>
  <c r="CA444" i="9"/>
  <c r="BZ445" i="9"/>
  <c r="CA452" i="9"/>
  <c r="BZ453" i="9"/>
  <c r="CA460" i="9"/>
  <c r="BZ461" i="9"/>
  <c r="CS461" i="9" s="1"/>
  <c r="CA468" i="9"/>
  <c r="BZ469" i="9"/>
  <c r="CA476" i="9"/>
  <c r="BZ477" i="9"/>
  <c r="CF386" i="9"/>
  <c r="CU386" i="9" s="1"/>
  <c r="CG385" i="9"/>
  <c r="CF464" i="9"/>
  <c r="CU464" i="9" s="1"/>
  <c r="CG463" i="9"/>
  <c r="CA223" i="9"/>
  <c r="BZ224" i="9"/>
  <c r="BZ137" i="9"/>
  <c r="CA136" i="9"/>
  <c r="BZ285" i="9"/>
  <c r="CA284" i="9"/>
  <c r="BZ188" i="9"/>
  <c r="CA187" i="9"/>
  <c r="BZ168" i="9"/>
  <c r="CA167" i="9"/>
  <c r="CA197" i="9"/>
  <c r="BZ198" i="9"/>
  <c r="BZ162" i="9"/>
  <c r="CA161" i="9"/>
  <c r="CA257" i="9"/>
  <c r="BZ258" i="9"/>
  <c r="CA293" i="9"/>
  <c r="BZ294" i="9"/>
  <c r="BZ143" i="9"/>
  <c r="CA142" i="9"/>
  <c r="BZ110" i="9"/>
  <c r="CA109" i="9"/>
  <c r="CA226" i="9"/>
  <c r="BZ227" i="9"/>
  <c r="CA314" i="9"/>
  <c r="BZ315" i="9"/>
  <c r="CS315" i="9" s="1"/>
  <c r="BZ240" i="9"/>
  <c r="CA239" i="9"/>
  <c r="BZ172" i="9"/>
  <c r="CA171" i="9"/>
  <c r="BZ318" i="9"/>
  <c r="CA317" i="9"/>
  <c r="BZ199" i="9"/>
  <c r="CA198" i="9"/>
  <c r="CA234" i="9"/>
  <c r="BZ235" i="9"/>
  <c r="BZ287" i="9"/>
  <c r="CA286" i="9"/>
  <c r="BZ164" i="9"/>
  <c r="CS164" i="9" s="1"/>
  <c r="CA163" i="9"/>
  <c r="CA180" i="9"/>
  <c r="BZ181" i="9"/>
  <c r="BZ89" i="9"/>
  <c r="CA88" i="9"/>
  <c r="BZ321" i="9"/>
  <c r="CA320" i="9"/>
  <c r="BZ123" i="9"/>
  <c r="CA122" i="9"/>
  <c r="CA258" i="9"/>
  <c r="BZ259" i="9"/>
  <c r="BZ120" i="9"/>
  <c r="CA119" i="9"/>
  <c r="BZ84" i="9"/>
  <c r="CA83" i="9"/>
  <c r="BZ340" i="9"/>
  <c r="CA339" i="9"/>
  <c r="BZ347" i="9"/>
  <c r="CA346" i="9"/>
  <c r="BZ334" i="9"/>
  <c r="CA333" i="9"/>
  <c r="BZ350" i="9"/>
  <c r="CA349" i="9"/>
  <c r="BZ386" i="9"/>
  <c r="CA385" i="9"/>
  <c r="BZ333" i="9"/>
  <c r="CA332" i="9"/>
  <c r="BZ349" i="9"/>
  <c r="CA348" i="9"/>
  <c r="BZ365" i="9"/>
  <c r="CA364" i="9"/>
  <c r="BZ374" i="9"/>
  <c r="CA373" i="9"/>
  <c r="BZ394" i="9"/>
  <c r="CA393" i="9"/>
  <c r="BZ420" i="9"/>
  <c r="CA419" i="9"/>
  <c r="BZ416" i="9"/>
  <c r="CA415" i="9"/>
  <c r="BZ435" i="9"/>
  <c r="CA434" i="9"/>
  <c r="CA443" i="9"/>
  <c r="BZ444" i="9"/>
  <c r="CA432" i="9"/>
  <c r="BZ433" i="9"/>
  <c r="BZ441" i="9"/>
  <c r="CA440" i="9"/>
  <c r="BZ457" i="9"/>
  <c r="CA456" i="9"/>
  <c r="CG415" i="9"/>
  <c r="CF416" i="9"/>
  <c r="CU416" i="9" s="1"/>
  <c r="BZ221" i="9"/>
  <c r="CS221" i="9" s="1"/>
  <c r="CA220" i="9"/>
  <c r="BZ121" i="9"/>
  <c r="CA120" i="9"/>
  <c r="BZ254" i="9"/>
  <c r="CA253" i="9"/>
  <c r="BZ140" i="9"/>
  <c r="CS140" i="9" s="1"/>
  <c r="CA139" i="9"/>
  <c r="BZ304" i="9"/>
  <c r="CA303" i="9"/>
  <c r="BZ135" i="9"/>
  <c r="CA134" i="9"/>
  <c r="BZ264" i="9"/>
  <c r="CA263" i="9"/>
  <c r="BZ104" i="9"/>
  <c r="CA103" i="9"/>
  <c r="CA280" i="9"/>
  <c r="BZ281" i="9"/>
  <c r="BZ107" i="9"/>
  <c r="CA106" i="9"/>
  <c r="BZ311" i="9"/>
  <c r="CA310" i="9"/>
  <c r="CA81" i="9"/>
  <c r="CS81" i="9" s="1"/>
  <c r="BZ82" i="9"/>
  <c r="CA156" i="9"/>
  <c r="BZ157" i="9"/>
  <c r="BZ274" i="9"/>
  <c r="CA273" i="9"/>
  <c r="CA100" i="9"/>
  <c r="BZ101" i="9"/>
  <c r="CS101" i="9" s="1"/>
  <c r="BZ219" i="9"/>
  <c r="CA218" i="9"/>
  <c r="CA328" i="9"/>
  <c r="BZ329" i="9"/>
  <c r="BZ319" i="9"/>
  <c r="CA318" i="9"/>
  <c r="BZ239" i="9"/>
  <c r="CA238" i="9"/>
  <c r="BZ148" i="9"/>
  <c r="CS148" i="9" s="1"/>
  <c r="CA147" i="9"/>
  <c r="CA137" i="9"/>
  <c r="BZ138" i="9"/>
  <c r="CS138" i="9" s="1"/>
  <c r="CA265" i="9"/>
  <c r="BZ266" i="9"/>
  <c r="BZ87" i="9"/>
  <c r="CA86" i="9"/>
  <c r="CA181" i="9"/>
  <c r="BZ182" i="9"/>
  <c r="BZ119" i="9"/>
  <c r="CA118" i="9"/>
  <c r="BZ255" i="9"/>
  <c r="CA254" i="9"/>
  <c r="BZ129" i="9"/>
  <c r="CA128" i="9"/>
  <c r="BZ230" i="9"/>
  <c r="CA229" i="9"/>
  <c r="BZ344" i="9"/>
  <c r="CA343" i="9"/>
  <c r="BZ335" i="9"/>
  <c r="CA334" i="9"/>
  <c r="BZ403" i="9"/>
  <c r="CA402" i="9"/>
  <c r="CA382" i="9"/>
  <c r="BZ383" i="9"/>
  <c r="BZ368" i="9"/>
  <c r="CA367" i="9"/>
  <c r="BZ371" i="9"/>
  <c r="CA370" i="9"/>
  <c r="CA424" i="9"/>
  <c r="BZ425" i="9"/>
  <c r="BZ373" i="9"/>
  <c r="CA372" i="9"/>
  <c r="BZ372" i="9"/>
  <c r="CA371" i="9"/>
  <c r="BZ388" i="9"/>
  <c r="CA387" i="9"/>
  <c r="BZ404" i="9"/>
  <c r="CA403" i="9"/>
  <c r="BZ474" i="9"/>
  <c r="CA473" i="9"/>
  <c r="BZ459" i="9"/>
  <c r="CA458" i="9"/>
  <c r="CA421" i="9"/>
  <c r="BZ422" i="9"/>
  <c r="BZ430" i="9"/>
  <c r="CA429" i="9"/>
  <c r="BZ455" i="9"/>
  <c r="CA454" i="9"/>
  <c r="BZ439" i="9"/>
  <c r="CA438" i="9"/>
  <c r="CA451" i="9"/>
  <c r="BZ452" i="9"/>
  <c r="CA459" i="9"/>
  <c r="BZ460" i="9"/>
  <c r="CA475" i="9"/>
  <c r="BZ476" i="9"/>
  <c r="CG432" i="9"/>
  <c r="CF433" i="9"/>
  <c r="CU433" i="9" s="1"/>
  <c r="CF369" i="9"/>
  <c r="CU369" i="9" s="1"/>
  <c r="CG368" i="9"/>
  <c r="CF350" i="9"/>
  <c r="CU350" i="9" s="1"/>
  <c r="CG349" i="9"/>
  <c r="CF403" i="9"/>
  <c r="CU403" i="9" s="1"/>
  <c r="CG402" i="9"/>
  <c r="CG433" i="9"/>
  <c r="CF434" i="9"/>
  <c r="CU434" i="9" s="1"/>
  <c r="CF381" i="9"/>
  <c r="CU381" i="9" s="1"/>
  <c r="CG380" i="9"/>
  <c r="CF448" i="9"/>
  <c r="CU448" i="9" s="1"/>
  <c r="CG447" i="9"/>
  <c r="CF384" i="9"/>
  <c r="CU384" i="9" s="1"/>
  <c r="CG383" i="9"/>
  <c r="CA188" i="9"/>
  <c r="BZ189" i="9"/>
  <c r="BZ245" i="9"/>
  <c r="CA244" i="9"/>
  <c r="BZ309" i="9"/>
  <c r="CA308" i="9"/>
  <c r="CA241" i="9"/>
  <c r="BZ242" i="9"/>
  <c r="BZ94" i="9"/>
  <c r="CA93" i="9"/>
  <c r="BZ225" i="9"/>
  <c r="CA224" i="9"/>
  <c r="BZ215" i="9"/>
  <c r="CA214" i="9"/>
  <c r="BZ228" i="9"/>
  <c r="CA227" i="9"/>
  <c r="BZ195" i="9"/>
  <c r="CA194" i="9"/>
  <c r="BZ256" i="9"/>
  <c r="CA255" i="9"/>
  <c r="BZ213" i="9"/>
  <c r="CA212" i="9"/>
  <c r="CA121" i="9"/>
  <c r="BZ122" i="9"/>
  <c r="CA249" i="9"/>
  <c r="BZ250" i="9"/>
  <c r="BZ105" i="9"/>
  <c r="CA104" i="9"/>
  <c r="BZ167" i="9"/>
  <c r="CA166" i="9"/>
  <c r="BZ324" i="9"/>
  <c r="CA323" i="9"/>
  <c r="CA242" i="9"/>
  <c r="BZ243" i="9"/>
  <c r="CS243" i="9" s="1"/>
  <c r="BZ136" i="9"/>
  <c r="CA135" i="9"/>
  <c r="BZ232" i="9"/>
  <c r="CA231" i="9"/>
  <c r="BZ97" i="9"/>
  <c r="CA96" i="9"/>
  <c r="BZ145" i="9"/>
  <c r="CA144" i="9"/>
  <c r="BZ233" i="9"/>
  <c r="CA232" i="9"/>
  <c r="CA325" i="9"/>
  <c r="BZ326" i="9"/>
  <c r="BZ220" i="9"/>
  <c r="CA219" i="9"/>
  <c r="CA105" i="9"/>
  <c r="BZ106" i="9"/>
  <c r="CA324" i="9"/>
  <c r="BZ325" i="9"/>
  <c r="BZ218" i="9"/>
  <c r="CA217" i="9"/>
  <c r="CA97" i="9"/>
  <c r="BZ98" i="9"/>
  <c r="BZ257" i="9"/>
  <c r="CS257" i="9" s="1"/>
  <c r="CA256" i="9"/>
  <c r="BZ112" i="9"/>
  <c r="CA111" i="9"/>
  <c r="BZ183" i="9"/>
  <c r="CA182" i="9"/>
  <c r="CA278" i="9"/>
  <c r="BZ279" i="9"/>
  <c r="CA250" i="9"/>
  <c r="BZ251" i="9"/>
  <c r="CS251" i="9" s="1"/>
  <c r="BZ176" i="9"/>
  <c r="CA175" i="9"/>
  <c r="BZ99" i="9"/>
  <c r="CA98" i="9"/>
  <c r="BZ150" i="9"/>
  <c r="CA149" i="9"/>
  <c r="CA277" i="9"/>
  <c r="BZ278" i="9"/>
  <c r="CA124" i="9"/>
  <c r="BZ125" i="9"/>
  <c r="BZ146" i="9"/>
  <c r="CA145" i="9"/>
  <c r="BZ298" i="9"/>
  <c r="CS298" i="9" s="1"/>
  <c r="CA297" i="9"/>
  <c r="BZ103" i="9"/>
  <c r="CA102" i="9"/>
  <c r="BZ190" i="9"/>
  <c r="CA189" i="9"/>
  <c r="BZ323" i="9"/>
  <c r="CA322" i="9"/>
  <c r="CA207" i="9"/>
  <c r="BZ208" i="9"/>
  <c r="CS208" i="9" s="1"/>
  <c r="CA173" i="9"/>
  <c r="BZ174" i="9"/>
  <c r="CA196" i="9"/>
  <c r="BZ197" i="9"/>
  <c r="CA185" i="9"/>
  <c r="BZ186" i="9"/>
  <c r="CA313" i="9"/>
  <c r="BZ314" i="9"/>
  <c r="BZ142" i="9"/>
  <c r="CA141" i="9"/>
  <c r="BZ303" i="9"/>
  <c r="CA302" i="9"/>
  <c r="CA169" i="9"/>
  <c r="BZ170" i="9"/>
  <c r="CA233" i="9"/>
  <c r="BZ234" i="9"/>
  <c r="BZ193" i="9"/>
  <c r="CA192" i="9"/>
  <c r="BZ118" i="9"/>
  <c r="CA117" i="9"/>
  <c r="BZ238" i="9"/>
  <c r="CA237" i="9"/>
  <c r="BZ151" i="9"/>
  <c r="CA150" i="9"/>
  <c r="BZ124" i="9"/>
  <c r="CA123" i="9"/>
  <c r="BZ196" i="9"/>
  <c r="CS196" i="9" s="1"/>
  <c r="CA195" i="9"/>
  <c r="CA116" i="9"/>
  <c r="BZ117" i="9"/>
  <c r="CA210" i="9"/>
  <c r="BZ211" i="9"/>
  <c r="BZ128" i="9"/>
  <c r="CA127" i="9"/>
  <c r="BZ184" i="9"/>
  <c r="CA183" i="9"/>
  <c r="BZ280" i="9"/>
  <c r="CS280" i="9" s="1"/>
  <c r="CA279" i="9"/>
  <c r="CA89" i="9"/>
  <c r="BZ90" i="9"/>
  <c r="CS90" i="9" s="1"/>
  <c r="BZ83" i="9"/>
  <c r="CA82" i="9"/>
  <c r="BZ169" i="9"/>
  <c r="CA168" i="9"/>
  <c r="BZ158" i="9"/>
  <c r="CA157" i="9"/>
  <c r="BZ286" i="9"/>
  <c r="CA285" i="9"/>
  <c r="BZ263" i="9"/>
  <c r="CA262" i="9"/>
  <c r="BZ308" i="9"/>
  <c r="CA307" i="9"/>
  <c r="BZ351" i="9"/>
  <c r="CA350" i="9"/>
  <c r="CA412" i="9"/>
  <c r="BZ413" i="9"/>
  <c r="BZ367" i="9"/>
  <c r="CA366" i="9"/>
  <c r="BZ360" i="9"/>
  <c r="CS360" i="9" s="1"/>
  <c r="CA359" i="9"/>
  <c r="BZ343" i="9"/>
  <c r="CA342" i="9"/>
  <c r="CA380" i="9"/>
  <c r="BZ381" i="9"/>
  <c r="BZ352" i="9"/>
  <c r="CS352" i="9" s="1"/>
  <c r="CA351" i="9"/>
  <c r="BZ378" i="9"/>
  <c r="CS378" i="9" s="1"/>
  <c r="CA377" i="9"/>
  <c r="BZ387" i="9"/>
  <c r="CA386" i="9"/>
  <c r="CA422" i="9"/>
  <c r="BZ423" i="9"/>
  <c r="BZ375" i="9"/>
  <c r="CA374" i="9"/>
  <c r="BZ389" i="9"/>
  <c r="CA388" i="9"/>
  <c r="CA426" i="9"/>
  <c r="BZ427" i="9"/>
  <c r="BZ466" i="9"/>
  <c r="CA465" i="9"/>
  <c r="BZ376" i="9"/>
  <c r="CA375" i="9"/>
  <c r="CA383" i="9"/>
  <c r="BZ384" i="9"/>
  <c r="CA391" i="9"/>
  <c r="BZ392" i="9"/>
  <c r="CA399" i="9"/>
  <c r="BZ400" i="9"/>
  <c r="CA407" i="9"/>
  <c r="BZ408" i="9"/>
  <c r="CA420" i="9"/>
  <c r="BZ421" i="9"/>
  <c r="BZ458" i="9"/>
  <c r="CA457" i="9"/>
  <c r="BZ393" i="9"/>
  <c r="CA392" i="9"/>
  <c r="BZ401" i="9"/>
  <c r="CA400" i="9"/>
  <c r="BZ409" i="9"/>
  <c r="CS409" i="9" s="1"/>
  <c r="CA408" i="9"/>
  <c r="BZ417" i="9"/>
  <c r="CA416" i="9"/>
  <c r="BZ431" i="9"/>
  <c r="CA430" i="9"/>
  <c r="BZ436" i="9"/>
  <c r="CA435" i="9"/>
  <c r="BZ475" i="9"/>
  <c r="CS475" i="9" s="1"/>
  <c r="CA474" i="9"/>
  <c r="BZ418" i="9"/>
  <c r="CA417" i="9"/>
  <c r="CA425" i="9"/>
  <c r="BZ426" i="9"/>
  <c r="BZ447" i="9"/>
  <c r="CA446" i="9"/>
  <c r="BZ463" i="9"/>
  <c r="CA462" i="9"/>
  <c r="BZ479" i="9"/>
  <c r="CA478" i="9"/>
  <c r="BZ454" i="9"/>
  <c r="CA453" i="9"/>
  <c r="BZ470" i="9"/>
  <c r="CA469" i="9"/>
  <c r="BZ448" i="9"/>
  <c r="CA447" i="9"/>
  <c r="BZ456" i="9"/>
  <c r="CA455" i="9"/>
  <c r="BZ464" i="9"/>
  <c r="CA463" i="9"/>
  <c r="BZ472" i="9"/>
  <c r="CA471" i="9"/>
  <c r="CA479" i="9"/>
  <c r="Y181" i="9"/>
  <c r="Y183" i="9"/>
  <c r="AQ183" i="9" s="1"/>
  <c r="X182" i="9"/>
  <c r="AQ182" i="9" s="1"/>
  <c r="X181" i="9"/>
  <c r="F24" i="9"/>
  <c r="B23" i="1"/>
  <c r="H11" i="9"/>
  <c r="J11" i="9"/>
  <c r="G11" i="9"/>
  <c r="C11" i="9"/>
  <c r="E23" i="9"/>
  <c r="E24" i="9"/>
  <c r="O468" i="9"/>
  <c r="U344" i="9"/>
  <c r="U424" i="9"/>
  <c r="U320" i="9"/>
  <c r="O167" i="9"/>
  <c r="O414" i="9"/>
  <c r="U87" i="9"/>
  <c r="U223" i="9"/>
  <c r="O410" i="9"/>
  <c r="U465" i="9"/>
  <c r="U172" i="9"/>
  <c r="O342" i="9"/>
  <c r="U345" i="9"/>
  <c r="U333" i="9"/>
  <c r="U407" i="9"/>
  <c r="O95" i="9"/>
  <c r="O403" i="9"/>
  <c r="O453" i="9"/>
  <c r="U425" i="9"/>
  <c r="U299" i="9"/>
  <c r="U433" i="9"/>
  <c r="U206" i="9"/>
  <c r="O339" i="9"/>
  <c r="O325" i="9"/>
  <c r="U82" i="9"/>
  <c r="U195" i="9"/>
  <c r="U132" i="9"/>
  <c r="U122" i="9"/>
  <c r="U215" i="9"/>
  <c r="U124" i="9"/>
  <c r="U181" i="9"/>
  <c r="O374" i="9"/>
  <c r="O255" i="9"/>
  <c r="O166" i="9"/>
  <c r="O293" i="9"/>
  <c r="O212" i="9"/>
  <c r="U224" i="9"/>
  <c r="U310" i="9"/>
  <c r="U228" i="9"/>
  <c r="U253" i="9"/>
  <c r="U326" i="9"/>
  <c r="U316" i="9"/>
  <c r="U229" i="9"/>
  <c r="O246" i="9"/>
  <c r="O231" i="9"/>
  <c r="O423" i="9"/>
  <c r="O197" i="9"/>
  <c r="O180" i="9"/>
  <c r="U242" i="9"/>
  <c r="U89" i="9"/>
  <c r="U439" i="9"/>
  <c r="U459" i="9"/>
  <c r="U314" i="9"/>
  <c r="U88" i="9"/>
  <c r="U294" i="9"/>
  <c r="U106" i="9"/>
  <c r="U127" i="9"/>
  <c r="O202" i="9"/>
  <c r="O147" i="9"/>
  <c r="O319" i="9"/>
  <c r="O122" i="9"/>
  <c r="O165" i="9"/>
  <c r="O421" i="9"/>
  <c r="O340" i="9"/>
  <c r="O308" i="9"/>
  <c r="O436" i="9"/>
  <c r="U438" i="9"/>
  <c r="U169" i="9"/>
  <c r="U391" i="9"/>
  <c r="U386" i="9"/>
  <c r="U308" i="9"/>
  <c r="U250" i="9"/>
  <c r="U470" i="9"/>
  <c r="U203" i="9"/>
  <c r="U168" i="9"/>
  <c r="U371" i="9"/>
  <c r="U177" i="9"/>
  <c r="U396" i="9"/>
  <c r="U213" i="9"/>
  <c r="U140" i="9"/>
  <c r="U366" i="9"/>
  <c r="U325" i="9"/>
  <c r="O162" i="9"/>
  <c r="O330" i="9"/>
  <c r="O127" i="9"/>
  <c r="O211" i="9"/>
  <c r="O295" i="9"/>
  <c r="O383" i="9"/>
  <c r="O467" i="9"/>
  <c r="O282" i="9"/>
  <c r="O133" i="9"/>
  <c r="O261" i="9"/>
  <c r="O389" i="9"/>
  <c r="O148" i="9"/>
  <c r="O276" i="9"/>
  <c r="O404" i="9"/>
  <c r="O96" i="9"/>
  <c r="U400" i="9"/>
  <c r="U135" i="9"/>
  <c r="U413" i="9"/>
  <c r="U144" i="9"/>
  <c r="U323" i="9"/>
  <c r="U249" i="9"/>
  <c r="U150" i="9"/>
  <c r="U241" i="9"/>
  <c r="U388" i="9"/>
  <c r="U414" i="9"/>
  <c r="U143" i="9"/>
  <c r="U157" i="9"/>
  <c r="U367" i="9"/>
  <c r="U264" i="9"/>
  <c r="U134" i="9"/>
  <c r="U321" i="9"/>
  <c r="U115" i="9"/>
  <c r="U191" i="9"/>
  <c r="U411" i="9"/>
  <c r="U142" i="9"/>
  <c r="U319" i="9"/>
  <c r="O118" i="9"/>
  <c r="O286" i="9"/>
  <c r="O454" i="9"/>
  <c r="O191" i="9"/>
  <c r="O275" i="9"/>
  <c r="O359" i="9"/>
  <c r="O447" i="9"/>
  <c r="O214" i="9"/>
  <c r="O466" i="9"/>
  <c r="O229" i="9"/>
  <c r="O357" i="9"/>
  <c r="O116" i="9"/>
  <c r="O244" i="9"/>
  <c r="O372" i="9"/>
  <c r="O100" i="9"/>
  <c r="O107" i="9"/>
  <c r="O106" i="9"/>
  <c r="O94" i="9"/>
  <c r="O102" i="9"/>
  <c r="O85" i="9"/>
  <c r="O472" i="9"/>
  <c r="O456" i="9"/>
  <c r="O440" i="9"/>
  <c r="O424" i="9"/>
  <c r="O408" i="9"/>
  <c r="O392" i="9"/>
  <c r="O376" i="9"/>
  <c r="O360" i="9"/>
  <c r="O344" i="9"/>
  <c r="O328" i="9"/>
  <c r="O312" i="9"/>
  <c r="O296" i="9"/>
  <c r="O280" i="9"/>
  <c r="O264" i="9"/>
  <c r="O248" i="9"/>
  <c r="O232" i="9"/>
  <c r="O216" i="9"/>
  <c r="O200" i="9"/>
  <c r="O184" i="9"/>
  <c r="O168" i="9"/>
  <c r="O152" i="9"/>
  <c r="O136" i="9"/>
  <c r="O120" i="9"/>
  <c r="O473" i="9"/>
  <c r="O457" i="9"/>
  <c r="O441" i="9"/>
  <c r="O425" i="9"/>
  <c r="O409" i="9"/>
  <c r="O393" i="9"/>
  <c r="O377" i="9"/>
  <c r="O361" i="9"/>
  <c r="O345" i="9"/>
  <c r="O329" i="9"/>
  <c r="O313" i="9"/>
  <c r="O297" i="9"/>
  <c r="O281" i="9"/>
  <c r="O265" i="9"/>
  <c r="O249" i="9"/>
  <c r="O233" i="9"/>
  <c r="O217" i="9"/>
  <c r="O201" i="9"/>
  <c r="O185" i="9"/>
  <c r="O169" i="9"/>
  <c r="O153" i="9"/>
  <c r="O137" i="9"/>
  <c r="O121" i="9"/>
  <c r="O470" i="9"/>
  <c r="O450" i="9"/>
  <c r="O418" i="9"/>
  <c r="O386" i="9"/>
  <c r="O354" i="9"/>
  <c r="O318" i="9"/>
  <c r="O290" i="9"/>
  <c r="O258" i="9"/>
  <c r="O222" i="9"/>
  <c r="O194" i="9"/>
  <c r="O158" i="9"/>
  <c r="O130" i="9"/>
  <c r="O475" i="9"/>
  <c r="O459" i="9"/>
  <c r="O443" i="9"/>
  <c r="O427" i="9"/>
  <c r="O411" i="9"/>
  <c r="O395" i="9"/>
  <c r="O379" i="9"/>
  <c r="O363" i="9"/>
  <c r="O347" i="9"/>
  <c r="O331" i="9"/>
  <c r="O315" i="9"/>
  <c r="O299" i="9"/>
  <c r="O283" i="9"/>
  <c r="O267" i="9"/>
  <c r="O251" i="9"/>
  <c r="O235" i="9"/>
  <c r="O219" i="9"/>
  <c r="O203" i="9"/>
  <c r="O187" i="9"/>
  <c r="O171" i="9"/>
  <c r="O155" i="9"/>
  <c r="O139" i="9"/>
  <c r="O123" i="9"/>
  <c r="O474" i="9"/>
  <c r="O430" i="9"/>
  <c r="O398" i="9"/>
  <c r="O366" i="9"/>
  <c r="O338" i="9"/>
  <c r="O302" i="9"/>
  <c r="O270" i="9"/>
  <c r="O238" i="9"/>
  <c r="O210" i="9"/>
  <c r="O178" i="9"/>
  <c r="O142" i="9"/>
  <c r="O83" i="9"/>
  <c r="O108" i="9"/>
  <c r="U81" i="9"/>
  <c r="U91" i="9"/>
  <c r="U351" i="9"/>
  <c r="U133" i="9"/>
  <c r="U447" i="9"/>
  <c r="U117" i="9"/>
  <c r="U373" i="9"/>
  <c r="U379" i="9"/>
  <c r="U92" i="9"/>
  <c r="U419" i="9"/>
  <c r="U101" i="9"/>
  <c r="U357" i="9"/>
  <c r="U347" i="9"/>
  <c r="U462" i="9"/>
  <c r="U155" i="9"/>
  <c r="U266" i="9"/>
  <c r="U236" i="9"/>
  <c r="U383" i="9"/>
  <c r="U85" i="9"/>
  <c r="U341" i="9"/>
  <c r="U315" i="9"/>
  <c r="U430" i="9"/>
  <c r="U284" i="9"/>
  <c r="U348" i="9"/>
  <c r="U412" i="9"/>
  <c r="U476" i="9"/>
  <c r="U279" i="9"/>
  <c r="U130" i="9"/>
  <c r="U354" i="9"/>
  <c r="U145" i="9"/>
  <c r="U257" i="9"/>
  <c r="U369" i="9"/>
  <c r="U449" i="9"/>
  <c r="U183" i="9"/>
  <c r="U307" i="9"/>
  <c r="U435" i="9"/>
  <c r="U162" i="9"/>
  <c r="U290" i="9"/>
  <c r="U422" i="9"/>
  <c r="U120" i="9"/>
  <c r="U184" i="9"/>
  <c r="U248" i="9"/>
  <c r="U312" i="9"/>
  <c r="U376" i="9"/>
  <c r="U440" i="9"/>
  <c r="U171" i="9"/>
  <c r="U303" i="9"/>
  <c r="U431" i="9"/>
  <c r="U158" i="9"/>
  <c r="U286" i="9"/>
  <c r="U410" i="9"/>
  <c r="U109" i="9"/>
  <c r="U173" i="9"/>
  <c r="U237" i="9"/>
  <c r="U301" i="9"/>
  <c r="U365" i="9"/>
  <c r="U429" i="9"/>
  <c r="U111" i="9"/>
  <c r="U239" i="9"/>
  <c r="U363" i="9"/>
  <c r="U90" i="9"/>
  <c r="U214" i="9"/>
  <c r="U350" i="9"/>
  <c r="U84" i="9"/>
  <c r="U148" i="9"/>
  <c r="U212" i="9"/>
  <c r="U276" i="9"/>
  <c r="U340" i="9"/>
  <c r="U404" i="9"/>
  <c r="U468" i="9"/>
  <c r="U311" i="9"/>
  <c r="U198" i="9"/>
  <c r="U450" i="9"/>
  <c r="U193" i="9"/>
  <c r="U337" i="9"/>
  <c r="U99" i="9"/>
  <c r="U227" i="9"/>
  <c r="U359" i="9"/>
  <c r="U86" i="9"/>
  <c r="U218" i="9"/>
  <c r="U338" i="9"/>
  <c r="U466" i="9"/>
  <c r="U137" i="9"/>
  <c r="U201" i="9"/>
  <c r="U265" i="9"/>
  <c r="U329" i="9"/>
  <c r="U393" i="9"/>
  <c r="U457" i="9"/>
  <c r="U167" i="9"/>
  <c r="U291" i="9"/>
  <c r="U415" i="9"/>
  <c r="U146" i="9"/>
  <c r="U274" i="9"/>
  <c r="U406" i="9"/>
  <c r="U112" i="9"/>
  <c r="U176" i="9"/>
  <c r="U240" i="9"/>
  <c r="U304" i="9"/>
  <c r="U368" i="9"/>
  <c r="U432" i="9"/>
  <c r="O103" i="9"/>
  <c r="O104" i="9"/>
  <c r="O110" i="9"/>
  <c r="O90" i="9"/>
  <c r="O98" i="9"/>
  <c r="O476" i="9"/>
  <c r="O460" i="9"/>
  <c r="O444" i="9"/>
  <c r="O428" i="9"/>
  <c r="O412" i="9"/>
  <c r="O396" i="9"/>
  <c r="O380" i="9"/>
  <c r="O364" i="9"/>
  <c r="O348" i="9"/>
  <c r="O332" i="9"/>
  <c r="O316" i="9"/>
  <c r="O300" i="9"/>
  <c r="O284" i="9"/>
  <c r="O268" i="9"/>
  <c r="O252" i="9"/>
  <c r="O236" i="9"/>
  <c r="O204" i="9"/>
  <c r="O188" i="9"/>
  <c r="O172" i="9"/>
  <c r="O156" i="9"/>
  <c r="O140" i="9"/>
  <c r="O124" i="9"/>
  <c r="O477" i="9"/>
  <c r="O461" i="9"/>
  <c r="O445" i="9"/>
  <c r="O429" i="9"/>
  <c r="O413" i="9"/>
  <c r="O397" i="9"/>
  <c r="O381" i="9"/>
  <c r="O365" i="9"/>
  <c r="O349" i="9"/>
  <c r="O333" i="9"/>
  <c r="O317" i="9"/>
  <c r="O301" i="9"/>
  <c r="O285" i="9"/>
  <c r="O269" i="9"/>
  <c r="O237" i="9"/>
  <c r="O221" i="9"/>
  <c r="O205" i="9"/>
  <c r="O189" i="9"/>
  <c r="O173" i="9"/>
  <c r="O157" i="9"/>
  <c r="O141" i="9"/>
  <c r="O478" i="9"/>
  <c r="O458" i="9"/>
  <c r="O426" i="9"/>
  <c r="O362" i="9"/>
  <c r="O326" i="9"/>
  <c r="O266" i="9"/>
  <c r="O198" i="9"/>
  <c r="O220" i="9"/>
  <c r="O253" i="9"/>
  <c r="O125" i="9"/>
  <c r="O394" i="9"/>
  <c r="O298" i="9"/>
  <c r="O230" i="9"/>
  <c r="U416" i="9"/>
  <c r="U336" i="9"/>
  <c r="U256" i="9"/>
  <c r="U160" i="9"/>
  <c r="U474" i="9"/>
  <c r="U306" i="9"/>
  <c r="U118" i="9"/>
  <c r="U355" i="9"/>
  <c r="U199" i="9"/>
  <c r="U441" i="9"/>
  <c r="U361" i="9"/>
  <c r="U281" i="9"/>
  <c r="U185" i="9"/>
  <c r="U105" i="9"/>
  <c r="U370" i="9"/>
  <c r="U182" i="9"/>
  <c r="U427" i="9"/>
  <c r="U263" i="9"/>
  <c r="U472" i="9"/>
  <c r="U273" i="9"/>
  <c r="U97" i="9"/>
  <c r="U102" i="9"/>
  <c r="U179" i="9"/>
  <c r="U420" i="9"/>
  <c r="U324" i="9"/>
  <c r="U244" i="9"/>
  <c r="U164" i="9"/>
  <c r="U446" i="9"/>
  <c r="U282" i="9"/>
  <c r="U126" i="9"/>
  <c r="U331" i="9"/>
  <c r="U175" i="9"/>
  <c r="U445" i="9"/>
  <c r="U349" i="9"/>
  <c r="U269" i="9"/>
  <c r="U189" i="9"/>
  <c r="U93" i="9"/>
  <c r="U346" i="9"/>
  <c r="U190" i="9"/>
  <c r="U399" i="9"/>
  <c r="U235" i="9"/>
  <c r="U456" i="9"/>
  <c r="U360" i="9"/>
  <c r="U280" i="9"/>
  <c r="U200" i="9"/>
  <c r="U104" i="9"/>
  <c r="U358" i="9"/>
  <c r="U194" i="9"/>
  <c r="U403" i="9"/>
  <c r="U247" i="9"/>
  <c r="U83" i="9"/>
  <c r="U353" i="9"/>
  <c r="U209" i="9"/>
  <c r="U418" i="9"/>
  <c r="U471" i="9"/>
  <c r="U151" i="9"/>
  <c r="U428" i="9"/>
  <c r="U332" i="9"/>
  <c r="U188" i="9"/>
  <c r="U443" i="9"/>
  <c r="U277" i="9"/>
  <c r="U238" i="9"/>
  <c r="U220" i="9"/>
  <c r="U138" i="9"/>
  <c r="U204" i="9"/>
  <c r="U475" i="9"/>
  <c r="U293" i="9"/>
  <c r="U270" i="9"/>
  <c r="U156" i="9"/>
  <c r="U255" i="9"/>
  <c r="U245" i="9"/>
  <c r="U174" i="9"/>
  <c r="U479" i="9"/>
  <c r="U197" i="9"/>
  <c r="U219" i="9"/>
  <c r="O82" i="9"/>
  <c r="O101" i="9"/>
  <c r="O150" i="9"/>
  <c r="O190" i="9"/>
  <c r="O234" i="9"/>
  <c r="O278" i="9"/>
  <c r="O322" i="9"/>
  <c r="O358" i="9"/>
  <c r="O406" i="9"/>
  <c r="O446" i="9"/>
  <c r="O119" i="9"/>
  <c r="O143" i="9"/>
  <c r="O163" i="9"/>
  <c r="O183" i="9"/>
  <c r="O207" i="9"/>
  <c r="O227" i="9"/>
  <c r="O247" i="9"/>
  <c r="O271" i="9"/>
  <c r="O291" i="9"/>
  <c r="O311" i="9"/>
  <c r="O335" i="9"/>
  <c r="O355" i="9"/>
  <c r="O375" i="9"/>
  <c r="O399" i="9"/>
  <c r="O419" i="9"/>
  <c r="O439" i="9"/>
  <c r="O463" i="9"/>
  <c r="O114" i="9"/>
  <c r="O154" i="9"/>
  <c r="O206" i="9"/>
  <c r="O274" i="9"/>
  <c r="O334" i="9"/>
  <c r="O402" i="9"/>
  <c r="O462" i="9"/>
  <c r="O129" i="9"/>
  <c r="O161" i="9"/>
  <c r="O193" i="9"/>
  <c r="O225" i="9"/>
  <c r="O257" i="9"/>
  <c r="O289" i="9"/>
  <c r="O321" i="9"/>
  <c r="U448" i="9"/>
  <c r="U352" i="9"/>
  <c r="U272" i="9"/>
  <c r="U192" i="9"/>
  <c r="U96" i="9"/>
  <c r="U342" i="9"/>
  <c r="U178" i="9"/>
  <c r="U387" i="9"/>
  <c r="U231" i="9"/>
  <c r="U473" i="9"/>
  <c r="U377" i="9"/>
  <c r="U297" i="9"/>
  <c r="U217" i="9"/>
  <c r="U121" i="9"/>
  <c r="U402" i="9"/>
  <c r="U246" i="9"/>
  <c r="U455" i="9"/>
  <c r="U295" i="9"/>
  <c r="U131" i="9"/>
  <c r="U305" i="9"/>
  <c r="U129" i="9"/>
  <c r="U262" i="9"/>
  <c r="U243" i="9"/>
  <c r="U436" i="9"/>
  <c r="U356" i="9"/>
  <c r="U260" i="9"/>
  <c r="U180" i="9"/>
  <c r="U100" i="9"/>
  <c r="U318" i="9"/>
  <c r="U154" i="9"/>
  <c r="U395" i="9"/>
  <c r="U207" i="9"/>
  <c r="U461" i="9"/>
  <c r="U381" i="9"/>
  <c r="U285" i="9"/>
  <c r="U205" i="9"/>
  <c r="U125" i="9"/>
  <c r="U378" i="9"/>
  <c r="U222" i="9"/>
  <c r="U463" i="9"/>
  <c r="U271" i="9"/>
  <c r="U107" i="9"/>
  <c r="U392" i="9"/>
  <c r="U296" i="9"/>
  <c r="U216" i="9"/>
  <c r="U136" i="9"/>
  <c r="U390" i="9"/>
  <c r="U226" i="9"/>
  <c r="U467" i="9"/>
  <c r="U275" i="9"/>
  <c r="U119" i="9"/>
  <c r="U401" i="9"/>
  <c r="U225" i="9"/>
  <c r="U478" i="9"/>
  <c r="U166" i="9"/>
  <c r="U211" i="9"/>
  <c r="U444" i="9"/>
  <c r="U364" i="9"/>
  <c r="U252" i="9"/>
  <c r="U170" i="9"/>
  <c r="U405" i="9"/>
  <c r="U362" i="9"/>
  <c r="U123" i="9"/>
  <c r="U398" i="9"/>
  <c r="U268" i="9"/>
  <c r="U202" i="9"/>
  <c r="U421" i="9"/>
  <c r="U394" i="9"/>
  <c r="U159" i="9"/>
  <c r="U110" i="9"/>
  <c r="U309" i="9"/>
  <c r="U302" i="9"/>
  <c r="U389" i="9"/>
  <c r="U453" i="9"/>
  <c r="U330" i="9"/>
  <c r="E25" i="9"/>
  <c r="O93" i="9"/>
  <c r="O81" i="9"/>
  <c r="O134" i="9"/>
  <c r="O186" i="9"/>
  <c r="O226" i="9"/>
  <c r="O262" i="9"/>
  <c r="O310" i="9"/>
  <c r="O350" i="9"/>
  <c r="O390" i="9"/>
  <c r="O438" i="9"/>
  <c r="O115" i="9"/>
  <c r="O135" i="9"/>
  <c r="O159" i="9"/>
  <c r="O179" i="9"/>
  <c r="O199" i="9"/>
  <c r="O223" i="9"/>
  <c r="O243" i="9"/>
  <c r="O263" i="9"/>
  <c r="O287" i="9"/>
  <c r="O307" i="9"/>
  <c r="O327" i="9"/>
  <c r="O351" i="9"/>
  <c r="O371" i="9"/>
  <c r="O391" i="9"/>
  <c r="O415" i="9"/>
  <c r="O435" i="9"/>
  <c r="O455" i="9"/>
  <c r="O479" i="9"/>
  <c r="O146" i="9"/>
  <c r="O182" i="9"/>
  <c r="O250" i="9"/>
  <c r="O314" i="9"/>
  <c r="O378" i="9"/>
  <c r="O442" i="9"/>
  <c r="O117" i="9"/>
  <c r="O149" i="9"/>
  <c r="O181" i="9"/>
  <c r="O213" i="9"/>
  <c r="O245" i="9"/>
  <c r="O277" i="9"/>
  <c r="O309" i="9"/>
  <c r="O341" i="9"/>
  <c r="O373" i="9"/>
  <c r="O405" i="9"/>
  <c r="O437" i="9"/>
  <c r="O469" i="9"/>
  <c r="O132" i="9"/>
  <c r="O164" i="9"/>
  <c r="O196" i="9"/>
  <c r="O228" i="9"/>
  <c r="O260" i="9"/>
  <c r="O292" i="9"/>
  <c r="O324" i="9"/>
  <c r="O356" i="9"/>
  <c r="O388" i="9"/>
  <c r="O420" i="9"/>
  <c r="O452" i="9"/>
  <c r="O87" i="9"/>
  <c r="O88" i="9"/>
  <c r="O92" i="9"/>
  <c r="O353" i="9"/>
  <c r="O385" i="9"/>
  <c r="O417" i="9"/>
  <c r="O449" i="9"/>
  <c r="O112" i="9"/>
  <c r="O144" i="9"/>
  <c r="O176" i="9"/>
  <c r="O208" i="9"/>
  <c r="O240" i="9"/>
  <c r="O272" i="9"/>
  <c r="O304" i="9"/>
  <c r="O336" i="9"/>
  <c r="O368" i="9"/>
  <c r="O400" i="9"/>
  <c r="O432" i="9"/>
  <c r="O464" i="9"/>
  <c r="O105" i="9"/>
  <c r="O109" i="9"/>
  <c r="O91" i="9"/>
  <c r="U464" i="9"/>
  <c r="U384" i="9"/>
  <c r="U288" i="9"/>
  <c r="U208" i="9"/>
  <c r="U128" i="9"/>
  <c r="U374" i="9"/>
  <c r="U210" i="9"/>
  <c r="U451" i="9"/>
  <c r="U259" i="9"/>
  <c r="U103" i="9"/>
  <c r="U409" i="9"/>
  <c r="U313" i="9"/>
  <c r="U233" i="9"/>
  <c r="U153" i="9"/>
  <c r="U434" i="9"/>
  <c r="U278" i="9"/>
  <c r="U114" i="9"/>
  <c r="U327" i="9"/>
  <c r="U163" i="9"/>
  <c r="U385" i="9"/>
  <c r="U161" i="9"/>
  <c r="U322" i="9"/>
  <c r="U375" i="9"/>
  <c r="U452" i="9"/>
  <c r="U372" i="9"/>
  <c r="U292" i="9"/>
  <c r="U196" i="9"/>
  <c r="U116" i="9"/>
  <c r="U382" i="9"/>
  <c r="U186" i="9"/>
  <c r="U423" i="9"/>
  <c r="U267" i="9"/>
  <c r="U477" i="9"/>
  <c r="U397" i="9"/>
  <c r="U317" i="9"/>
  <c r="U221" i="9"/>
  <c r="U141" i="9"/>
  <c r="U442" i="9"/>
  <c r="U254" i="9"/>
  <c r="U94" i="9"/>
  <c r="U335" i="9"/>
  <c r="U139" i="9"/>
  <c r="U408" i="9"/>
  <c r="U328" i="9"/>
  <c r="U232" i="9"/>
  <c r="U152" i="9"/>
  <c r="U454" i="9"/>
  <c r="U258" i="9"/>
  <c r="U98" i="9"/>
  <c r="U339" i="9"/>
  <c r="U147" i="9"/>
  <c r="U417" i="9"/>
  <c r="U289" i="9"/>
  <c r="U113" i="9"/>
  <c r="U230" i="9"/>
  <c r="U343" i="9"/>
  <c r="U460" i="9"/>
  <c r="U380" i="9"/>
  <c r="U300" i="9"/>
  <c r="U298" i="9"/>
  <c r="U469" i="9"/>
  <c r="U149" i="9"/>
  <c r="U251" i="9"/>
  <c r="U108" i="9"/>
  <c r="U283" i="9"/>
  <c r="U334" i="9"/>
  <c r="U95" i="9"/>
  <c r="U165" i="9"/>
  <c r="U287" i="9"/>
  <c r="U234" i="9"/>
  <c r="U437" i="9"/>
  <c r="U426" i="9"/>
  <c r="U187" i="9"/>
  <c r="U458" i="9"/>
  <c r="U261" i="9"/>
  <c r="O80" i="9"/>
  <c r="O97" i="9"/>
  <c r="O126" i="9"/>
  <c r="O170" i="9"/>
  <c r="O218" i="9"/>
  <c r="O254" i="9"/>
  <c r="O294" i="9"/>
  <c r="O346" i="9"/>
  <c r="O382" i="9"/>
  <c r="O422" i="9"/>
  <c r="O111" i="9"/>
  <c r="O131" i="9"/>
  <c r="O151" i="9"/>
  <c r="O175" i="9"/>
  <c r="O195" i="9"/>
  <c r="O215" i="9"/>
  <c r="O239" i="9"/>
  <c r="O259" i="9"/>
  <c r="O279" i="9"/>
  <c r="O303" i="9"/>
  <c r="O323" i="9"/>
  <c r="O343" i="9"/>
  <c r="O367" i="9"/>
  <c r="O387" i="9"/>
  <c r="O407" i="9"/>
  <c r="O431" i="9"/>
  <c r="O451" i="9"/>
  <c r="O471" i="9"/>
  <c r="O138" i="9"/>
  <c r="O174" i="9"/>
  <c r="O242" i="9"/>
  <c r="O306" i="9"/>
  <c r="O370" i="9"/>
  <c r="O434" i="9"/>
  <c r="O113" i="9"/>
  <c r="O145" i="9"/>
  <c r="O177" i="9"/>
  <c r="O209" i="9"/>
  <c r="O241" i="9"/>
  <c r="O273" i="9"/>
  <c r="O305" i="9"/>
  <c r="O337" i="9"/>
  <c r="O369" i="9"/>
  <c r="O401" i="9"/>
  <c r="O433" i="9"/>
  <c r="O465" i="9"/>
  <c r="O128" i="9"/>
  <c r="O160" i="9"/>
  <c r="O192" i="9"/>
  <c r="O224" i="9"/>
  <c r="O256" i="9"/>
  <c r="O288" i="9"/>
  <c r="O320" i="9"/>
  <c r="O352" i="9"/>
  <c r="O384" i="9"/>
  <c r="O416" i="9"/>
  <c r="O448" i="9"/>
  <c r="O89" i="9"/>
  <c r="O86" i="9"/>
  <c r="O84" i="9"/>
  <c r="J10" i="9"/>
  <c r="I10" i="9"/>
  <c r="C10" i="9"/>
  <c r="B17" i="1" s="1"/>
  <c r="H10" i="9"/>
  <c r="D10" i="9"/>
  <c r="E11" i="9" s="1"/>
  <c r="F9" i="9"/>
  <c r="B16" i="1"/>
  <c r="F19" i="4"/>
  <c r="N89" i="9"/>
  <c r="E38" i="4" s="1"/>
  <c r="F42" i="10"/>
  <c r="F45" i="10"/>
  <c r="N92" i="9"/>
  <c r="E41" i="4" s="1"/>
  <c r="F44" i="10"/>
  <c r="N91" i="9"/>
  <c r="E40" i="4" s="1"/>
  <c r="C33" i="10"/>
  <c r="D33" i="10" s="1"/>
  <c r="F15" i="4"/>
  <c r="B22" i="1"/>
  <c r="F17" i="4" s="1"/>
  <c r="E108" i="2"/>
  <c r="E110" i="2"/>
  <c r="E112" i="2"/>
  <c r="E114" i="2"/>
  <c r="E116" i="2"/>
  <c r="E118" i="2"/>
  <c r="E120" i="2"/>
  <c r="E122" i="2"/>
  <c r="E124" i="2"/>
  <c r="E109" i="2"/>
  <c r="E111" i="2"/>
  <c r="E113" i="2"/>
  <c r="E115" i="2"/>
  <c r="E117" i="2"/>
  <c r="E119" i="2"/>
  <c r="E121" i="2"/>
  <c r="E123" i="2"/>
  <c r="CS467" i="9" l="1"/>
  <c r="CS299" i="9"/>
  <c r="CS436" i="9"/>
  <c r="CS309" i="9"/>
  <c r="CS404" i="9"/>
  <c r="CS456" i="9"/>
  <c r="CS470" i="9"/>
  <c r="CS401" i="9"/>
  <c r="CS458" i="9"/>
  <c r="CS343" i="9"/>
  <c r="CS263" i="9"/>
  <c r="CS158" i="9"/>
  <c r="CS142" i="9"/>
  <c r="CS213" i="9"/>
  <c r="CS439" i="9"/>
  <c r="CY439" i="9" s="1"/>
  <c r="CS129" i="9"/>
  <c r="CS87" i="9"/>
  <c r="CS311" i="9"/>
  <c r="CS264" i="9"/>
  <c r="CS143" i="9"/>
  <c r="CS329" i="9"/>
  <c r="CS433" i="9"/>
  <c r="CY433" i="9" s="1"/>
  <c r="CS133" i="9"/>
  <c r="CS222" i="9"/>
  <c r="CS417" i="9"/>
  <c r="CS375" i="9"/>
  <c r="CS367" i="9"/>
  <c r="CS351" i="9"/>
  <c r="CS128" i="9"/>
  <c r="CS238" i="9"/>
  <c r="CS145" i="9"/>
  <c r="CS368" i="9"/>
  <c r="CY368" i="9" s="1"/>
  <c r="CS403" i="9"/>
  <c r="CY403" i="9" s="1"/>
  <c r="CS344" i="9"/>
  <c r="CS119" i="9"/>
  <c r="CS239" i="9"/>
  <c r="CS457" i="9"/>
  <c r="CS435" i="9"/>
  <c r="CS374" i="9"/>
  <c r="CS386" i="9"/>
  <c r="CY386" i="9" s="1"/>
  <c r="CS123" i="9"/>
  <c r="CS402" i="9"/>
  <c r="CY402" i="9" s="1"/>
  <c r="CS369" i="9"/>
  <c r="CY369" i="9" s="1"/>
  <c r="CS355" i="9"/>
  <c r="CS395" i="9"/>
  <c r="CS296" i="9"/>
  <c r="CS88" i="9"/>
  <c r="CS331" i="9"/>
  <c r="CS159" i="9"/>
  <c r="CS192" i="9"/>
  <c r="CS203" i="9"/>
  <c r="CS252" i="9"/>
  <c r="CS130" i="9"/>
  <c r="CS102" i="9"/>
  <c r="CS153" i="9"/>
  <c r="CS178" i="9"/>
  <c r="CS471" i="9"/>
  <c r="CS429" i="9"/>
  <c r="CS265" i="9"/>
  <c r="CS152" i="9"/>
  <c r="CS191" i="9"/>
  <c r="CS237" i="9"/>
  <c r="CS214" i="9"/>
  <c r="CS177" i="9"/>
  <c r="CS201" i="9"/>
  <c r="CS200" i="9"/>
  <c r="CS180" i="9"/>
  <c r="CS253" i="9"/>
  <c r="CS144" i="9"/>
  <c r="CS231" i="9"/>
  <c r="CS357" i="9"/>
  <c r="CS358" i="9"/>
  <c r="CS363" i="9"/>
  <c r="CS356" i="9"/>
  <c r="CY356" i="9" s="1"/>
  <c r="CS179" i="9"/>
  <c r="CS421" i="9"/>
  <c r="CS314" i="9"/>
  <c r="CS452" i="9"/>
  <c r="CY452" i="9" s="1"/>
  <c r="CS266" i="9"/>
  <c r="CS294" i="9"/>
  <c r="CS361" i="9"/>
  <c r="CS345" i="9"/>
  <c r="CS379" i="9"/>
  <c r="CS426" i="9"/>
  <c r="CS400" i="9"/>
  <c r="CY400" i="9" s="1"/>
  <c r="CS384" i="9"/>
  <c r="CY384" i="9" s="1"/>
  <c r="CS423" i="9"/>
  <c r="CS381" i="9"/>
  <c r="CY381" i="9" s="1"/>
  <c r="CS413" i="9"/>
  <c r="CS211" i="9"/>
  <c r="CS234" i="9"/>
  <c r="CS197" i="9"/>
  <c r="CS125" i="9"/>
  <c r="CS279" i="9"/>
  <c r="CS98" i="9"/>
  <c r="CS325" i="9"/>
  <c r="CS122" i="9"/>
  <c r="CS242" i="9"/>
  <c r="CS476" i="9"/>
  <c r="CS422" i="9"/>
  <c r="CS383" i="9"/>
  <c r="CS182" i="9"/>
  <c r="CS82" i="9"/>
  <c r="CY82" i="9" s="1"/>
  <c r="H30" i="4" s="1"/>
  <c r="CS444" i="9"/>
  <c r="CS259" i="9"/>
  <c r="CS181" i="9"/>
  <c r="CS469" i="9"/>
  <c r="CY469" i="9" s="1"/>
  <c r="CS437" i="9"/>
  <c r="CS362" i="9"/>
  <c r="CS330" i="9"/>
  <c r="CS295" i="9"/>
  <c r="CS293" i="9"/>
  <c r="CS93" i="9"/>
  <c r="CS434" i="9"/>
  <c r="CY434" i="9" s="1"/>
  <c r="CS380" i="9"/>
  <c r="CS202" i="9"/>
  <c r="CS310" i="9"/>
  <c r="CS410" i="9"/>
  <c r="CS283" i="9"/>
  <c r="CS166" i="9"/>
  <c r="CS141" i="9"/>
  <c r="CS223" i="9"/>
  <c r="CS464" i="9"/>
  <c r="CY464" i="9" s="1"/>
  <c r="CS466" i="9"/>
  <c r="CS308" i="9"/>
  <c r="CS151" i="9"/>
  <c r="CS118" i="9"/>
  <c r="CS303" i="9"/>
  <c r="CS190" i="9"/>
  <c r="CS176" i="9"/>
  <c r="CS112" i="9"/>
  <c r="CS220" i="9"/>
  <c r="CS136" i="9"/>
  <c r="CS256" i="9"/>
  <c r="CS245" i="9"/>
  <c r="CS373" i="9"/>
  <c r="CS371" i="9"/>
  <c r="CS230" i="9"/>
  <c r="CS319" i="9"/>
  <c r="CS107" i="9"/>
  <c r="CS394" i="9"/>
  <c r="CS333" i="9"/>
  <c r="CS199" i="9"/>
  <c r="CS428" i="9"/>
  <c r="CS406" i="9"/>
  <c r="CS155" i="9"/>
  <c r="CS272" i="9"/>
  <c r="CS236" i="9"/>
  <c r="CS288" i="9"/>
  <c r="CS305" i="9"/>
  <c r="CS275" i="9"/>
  <c r="CS270" i="9"/>
  <c r="CS165" i="9"/>
  <c r="CS479" i="9"/>
  <c r="CY479" i="9" s="1"/>
  <c r="CS124" i="9"/>
  <c r="CS420" i="9"/>
  <c r="CS89" i="9"/>
  <c r="CS382" i="9"/>
  <c r="CS282" i="9"/>
  <c r="CS224" i="9"/>
  <c r="CS267" i="9"/>
  <c r="CS472" i="9"/>
  <c r="CS447" i="9"/>
  <c r="CS376" i="9"/>
  <c r="CY376" i="9" s="1"/>
  <c r="CS83" i="9"/>
  <c r="CY83" i="9" s="1"/>
  <c r="H31" i="4" s="1"/>
  <c r="CS193" i="9"/>
  <c r="CS323" i="9"/>
  <c r="CS146" i="9"/>
  <c r="CS232" i="9"/>
  <c r="CS215" i="9"/>
  <c r="CS94" i="9"/>
  <c r="CS430" i="9"/>
  <c r="CS459" i="9"/>
  <c r="CS372" i="9"/>
  <c r="CS349" i="9"/>
  <c r="CS334" i="9"/>
  <c r="CS318" i="9"/>
  <c r="CS240" i="9"/>
  <c r="CS370" i="9"/>
  <c r="CS246" i="9"/>
  <c r="CS126" i="9"/>
  <c r="CS113" i="9"/>
  <c r="CS306" i="9"/>
  <c r="CS273" i="9"/>
  <c r="CS139" i="9"/>
  <c r="CS320" i="9"/>
  <c r="CS448" i="9"/>
  <c r="CY448" i="9" s="1"/>
  <c r="CS454" i="9"/>
  <c r="CS463" i="9"/>
  <c r="CS431" i="9"/>
  <c r="CS393" i="9"/>
  <c r="CS389" i="9"/>
  <c r="CS286" i="9"/>
  <c r="CS169" i="9"/>
  <c r="CS184" i="9"/>
  <c r="CS150" i="9"/>
  <c r="CS233" i="9"/>
  <c r="CS97" i="9"/>
  <c r="CS324" i="9"/>
  <c r="CS105" i="9"/>
  <c r="CS228" i="9"/>
  <c r="CS225" i="9"/>
  <c r="CS455" i="9"/>
  <c r="CS474" i="9"/>
  <c r="CS388" i="9"/>
  <c r="CY388" i="9" s="1"/>
  <c r="CS335" i="9"/>
  <c r="CS255" i="9"/>
  <c r="CS219" i="9"/>
  <c r="CS274" i="9"/>
  <c r="CS104" i="9"/>
  <c r="CS135" i="9"/>
  <c r="CS121" i="9"/>
  <c r="CS441" i="9"/>
  <c r="CS416" i="9"/>
  <c r="CY416" i="9" s="1"/>
  <c r="CS365" i="9"/>
  <c r="CS350" i="9"/>
  <c r="CY350" i="9" s="1"/>
  <c r="CS347" i="9"/>
  <c r="CS84" i="9"/>
  <c r="CS321" i="9"/>
  <c r="CS287" i="9"/>
  <c r="CS172" i="9"/>
  <c r="CS110" i="9"/>
  <c r="CS162" i="9"/>
  <c r="CS168" i="9"/>
  <c r="CS285" i="9"/>
  <c r="CS442" i="9"/>
  <c r="CS390" i="9"/>
  <c r="CS451" i="9"/>
  <c r="CS399" i="9"/>
  <c r="CS339" i="9"/>
  <c r="CS348" i="9"/>
  <c r="CS412" i="9"/>
  <c r="CS450" i="9"/>
  <c r="CY450" i="9" s="1"/>
  <c r="CS316" i="9"/>
  <c r="CS111" i="9"/>
  <c r="CS248" i="9"/>
  <c r="CS86" i="9"/>
  <c r="CS216" i="9"/>
  <c r="CS187" i="9"/>
  <c r="CS132" i="9"/>
  <c r="CS249" i="9"/>
  <c r="CS147" i="9"/>
  <c r="CS290" i="9"/>
  <c r="CS194" i="9"/>
  <c r="CS229" i="9"/>
  <c r="CS262" i="9"/>
  <c r="CS116" i="9"/>
  <c r="CS171" i="9"/>
  <c r="CS241" i="9"/>
  <c r="CS185" i="9"/>
  <c r="CS269" i="9"/>
  <c r="CS478" i="9"/>
  <c r="CS446" i="9"/>
  <c r="CS443" i="9"/>
  <c r="CS419" i="9"/>
  <c r="CS391" i="9"/>
  <c r="CS336" i="9"/>
  <c r="CS100" i="9"/>
  <c r="CS91" i="9"/>
  <c r="CS206" i="9"/>
  <c r="CS292" i="9"/>
  <c r="CS247" i="9"/>
  <c r="CS322" i="9"/>
  <c r="CS328" i="9"/>
  <c r="CS291" i="9"/>
  <c r="CS207" i="9"/>
  <c r="CS96" i="9"/>
  <c r="CS163" i="9"/>
  <c r="CS473" i="9"/>
  <c r="CS449" i="9"/>
  <c r="CS341" i="9"/>
  <c r="CS366" i="9"/>
  <c r="CS342" i="9"/>
  <c r="CS377" i="9"/>
  <c r="CS398" i="9"/>
  <c r="CS95" i="9"/>
  <c r="CS268" i="9"/>
  <c r="CS317" i="9"/>
  <c r="CS127" i="9"/>
  <c r="CS175" i="9"/>
  <c r="CS161" i="9"/>
  <c r="CS300" i="9"/>
  <c r="CS261" i="9"/>
  <c r="CS217" i="9"/>
  <c r="CS209" i="9"/>
  <c r="CS453" i="9"/>
  <c r="CS346" i="9"/>
  <c r="CS149" i="9"/>
  <c r="CS405" i="9"/>
  <c r="CS411" i="9"/>
  <c r="CS154" i="9"/>
  <c r="CS134" i="9"/>
  <c r="CS418" i="9"/>
  <c r="CY418" i="9" s="1"/>
  <c r="CS387" i="9"/>
  <c r="CS103" i="9"/>
  <c r="CS99" i="9"/>
  <c r="CS183" i="9"/>
  <c r="CS218" i="9"/>
  <c r="CS167" i="9"/>
  <c r="CS195" i="9"/>
  <c r="CS304" i="9"/>
  <c r="CS254" i="9"/>
  <c r="CS340" i="9"/>
  <c r="CY340" i="9" s="1"/>
  <c r="CS120" i="9"/>
  <c r="CS188" i="9"/>
  <c r="CS137" i="9"/>
  <c r="CS424" i="9"/>
  <c r="CS364" i="9"/>
  <c r="CS332" i="9"/>
  <c r="CS244" i="9"/>
  <c r="CS284" i="9"/>
  <c r="CS260" i="9"/>
  <c r="CS115" i="9"/>
  <c r="CS462" i="9"/>
  <c r="CS396" i="9"/>
  <c r="CY396" i="9" s="1"/>
  <c r="CS359" i="9"/>
  <c r="CS156" i="9"/>
  <c r="CS465" i="9"/>
  <c r="CS440" i="9"/>
  <c r="CS407" i="9"/>
  <c r="CS276" i="9"/>
  <c r="CS271" i="9"/>
  <c r="CS131" i="9"/>
  <c r="CS297" i="9"/>
  <c r="CS160" i="9"/>
  <c r="CS289" i="9"/>
  <c r="CS408" i="9"/>
  <c r="CS392" i="9"/>
  <c r="CS427" i="9"/>
  <c r="CS117" i="9"/>
  <c r="CS170" i="9"/>
  <c r="CS186" i="9"/>
  <c r="CS174" i="9"/>
  <c r="CS278" i="9"/>
  <c r="CS106" i="9"/>
  <c r="CS326" i="9"/>
  <c r="CS250" i="9"/>
  <c r="CS189" i="9"/>
  <c r="CS460" i="9"/>
  <c r="CY460" i="9" s="1"/>
  <c r="CS425" i="9"/>
  <c r="CY425" i="9" s="1"/>
  <c r="CS157" i="9"/>
  <c r="CS281" i="9"/>
  <c r="CS235" i="9"/>
  <c r="CS227" i="9"/>
  <c r="CS258" i="9"/>
  <c r="CS198" i="9"/>
  <c r="CS477" i="9"/>
  <c r="CS445" i="9"/>
  <c r="CY445" i="9" s="1"/>
  <c r="CS438" i="9"/>
  <c r="CS432" i="9"/>
  <c r="CY432" i="9" s="1"/>
  <c r="CS353" i="9"/>
  <c r="CS337" i="9"/>
  <c r="CS338" i="9"/>
  <c r="CS307" i="9"/>
  <c r="CS226" i="9"/>
  <c r="CS173" i="9"/>
  <c r="CS85" i="9"/>
  <c r="CS109" i="9"/>
  <c r="CS468" i="9"/>
  <c r="CS414" i="9"/>
  <c r="CS415" i="9"/>
  <c r="CY415" i="9" s="1"/>
  <c r="CS397" i="9"/>
  <c r="CS385" i="9"/>
  <c r="CS277" i="9"/>
  <c r="CS313" i="9"/>
  <c r="CS327" i="9"/>
  <c r="CS210" i="9"/>
  <c r="CS205" i="9"/>
  <c r="CS302" i="9"/>
  <c r="CS212" i="9"/>
  <c r="AQ181" i="9"/>
  <c r="CF88" i="9"/>
  <c r="CU88" i="9" s="1"/>
  <c r="CG334" i="9"/>
  <c r="CG238" i="9"/>
  <c r="CY81" i="9"/>
  <c r="H29" i="4" s="1"/>
  <c r="CG313" i="9"/>
  <c r="CG154" i="9"/>
  <c r="CF335" i="9"/>
  <c r="CU335" i="9" s="1"/>
  <c r="CF154" i="9"/>
  <c r="CU154" i="9" s="1"/>
  <c r="CG153" i="9"/>
  <c r="CG140" i="9"/>
  <c r="CG217" i="9"/>
  <c r="CG249" i="9"/>
  <c r="CF155" i="9"/>
  <c r="CU155" i="9" s="1"/>
  <c r="CG92" i="9"/>
  <c r="CG95" i="9"/>
  <c r="CG240" i="9"/>
  <c r="CG89" i="9"/>
  <c r="CG264" i="9"/>
  <c r="CG331" i="9"/>
  <c r="CG121" i="9"/>
  <c r="CG311" i="9"/>
  <c r="CG262" i="9"/>
  <c r="CG206" i="9"/>
  <c r="CG111" i="9"/>
  <c r="CG123" i="9"/>
  <c r="CF271" i="9"/>
  <c r="CU271" i="9" s="1"/>
  <c r="CG212" i="9"/>
  <c r="CG174" i="9"/>
  <c r="CG209" i="9"/>
  <c r="CG86" i="9"/>
  <c r="CF284" i="9"/>
  <c r="CU284" i="9" s="1"/>
  <c r="CG326" i="9"/>
  <c r="CG198" i="9"/>
  <c r="CG316" i="9"/>
  <c r="CG91" i="9"/>
  <c r="CG180" i="9"/>
  <c r="CF156" i="9"/>
  <c r="CU156" i="9" s="1"/>
  <c r="CF124" i="9"/>
  <c r="CU124" i="9" s="1"/>
  <c r="CG283" i="9"/>
  <c r="CG232" i="9"/>
  <c r="CG286" i="9"/>
  <c r="CG118" i="9"/>
  <c r="CF150" i="9"/>
  <c r="CU150" i="9" s="1"/>
  <c r="CG268" i="9"/>
  <c r="CF291" i="9"/>
  <c r="CU291" i="9" s="1"/>
  <c r="CG222" i="9"/>
  <c r="CG275" i="9"/>
  <c r="CG254" i="9"/>
  <c r="CG273" i="9"/>
  <c r="CG208" i="9"/>
  <c r="CG284" i="9"/>
  <c r="CG237" i="9"/>
  <c r="CG85" i="9"/>
  <c r="CF85" i="9"/>
  <c r="CU85" i="9" s="1"/>
  <c r="CF213" i="9"/>
  <c r="CU213" i="9" s="1"/>
  <c r="CG156" i="9"/>
  <c r="CG304" i="9"/>
  <c r="CF103" i="9"/>
  <c r="CU103" i="9" s="1"/>
  <c r="CF197" i="9"/>
  <c r="CU197" i="9" s="1"/>
  <c r="CF172" i="9"/>
  <c r="CU172" i="9" s="1"/>
  <c r="CG246" i="9"/>
  <c r="CG297" i="9"/>
  <c r="CF181" i="9"/>
  <c r="CU181" i="9" s="1"/>
  <c r="CG84" i="9"/>
  <c r="CF189" i="9"/>
  <c r="CU189" i="9" s="1"/>
  <c r="CG188" i="9"/>
  <c r="CF459" i="9"/>
  <c r="CU459" i="9" s="1"/>
  <c r="CG458" i="9"/>
  <c r="CF152" i="9"/>
  <c r="CU152" i="9" s="1"/>
  <c r="CG151" i="9"/>
  <c r="CF196" i="9"/>
  <c r="CG195" i="9"/>
  <c r="CG354" i="9"/>
  <c r="CF355" i="9"/>
  <c r="CU355" i="9" s="1"/>
  <c r="CF307" i="9"/>
  <c r="CU307" i="9" s="1"/>
  <c r="CG306" i="9"/>
  <c r="CF116" i="9"/>
  <c r="CU116" i="9" s="1"/>
  <c r="CG115" i="9"/>
  <c r="CF465" i="9"/>
  <c r="CU465" i="9" s="1"/>
  <c r="CG464" i="9"/>
  <c r="CF148" i="9"/>
  <c r="CU148" i="9" s="1"/>
  <c r="CG147" i="9"/>
  <c r="CF349" i="9"/>
  <c r="CU349" i="9" s="1"/>
  <c r="CG348" i="9"/>
  <c r="CF130" i="9"/>
  <c r="CU130" i="9" s="1"/>
  <c r="CG129" i="9"/>
  <c r="CG429" i="9"/>
  <c r="CF430" i="9"/>
  <c r="CU430" i="9" s="1"/>
  <c r="CG353" i="9"/>
  <c r="CF354" i="9"/>
  <c r="CU354" i="9" s="1"/>
  <c r="CY354" i="9" s="1"/>
  <c r="CF463" i="9"/>
  <c r="CU463" i="9" s="1"/>
  <c r="CG462" i="9"/>
  <c r="CF344" i="9"/>
  <c r="CU344" i="9" s="1"/>
  <c r="CG343" i="9"/>
  <c r="CF302" i="9"/>
  <c r="CU302" i="9" s="1"/>
  <c r="CG301" i="9"/>
  <c r="CF471" i="9"/>
  <c r="CU471" i="9" s="1"/>
  <c r="CG470" i="9"/>
  <c r="CG453" i="9"/>
  <c r="CF454" i="9"/>
  <c r="CU454" i="9" s="1"/>
  <c r="CF237" i="9"/>
  <c r="CU237" i="9" s="1"/>
  <c r="CG236" i="9"/>
  <c r="CF147" i="9"/>
  <c r="CU147" i="9" s="1"/>
  <c r="CG146" i="9"/>
  <c r="CG259" i="9"/>
  <c r="CF260" i="9"/>
  <c r="CU260" i="9" s="1"/>
  <c r="CF385" i="9"/>
  <c r="CU385" i="9" s="1"/>
  <c r="CG384" i="9"/>
  <c r="CF261" i="9"/>
  <c r="CU261" i="9" s="1"/>
  <c r="CG260" i="9"/>
  <c r="CF429" i="9"/>
  <c r="CU429" i="9" s="1"/>
  <c r="CG428" i="9"/>
  <c r="CG452" i="9"/>
  <c r="CF453" i="9"/>
  <c r="CU453" i="9" s="1"/>
  <c r="CG469" i="9"/>
  <c r="CF470" i="9"/>
  <c r="CU470" i="9" s="1"/>
  <c r="CF304" i="9"/>
  <c r="CU304" i="9" s="1"/>
  <c r="CG303" i="9"/>
  <c r="CG106" i="9"/>
  <c r="CF107" i="9"/>
  <c r="CU107" i="9" s="1"/>
  <c r="CF412" i="9"/>
  <c r="CU412" i="9" s="1"/>
  <c r="CG411" i="9"/>
  <c r="CF475" i="9"/>
  <c r="CU475" i="9" s="1"/>
  <c r="CY475" i="9" s="1"/>
  <c r="CG474" i="9"/>
  <c r="CF468" i="9"/>
  <c r="CU468" i="9" s="1"/>
  <c r="CG467" i="9"/>
  <c r="CG109" i="9"/>
  <c r="CF110" i="9"/>
  <c r="CU110" i="9" s="1"/>
  <c r="CF162" i="9"/>
  <c r="CU162" i="9" s="1"/>
  <c r="CG161" i="9"/>
  <c r="CF375" i="9"/>
  <c r="CU375" i="9" s="1"/>
  <c r="CG374" i="9"/>
  <c r="CF188" i="9"/>
  <c r="CU188" i="9" s="1"/>
  <c r="CG187" i="9"/>
  <c r="CF395" i="9"/>
  <c r="CU395" i="9" s="1"/>
  <c r="CG394" i="9"/>
  <c r="CG329" i="9"/>
  <c r="CF330" i="9"/>
  <c r="CU330" i="9" s="1"/>
  <c r="CG373" i="9"/>
  <c r="CF374" i="9"/>
  <c r="CU374" i="9" s="1"/>
  <c r="CF222" i="9"/>
  <c r="CU222" i="9" s="1"/>
  <c r="CG221" i="9"/>
  <c r="CF281" i="9"/>
  <c r="CU281" i="9" s="1"/>
  <c r="CG280" i="9"/>
  <c r="CF283" i="9"/>
  <c r="CU283" i="9" s="1"/>
  <c r="CG282" i="9"/>
  <c r="CG422" i="9"/>
  <c r="CF423" i="9"/>
  <c r="CU423" i="9" s="1"/>
  <c r="CF321" i="9"/>
  <c r="CU321" i="9" s="1"/>
  <c r="CG320" i="9"/>
  <c r="CF458" i="9"/>
  <c r="CU458" i="9" s="1"/>
  <c r="CG457" i="9"/>
  <c r="CF326" i="9"/>
  <c r="CU326" i="9" s="1"/>
  <c r="CG325" i="9"/>
  <c r="CG430" i="9"/>
  <c r="CF431" i="9"/>
  <c r="CU431" i="9" s="1"/>
  <c r="CF98" i="9"/>
  <c r="CU98" i="9" s="1"/>
  <c r="CG97" i="9"/>
  <c r="CG345" i="9"/>
  <c r="CF346" i="9"/>
  <c r="CU346" i="9" s="1"/>
  <c r="CF121" i="9"/>
  <c r="CU121" i="9" s="1"/>
  <c r="CG120" i="9"/>
  <c r="CG310" i="9"/>
  <c r="CF311" i="9"/>
  <c r="CU311" i="9" s="1"/>
  <c r="CF451" i="9"/>
  <c r="CU451" i="9" s="1"/>
  <c r="CG450" i="9"/>
  <c r="CF266" i="9"/>
  <c r="CU266" i="9" s="1"/>
  <c r="CG265" i="9"/>
  <c r="CF408" i="9"/>
  <c r="CU408" i="9" s="1"/>
  <c r="CG407" i="9"/>
  <c r="CF352" i="9"/>
  <c r="CU352" i="9" s="1"/>
  <c r="CY352" i="9" s="1"/>
  <c r="CG351" i="9"/>
  <c r="CF407" i="9"/>
  <c r="CU407" i="9" s="1"/>
  <c r="CG406" i="9"/>
  <c r="CF262" i="9"/>
  <c r="CU262" i="9" s="1"/>
  <c r="CG261" i="9"/>
  <c r="CG317" i="9"/>
  <c r="CF318" i="9"/>
  <c r="CU318" i="9" s="1"/>
  <c r="CF230" i="9"/>
  <c r="CU230" i="9" s="1"/>
  <c r="CG229" i="9"/>
  <c r="CF245" i="9"/>
  <c r="CU245" i="9" s="1"/>
  <c r="CG244" i="9"/>
  <c r="CF100" i="9"/>
  <c r="CU100" i="9" s="1"/>
  <c r="CG99" i="9"/>
  <c r="CG330" i="9"/>
  <c r="CF331" i="9"/>
  <c r="CU331" i="9" s="1"/>
  <c r="CF279" i="9"/>
  <c r="CU279" i="9" s="1"/>
  <c r="CG278" i="9"/>
  <c r="CF455" i="9"/>
  <c r="CU455" i="9" s="1"/>
  <c r="CG454" i="9"/>
  <c r="CF170" i="9"/>
  <c r="CU170" i="9" s="1"/>
  <c r="CG169" i="9"/>
  <c r="CF371" i="9"/>
  <c r="CU371" i="9" s="1"/>
  <c r="CG370" i="9"/>
  <c r="CF457" i="9"/>
  <c r="CU457" i="9" s="1"/>
  <c r="CG456" i="9"/>
  <c r="CF194" i="9"/>
  <c r="CU194" i="9" s="1"/>
  <c r="CG193" i="9"/>
  <c r="CF109" i="9"/>
  <c r="CU109" i="9" s="1"/>
  <c r="CG108" i="9"/>
  <c r="CF421" i="9"/>
  <c r="CU421" i="9" s="1"/>
  <c r="CG420" i="9"/>
  <c r="CG322" i="9"/>
  <c r="CF323" i="9"/>
  <c r="CU323" i="9" s="1"/>
  <c r="CG218" i="9"/>
  <c r="CF219" i="9"/>
  <c r="CU219" i="9" s="1"/>
  <c r="CG141" i="9"/>
  <c r="CF142" i="9"/>
  <c r="CU142" i="9" s="1"/>
  <c r="CG250" i="9"/>
  <c r="CF251" i="9"/>
  <c r="CU251" i="9" s="1"/>
  <c r="CF397" i="9"/>
  <c r="CU397" i="9" s="1"/>
  <c r="CG396" i="9"/>
  <c r="CG287" i="9"/>
  <c r="CF288" i="9"/>
  <c r="CU288" i="9" s="1"/>
  <c r="CF160" i="9"/>
  <c r="CU160" i="9" s="1"/>
  <c r="CG159" i="9"/>
  <c r="CG338" i="9"/>
  <c r="CF339" i="9"/>
  <c r="CU339" i="9" s="1"/>
  <c r="CF95" i="9"/>
  <c r="CU95" i="9" s="1"/>
  <c r="CG94" i="9"/>
  <c r="CF337" i="9"/>
  <c r="CU337" i="9" s="1"/>
  <c r="CG336" i="9"/>
  <c r="CF359" i="9"/>
  <c r="CU359" i="9" s="1"/>
  <c r="CG358" i="9"/>
  <c r="CF97" i="9"/>
  <c r="CU97" i="9" s="1"/>
  <c r="CG96" i="9"/>
  <c r="CF202" i="9"/>
  <c r="CU202" i="9" s="1"/>
  <c r="CG201" i="9"/>
  <c r="CF296" i="9"/>
  <c r="CU296" i="9" s="1"/>
  <c r="CG295" i="9"/>
  <c r="CF108" i="9"/>
  <c r="CU108" i="9" s="1"/>
  <c r="CG107" i="9"/>
  <c r="CF379" i="9"/>
  <c r="CU379" i="9" s="1"/>
  <c r="CG378" i="9"/>
  <c r="CF333" i="9"/>
  <c r="CU333" i="9" s="1"/>
  <c r="CG332" i="9"/>
  <c r="CG440" i="9"/>
  <c r="CF441" i="9"/>
  <c r="CU441" i="9" s="1"/>
  <c r="CF399" i="9"/>
  <c r="CU399" i="9" s="1"/>
  <c r="CG398" i="9"/>
  <c r="CG162" i="9"/>
  <c r="CF163" i="9"/>
  <c r="CU163" i="9" s="1"/>
  <c r="CG413" i="9"/>
  <c r="CF414" i="9"/>
  <c r="CU414" i="9" s="1"/>
  <c r="CG434" i="9"/>
  <c r="CF435" i="9"/>
  <c r="CU435" i="9" s="1"/>
  <c r="CF309" i="9"/>
  <c r="CU309" i="9" s="1"/>
  <c r="CG308" i="9"/>
  <c r="CF382" i="9"/>
  <c r="CU382" i="9" s="1"/>
  <c r="CG381" i="9"/>
  <c r="CF364" i="9"/>
  <c r="CU364" i="9" s="1"/>
  <c r="CG363" i="9"/>
  <c r="CF289" i="9"/>
  <c r="CU289" i="9" s="1"/>
  <c r="CG288" i="9"/>
  <c r="CG117" i="9"/>
  <c r="CF118" i="9"/>
  <c r="CU118" i="9" s="1"/>
  <c r="CF456" i="9"/>
  <c r="CU456" i="9" s="1"/>
  <c r="CG455" i="9"/>
  <c r="CG461" i="9"/>
  <c r="CF462" i="9"/>
  <c r="CU462" i="9" s="1"/>
  <c r="CF387" i="9"/>
  <c r="CU387" i="9" s="1"/>
  <c r="CG386" i="9"/>
  <c r="CF226" i="9"/>
  <c r="CU226" i="9" s="1"/>
  <c r="CG225" i="9"/>
  <c r="CF153" i="9"/>
  <c r="CU153" i="9" s="1"/>
  <c r="CG152" i="9"/>
  <c r="CF161" i="9"/>
  <c r="CU161" i="9" s="1"/>
  <c r="CG160" i="9"/>
  <c r="CF436" i="9"/>
  <c r="CU436" i="9" s="1"/>
  <c r="CG435" i="9"/>
  <c r="CG243" i="9"/>
  <c r="CF244" i="9"/>
  <c r="CU244" i="9" s="1"/>
  <c r="CF135" i="9"/>
  <c r="CU135" i="9" s="1"/>
  <c r="CG134" i="9"/>
  <c r="CF428" i="9"/>
  <c r="CU428" i="9" s="1"/>
  <c r="CG427" i="9"/>
  <c r="CG223" i="9"/>
  <c r="CF224" i="9"/>
  <c r="CU224" i="9" s="1"/>
  <c r="CG178" i="9"/>
  <c r="CF179" i="9"/>
  <c r="CU179" i="9" s="1"/>
  <c r="CF378" i="9"/>
  <c r="CU378" i="9" s="1"/>
  <c r="CG377" i="9"/>
  <c r="CF427" i="9"/>
  <c r="CU427" i="9" s="1"/>
  <c r="CG426" i="9"/>
  <c r="CG405" i="9"/>
  <c r="CF406" i="9"/>
  <c r="CU406" i="9" s="1"/>
  <c r="CG216" i="9"/>
  <c r="CF217" i="9"/>
  <c r="CU217" i="9" s="1"/>
  <c r="CG165" i="9"/>
  <c r="CF166" i="9"/>
  <c r="CU166" i="9" s="1"/>
  <c r="CG122" i="9"/>
  <c r="CF123" i="9"/>
  <c r="CU123" i="9" s="1"/>
  <c r="CG205" i="9"/>
  <c r="CF206" i="9"/>
  <c r="CU206" i="9" s="1"/>
  <c r="CG285" i="9"/>
  <c r="CF286" i="9"/>
  <c r="CU286" i="9" s="1"/>
  <c r="CG319" i="9"/>
  <c r="CF320" i="9"/>
  <c r="CU320" i="9" s="1"/>
  <c r="CF313" i="9"/>
  <c r="CU313" i="9" s="1"/>
  <c r="CG312" i="9"/>
  <c r="CF391" i="9"/>
  <c r="CU391" i="9" s="1"/>
  <c r="CG390" i="9"/>
  <c r="CG173" i="9"/>
  <c r="CF174" i="9"/>
  <c r="CU174" i="9" s="1"/>
  <c r="CG346" i="9"/>
  <c r="CF347" i="9"/>
  <c r="CU347" i="9" s="1"/>
  <c r="CG197" i="9"/>
  <c r="CF198" i="9"/>
  <c r="CU198" i="9" s="1"/>
  <c r="CG371" i="9"/>
  <c r="CF372" i="9"/>
  <c r="CU372" i="9" s="1"/>
  <c r="CG477" i="9"/>
  <c r="CF478" i="9"/>
  <c r="CU478" i="9" s="1"/>
  <c r="CF193" i="9"/>
  <c r="CU193" i="9" s="1"/>
  <c r="CG192" i="9"/>
  <c r="CF264" i="9"/>
  <c r="CU264" i="9" s="1"/>
  <c r="CG263" i="9"/>
  <c r="CF117" i="9"/>
  <c r="CU117" i="9" s="1"/>
  <c r="CG116" i="9"/>
  <c r="CG235" i="9"/>
  <c r="CF236" i="9"/>
  <c r="CU236" i="9" s="1"/>
  <c r="CF164" i="9"/>
  <c r="CU164" i="9" s="1"/>
  <c r="CG163" i="9"/>
  <c r="CG252" i="9"/>
  <c r="CF195" i="9"/>
  <c r="CU195" i="9" s="1"/>
  <c r="CG128" i="9"/>
  <c r="CG276" i="9"/>
  <c r="CG300" i="9"/>
  <c r="CG256" i="9"/>
  <c r="CF220" i="9"/>
  <c r="CU220" i="9" s="1"/>
  <c r="CG253" i="9"/>
  <c r="CG112" i="9"/>
  <c r="CG143" i="9"/>
  <c r="CG145" i="9"/>
  <c r="CF192" i="9"/>
  <c r="CU192" i="9" s="1"/>
  <c r="CG267" i="9"/>
  <c r="CF248" i="9"/>
  <c r="CU248" i="9" s="1"/>
  <c r="CF269" i="9"/>
  <c r="CU269" i="9" s="1"/>
  <c r="CG142" i="9"/>
  <c r="CF231" i="9"/>
  <c r="CU231" i="9" s="1"/>
  <c r="CG114" i="9"/>
  <c r="CF111" i="9"/>
  <c r="CU111" i="9" s="1"/>
  <c r="CF242" i="9"/>
  <c r="CU242" i="9" s="1"/>
  <c r="CF127" i="9"/>
  <c r="CU127" i="9" s="1"/>
  <c r="CG247" i="9"/>
  <c r="CG124" i="9"/>
  <c r="CG231" i="9"/>
  <c r="CG155" i="9"/>
  <c r="CG315" i="9"/>
  <c r="CF223" i="9"/>
  <c r="CU223" i="9" s="1"/>
  <c r="CF143" i="9"/>
  <c r="CU143" i="9" s="1"/>
  <c r="CG230" i="9"/>
  <c r="CG196" i="9"/>
  <c r="CG281" i="9"/>
  <c r="CF221" i="9"/>
  <c r="CU221" i="9" s="1"/>
  <c r="CF158" i="9"/>
  <c r="CU158" i="9" s="1"/>
  <c r="CF115" i="9"/>
  <c r="CU115" i="9" s="1"/>
  <c r="CG233" i="9"/>
  <c r="CF99" i="9"/>
  <c r="CU99" i="9" s="1"/>
  <c r="CG110" i="9"/>
  <c r="CF272" i="9"/>
  <c r="CU272" i="9" s="1"/>
  <c r="CF252" i="9"/>
  <c r="CU252" i="9" s="1"/>
  <c r="CF287" i="9"/>
  <c r="CU287" i="9" s="1"/>
  <c r="CG170" i="9"/>
  <c r="CG241" i="9"/>
  <c r="CF243" i="9"/>
  <c r="CU243" i="9" s="1"/>
  <c r="CG164" i="9"/>
  <c r="CG324" i="9"/>
  <c r="CG105" i="9"/>
  <c r="CG144" i="9"/>
  <c r="CG318" i="9"/>
  <c r="CG158" i="9"/>
  <c r="CF366" i="9"/>
  <c r="CU366" i="9" s="1"/>
  <c r="CG365" i="9"/>
  <c r="CF138" i="9"/>
  <c r="CU138" i="9" s="1"/>
  <c r="CG137" i="9"/>
  <c r="CG421" i="9"/>
  <c r="CF422" i="9"/>
  <c r="CU422" i="9" s="1"/>
  <c r="CG234" i="9"/>
  <c r="CF235" i="9"/>
  <c r="CU235" i="9" s="1"/>
  <c r="CG445" i="9"/>
  <c r="CF446" i="9"/>
  <c r="CU446" i="9" s="1"/>
  <c r="CF377" i="9"/>
  <c r="CU377" i="9" s="1"/>
  <c r="CG376" i="9"/>
  <c r="CG289" i="9"/>
  <c r="CF290" i="9"/>
  <c r="CU290" i="9" s="1"/>
  <c r="CG388" i="9"/>
  <c r="CF389" i="9"/>
  <c r="CU389" i="9" s="1"/>
  <c r="CF120" i="9"/>
  <c r="CU120" i="9" s="1"/>
  <c r="CG119" i="9"/>
  <c r="CF151" i="9"/>
  <c r="CU151" i="9" s="1"/>
  <c r="CG150" i="9"/>
  <c r="CG299" i="9"/>
  <c r="CF300" i="9"/>
  <c r="CU300" i="9" s="1"/>
  <c r="CF410" i="9"/>
  <c r="CU410" i="9" s="1"/>
  <c r="CG409" i="9"/>
  <c r="CG321" i="9"/>
  <c r="CF322" i="9"/>
  <c r="CU322" i="9" s="1"/>
  <c r="CF394" i="9"/>
  <c r="CU394" i="9" s="1"/>
  <c r="CG393" i="9"/>
  <c r="CF246" i="9"/>
  <c r="CU246" i="9" s="1"/>
  <c r="CG245" i="9"/>
  <c r="CF180" i="9"/>
  <c r="CU180" i="9" s="1"/>
  <c r="CG179" i="9"/>
  <c r="CF133" i="9"/>
  <c r="CU133" i="9" s="1"/>
  <c r="CG132" i="9"/>
  <c r="CG408" i="9"/>
  <c r="CF409" i="9"/>
  <c r="CU409" i="9" s="1"/>
  <c r="CY409" i="9" s="1"/>
  <c r="CG269" i="9"/>
  <c r="CF270" i="9"/>
  <c r="CU270" i="9" s="1"/>
  <c r="CF345" i="9"/>
  <c r="CU345" i="9" s="1"/>
  <c r="CG344" i="9"/>
  <c r="CF280" i="9"/>
  <c r="CU280" i="9" s="1"/>
  <c r="CG279" i="9"/>
  <c r="CG307" i="9"/>
  <c r="CF308" i="9"/>
  <c r="CU308" i="9" s="1"/>
  <c r="CG392" i="9"/>
  <c r="CF393" i="9"/>
  <c r="CU393" i="9" s="1"/>
  <c r="CF426" i="9"/>
  <c r="CU426" i="9" s="1"/>
  <c r="CG425" i="9"/>
  <c r="CG291" i="9"/>
  <c r="CF292" i="9"/>
  <c r="CU292" i="9" s="1"/>
  <c r="CF136" i="9"/>
  <c r="CU136" i="9" s="1"/>
  <c r="CG135" i="9"/>
  <c r="CG224" i="9"/>
  <c r="CF225" i="9"/>
  <c r="CU225" i="9" s="1"/>
  <c r="CF278" i="9"/>
  <c r="CU278" i="9" s="1"/>
  <c r="CG277" i="9"/>
  <c r="CG337" i="9"/>
  <c r="CF338" i="9"/>
  <c r="CU338" i="9" s="1"/>
  <c r="CF256" i="9"/>
  <c r="CU256" i="9" s="1"/>
  <c r="CG255" i="9"/>
  <c r="CF383" i="9"/>
  <c r="CU383" i="9" s="1"/>
  <c r="CG382" i="9"/>
  <c r="CF275" i="9"/>
  <c r="CU275" i="9" s="1"/>
  <c r="CG274" i="9"/>
  <c r="CF293" i="9"/>
  <c r="CU293" i="9" s="1"/>
  <c r="CG292" i="9"/>
  <c r="CF315" i="9"/>
  <c r="CU315" i="9" s="1"/>
  <c r="CG314" i="9"/>
  <c r="CG130" i="9"/>
  <c r="CF131" i="9"/>
  <c r="CU131" i="9" s="1"/>
  <c r="CF203" i="9"/>
  <c r="CU203" i="9" s="1"/>
  <c r="CG202" i="9"/>
  <c r="CG423" i="9"/>
  <c r="CF424" i="9"/>
  <c r="CU424" i="9" s="1"/>
  <c r="CF212" i="9"/>
  <c r="CU212" i="9" s="1"/>
  <c r="CG211" i="9"/>
  <c r="CF467" i="9"/>
  <c r="CU467" i="9" s="1"/>
  <c r="CG466" i="9"/>
  <c r="CG400" i="9"/>
  <c r="CF401" i="9"/>
  <c r="CU401" i="9" s="1"/>
  <c r="CF258" i="9"/>
  <c r="CU258" i="9" s="1"/>
  <c r="CG257" i="9"/>
  <c r="CF140" i="9"/>
  <c r="CU140" i="9" s="1"/>
  <c r="CG139" i="9"/>
  <c r="CF443" i="9"/>
  <c r="CU443" i="9" s="1"/>
  <c r="CG442" i="9"/>
  <c r="CG419" i="9"/>
  <c r="CF420" i="9"/>
  <c r="CU420" i="9" s="1"/>
  <c r="CF104" i="9"/>
  <c r="CU104" i="9" s="1"/>
  <c r="CG103" i="9"/>
  <c r="CG389" i="9"/>
  <c r="CF390" i="9"/>
  <c r="CU390" i="9" s="1"/>
  <c r="CF229" i="9"/>
  <c r="CU229" i="9" s="1"/>
  <c r="CG228" i="9"/>
  <c r="CF343" i="9"/>
  <c r="CU343" i="9" s="1"/>
  <c r="CG342" i="9"/>
  <c r="CF200" i="9"/>
  <c r="CU200" i="9" s="1"/>
  <c r="CG199" i="9"/>
  <c r="CF173" i="9"/>
  <c r="CU173" i="9" s="1"/>
  <c r="CG172" i="9"/>
  <c r="CF149" i="9"/>
  <c r="CU149" i="9" s="1"/>
  <c r="CG148" i="9"/>
  <c r="CF249" i="9"/>
  <c r="CU249" i="9" s="1"/>
  <c r="CG248" i="9"/>
  <c r="CF299" i="9"/>
  <c r="CU299" i="9" s="1"/>
  <c r="CG298" i="9"/>
  <c r="CG397" i="9"/>
  <c r="CF398" i="9"/>
  <c r="CU398" i="9" s="1"/>
  <c r="CF353" i="9"/>
  <c r="CU353" i="9" s="1"/>
  <c r="CG352" i="9"/>
  <c r="CF357" i="9"/>
  <c r="CU357" i="9" s="1"/>
  <c r="CG356" i="9"/>
  <c r="CF342" i="9"/>
  <c r="CU342" i="9" s="1"/>
  <c r="CG341" i="9"/>
  <c r="CG361" i="9"/>
  <c r="CF362" i="9"/>
  <c r="CU362" i="9" s="1"/>
  <c r="CG93" i="9"/>
  <c r="CF94" i="9"/>
  <c r="CU94" i="9" s="1"/>
  <c r="CF348" i="9"/>
  <c r="CU348" i="9" s="1"/>
  <c r="CG347" i="9"/>
  <c r="CF411" i="9"/>
  <c r="CU411" i="9" s="1"/>
  <c r="CG410" i="9"/>
  <c r="CF404" i="9"/>
  <c r="CU404" i="9" s="1"/>
  <c r="CY404" i="9" s="1"/>
  <c r="CG403" i="9"/>
  <c r="CF417" i="9"/>
  <c r="CU417" i="9" s="1"/>
  <c r="CG416" i="9"/>
  <c r="CF201" i="9"/>
  <c r="CU201" i="9" s="1"/>
  <c r="CG200" i="9"/>
  <c r="CF240" i="9"/>
  <c r="CU240" i="9" s="1"/>
  <c r="CG239" i="9"/>
  <c r="CF341" i="9"/>
  <c r="CU341" i="9" s="1"/>
  <c r="CG340" i="9"/>
  <c r="CG189" i="9"/>
  <c r="CF190" i="9"/>
  <c r="CU190" i="9" s="1"/>
  <c r="CF295" i="9"/>
  <c r="CU295" i="9" s="1"/>
  <c r="CG294" i="9"/>
  <c r="CF334" i="9"/>
  <c r="CU334" i="9" s="1"/>
  <c r="CG333" i="9"/>
  <c r="CG181" i="9"/>
  <c r="CF365" i="9"/>
  <c r="CU365" i="9" s="1"/>
  <c r="CG364" i="9"/>
  <c r="CG418" i="9"/>
  <c r="CF419" i="9"/>
  <c r="CU419" i="9" s="1"/>
  <c r="CG323" i="9"/>
  <c r="CF324" i="9"/>
  <c r="CU324" i="9" s="1"/>
  <c r="CF329" i="9"/>
  <c r="CU329" i="9" s="1"/>
  <c r="CG328" i="9"/>
  <c r="CG437" i="9"/>
  <c r="CF438" i="9"/>
  <c r="CU438" i="9" s="1"/>
  <c r="CF89" i="9"/>
  <c r="CU89" i="9" s="1"/>
  <c r="CG88" i="9"/>
  <c r="CG372" i="9"/>
  <c r="CF373" i="9"/>
  <c r="CU373" i="9" s="1"/>
  <c r="CF444" i="9"/>
  <c r="CU444" i="9" s="1"/>
  <c r="CG443" i="9"/>
  <c r="CF306" i="9"/>
  <c r="CU306" i="9" s="1"/>
  <c r="CG305" i="9"/>
  <c r="CF167" i="9"/>
  <c r="CU167" i="9" s="1"/>
  <c r="CG166" i="9"/>
  <c r="CF392" i="9"/>
  <c r="CU392" i="9" s="1"/>
  <c r="CG391" i="9"/>
  <c r="CF137" i="9"/>
  <c r="CU137" i="9" s="1"/>
  <c r="CG136" i="9"/>
  <c r="CF437" i="9"/>
  <c r="CU437" i="9" s="1"/>
  <c r="CG436" i="9"/>
  <c r="CG226" i="9"/>
  <c r="CF227" i="9"/>
  <c r="CU227" i="9" s="1"/>
  <c r="CF367" i="9"/>
  <c r="CU367" i="9" s="1"/>
  <c r="CG366" i="9"/>
  <c r="CG215" i="9"/>
  <c r="CF216" i="9"/>
  <c r="CU216" i="9" s="1"/>
  <c r="CF361" i="9"/>
  <c r="CU361" i="9" s="1"/>
  <c r="CG360" i="9"/>
  <c r="CF472" i="9"/>
  <c r="CU472" i="9" s="1"/>
  <c r="CG471" i="9"/>
  <c r="CF297" i="9"/>
  <c r="CU297" i="9" s="1"/>
  <c r="CG296" i="9"/>
  <c r="CF169" i="9"/>
  <c r="CU169" i="9" s="1"/>
  <c r="CG168" i="9"/>
  <c r="CF474" i="9"/>
  <c r="CU474" i="9" s="1"/>
  <c r="CG473" i="9"/>
  <c r="CF132" i="9"/>
  <c r="CU132" i="9" s="1"/>
  <c r="CG131" i="9"/>
  <c r="CF294" i="9"/>
  <c r="CU294" i="9" s="1"/>
  <c r="CG293" i="9"/>
  <c r="CG476" i="9"/>
  <c r="CF477" i="9"/>
  <c r="CU477" i="9" s="1"/>
  <c r="CF168" i="9"/>
  <c r="CU168" i="9" s="1"/>
  <c r="CG167" i="9"/>
  <c r="CF214" i="9"/>
  <c r="CU214" i="9" s="1"/>
  <c r="CG213" i="9"/>
  <c r="CF358" i="9"/>
  <c r="CU358" i="9" s="1"/>
  <c r="CG357" i="9"/>
  <c r="CF440" i="9"/>
  <c r="CU440" i="9" s="1"/>
  <c r="CG439" i="9"/>
  <c r="CG227" i="9"/>
  <c r="CF228" i="9"/>
  <c r="CU228" i="9" s="1"/>
  <c r="CF208" i="9"/>
  <c r="CU208" i="9" s="1"/>
  <c r="CG207" i="9"/>
  <c r="CF370" i="9"/>
  <c r="CU370" i="9" s="1"/>
  <c r="CG369" i="9"/>
  <c r="CG441" i="9"/>
  <c r="CF442" i="9"/>
  <c r="CU442" i="9" s="1"/>
  <c r="CF473" i="9"/>
  <c r="CU473" i="9" s="1"/>
  <c r="CG472" i="9"/>
  <c r="CF449" i="9"/>
  <c r="CU449" i="9" s="1"/>
  <c r="CG448" i="9"/>
  <c r="CF114" i="9"/>
  <c r="CG113" i="9"/>
  <c r="CF351" i="9"/>
  <c r="CU351" i="9" s="1"/>
  <c r="CG350" i="9"/>
  <c r="CG214" i="9"/>
  <c r="CF215" i="9"/>
  <c r="CU215" i="9" s="1"/>
  <c r="CF176" i="9"/>
  <c r="CU176" i="9" s="1"/>
  <c r="CG175" i="9"/>
  <c r="CG362" i="9"/>
  <c r="CF363" i="9"/>
  <c r="CU363" i="9" s="1"/>
  <c r="CG101" i="9"/>
  <c r="CF102" i="9"/>
  <c r="CU102" i="9" s="1"/>
  <c r="CF310" i="9"/>
  <c r="CU310" i="9" s="1"/>
  <c r="CG309" i="9"/>
  <c r="CF360" i="9"/>
  <c r="CU360" i="9" s="1"/>
  <c r="CY360" i="9" s="1"/>
  <c r="CG359" i="9"/>
  <c r="CF128" i="9"/>
  <c r="CU128" i="9" s="1"/>
  <c r="CG127" i="9"/>
  <c r="CF380" i="9"/>
  <c r="CU380" i="9" s="1"/>
  <c r="CG379" i="9"/>
  <c r="CF336" i="9"/>
  <c r="CU336" i="9" s="1"/>
  <c r="CG335" i="9"/>
  <c r="CG90" i="9"/>
  <c r="CF91" i="9"/>
  <c r="CU91" i="9" s="1"/>
  <c r="CF413" i="9"/>
  <c r="CU413" i="9" s="1"/>
  <c r="CG412" i="9"/>
  <c r="CG460" i="9"/>
  <c r="CF461" i="9"/>
  <c r="CU461" i="9" s="1"/>
  <c r="CY461" i="9" s="1"/>
  <c r="CF476" i="9"/>
  <c r="CU476" i="9" s="1"/>
  <c r="CG475" i="9"/>
  <c r="CG258" i="9"/>
  <c r="CF259" i="9"/>
  <c r="CU259" i="9" s="1"/>
  <c r="CF405" i="9"/>
  <c r="CU405" i="9" s="1"/>
  <c r="CG404" i="9"/>
  <c r="CF205" i="9"/>
  <c r="CU205" i="9" s="1"/>
  <c r="CG204" i="9"/>
  <c r="CF466" i="9"/>
  <c r="CU466" i="9" s="1"/>
  <c r="CG465" i="9"/>
  <c r="CF273" i="9"/>
  <c r="CU273" i="9" s="1"/>
  <c r="CG272" i="9"/>
  <c r="CF328" i="9"/>
  <c r="CU328" i="9" s="1"/>
  <c r="CG327" i="9"/>
  <c r="CF204" i="9"/>
  <c r="CU204" i="9" s="1"/>
  <c r="CG203" i="9"/>
  <c r="CF447" i="9"/>
  <c r="CU447" i="9" s="1"/>
  <c r="CG446" i="9"/>
  <c r="CF139" i="9"/>
  <c r="CU139" i="9" s="1"/>
  <c r="CG138" i="9"/>
  <c r="CF211" i="9"/>
  <c r="CU211" i="9" s="1"/>
  <c r="CG210" i="9"/>
  <c r="CF101" i="9"/>
  <c r="CU101" i="9" s="1"/>
  <c r="CG100" i="9"/>
  <c r="CF191" i="9"/>
  <c r="CU191" i="9" s="1"/>
  <c r="CG177" i="9"/>
  <c r="CG104" i="9"/>
  <c r="CF126" i="9"/>
  <c r="CU126" i="9" s="1"/>
  <c r="CF303" i="9"/>
  <c r="CU303" i="9" s="1"/>
  <c r="CF267" i="9"/>
  <c r="CU267" i="9" s="1"/>
  <c r="CG176" i="9"/>
  <c r="CF134" i="9"/>
  <c r="CU134" i="9" s="1"/>
  <c r="CG126" i="9"/>
  <c r="CF314" i="9"/>
  <c r="CU314" i="9" s="1"/>
  <c r="CF125" i="9"/>
  <c r="CU125" i="9" s="1"/>
  <c r="CF232" i="9"/>
  <c r="CU232" i="9" s="1"/>
  <c r="CF316" i="9"/>
  <c r="CU316" i="9" s="1"/>
  <c r="CF282" i="9"/>
  <c r="CU282" i="9" s="1"/>
  <c r="CG220" i="9"/>
  <c r="CF119" i="9"/>
  <c r="CU119" i="9" s="1"/>
  <c r="CG157" i="9"/>
  <c r="CF305" i="9"/>
  <c r="CU305" i="9" s="1"/>
  <c r="CF234" i="9"/>
  <c r="CU234" i="9" s="1"/>
  <c r="CF90" i="9"/>
  <c r="CU90" i="9" s="1"/>
  <c r="CG98" i="9"/>
  <c r="CF298" i="9"/>
  <c r="CU298" i="9" s="1"/>
  <c r="CG271" i="9"/>
  <c r="CG251" i="9"/>
  <c r="CF171" i="9"/>
  <c r="CU171" i="9" s="1"/>
  <c r="CF255" i="9"/>
  <c r="CU255" i="9" s="1"/>
  <c r="CG242" i="9"/>
  <c r="CF165" i="9"/>
  <c r="CU165" i="9" s="1"/>
  <c r="CF112" i="9"/>
  <c r="CU112" i="9" s="1"/>
  <c r="CF325" i="9"/>
  <c r="CU325" i="9" s="1"/>
  <c r="CF233" i="9"/>
  <c r="CU233" i="9" s="1"/>
  <c r="CG149" i="9"/>
  <c r="CF106" i="9"/>
  <c r="CU106" i="9" s="1"/>
  <c r="CF145" i="9"/>
  <c r="CU145" i="9" s="1"/>
  <c r="CF247" i="9"/>
  <c r="CU247" i="9" s="1"/>
  <c r="CG270" i="9"/>
  <c r="CG191" i="9"/>
  <c r="CF268" i="9"/>
  <c r="CU268" i="9" s="1"/>
  <c r="CY378" i="9"/>
  <c r="CF253" i="9"/>
  <c r="CU253" i="9" s="1"/>
  <c r="CF241" i="9"/>
  <c r="CU241" i="9" s="1"/>
  <c r="CG194" i="9"/>
  <c r="CF218" i="9"/>
  <c r="CU218" i="9" s="1"/>
  <c r="CF199" i="9"/>
  <c r="CU199" i="9" s="1"/>
  <c r="CF129" i="9"/>
  <c r="CU129" i="9" s="1"/>
  <c r="CF92" i="9"/>
  <c r="CF210" i="9"/>
  <c r="CU210" i="9" s="1"/>
  <c r="CG190" i="9"/>
  <c r="CF178" i="9"/>
  <c r="CU178" i="9" s="1"/>
  <c r="CF277" i="9"/>
  <c r="CU277" i="9" s="1"/>
  <c r="CF96" i="9"/>
  <c r="CU96" i="9" s="1"/>
  <c r="CF312" i="9"/>
  <c r="CU312" i="9" s="1"/>
  <c r="CY312" i="9" s="1"/>
  <c r="CF209" i="9"/>
  <c r="CU209" i="9" s="1"/>
  <c r="CF87" i="9"/>
  <c r="CU87" i="9" s="1"/>
  <c r="CF105" i="9"/>
  <c r="CU105" i="9" s="1"/>
  <c r="CG125" i="9"/>
  <c r="CF250" i="9"/>
  <c r="CU250" i="9" s="1"/>
  <c r="CF263" i="9"/>
  <c r="CU263" i="9" s="1"/>
  <c r="CF285" i="9"/>
  <c r="CU285" i="9" s="1"/>
  <c r="CF122" i="9"/>
  <c r="CU122" i="9" s="1"/>
  <c r="CG290" i="9"/>
  <c r="CF301" i="9"/>
  <c r="CU301" i="9" s="1"/>
  <c r="CF93" i="9"/>
  <c r="CU93" i="9" s="1"/>
  <c r="CF327" i="9"/>
  <c r="CU327" i="9" s="1"/>
  <c r="CF257" i="9"/>
  <c r="CU257" i="9" s="1"/>
  <c r="CG302" i="9"/>
  <c r="CF265" i="9"/>
  <c r="CU265" i="9" s="1"/>
  <c r="CF274" i="9"/>
  <c r="CU274" i="9" s="1"/>
  <c r="CF175" i="9"/>
  <c r="CU175" i="9" s="1"/>
  <c r="CG219" i="9"/>
  <c r="CF207" i="9"/>
  <c r="CU207" i="9" s="1"/>
  <c r="CF254" i="9"/>
  <c r="CU254" i="9" s="1"/>
  <c r="CF157" i="9"/>
  <c r="CU157" i="9" s="1"/>
  <c r="CF141" i="9"/>
  <c r="CU141" i="9" s="1"/>
  <c r="CG266" i="9"/>
  <c r="CF177" i="9"/>
  <c r="CU177" i="9" s="1"/>
  <c r="CF238" i="9"/>
  <c r="CU238" i="9" s="1"/>
  <c r="CF332" i="9"/>
  <c r="CU332" i="9" s="1"/>
  <c r="CF317" i="9"/>
  <c r="CU317" i="9" s="1"/>
  <c r="CF113" i="9"/>
  <c r="CU113" i="9" s="1"/>
  <c r="CG133" i="9"/>
  <c r="CF144" i="9"/>
  <c r="CU144" i="9" s="1"/>
  <c r="CF146" i="9"/>
  <c r="CU146" i="9" s="1"/>
  <c r="CF276" i="9"/>
  <c r="CU276" i="9" s="1"/>
  <c r="CF239" i="9"/>
  <c r="CU239" i="9" s="1"/>
  <c r="CF86" i="9"/>
  <c r="CU86" i="9" s="1"/>
  <c r="CF84" i="9"/>
  <c r="CU84" i="9" s="1"/>
  <c r="CG87" i="9"/>
  <c r="CG171" i="9"/>
  <c r="CF319" i="9"/>
  <c r="CU319" i="9" s="1"/>
  <c r="CF159" i="9"/>
  <c r="CU159" i="9" s="1"/>
  <c r="CG102" i="9"/>
  <c r="CJ80" i="9"/>
  <c r="CG80" i="9"/>
  <c r="BZ80" i="9"/>
  <c r="CA80" i="9"/>
  <c r="CL80" i="9"/>
  <c r="CW80" i="9" s="1"/>
  <c r="CM80" i="9"/>
  <c r="BF80" i="9"/>
  <c r="AZ80" i="9"/>
  <c r="BR80" i="9" s="1"/>
  <c r="B18" i="1"/>
  <c r="F11" i="9"/>
  <c r="F13" i="4" s="1"/>
  <c r="E8" i="9"/>
  <c r="E9" i="9"/>
  <c r="E10" i="9"/>
  <c r="F10" i="9"/>
  <c r="F12" i="4" s="1"/>
  <c r="F47" i="10"/>
  <c r="N94" i="9"/>
  <c r="E43" i="4" s="1"/>
  <c r="F48" i="10"/>
  <c r="N95" i="9"/>
  <c r="E44" i="4" s="1"/>
  <c r="F49" i="10"/>
  <c r="N96" i="9"/>
  <c r="E45" i="4" s="1"/>
  <c r="F18" i="4"/>
  <c r="E125" i="2"/>
  <c r="CY353" i="9" l="1"/>
  <c r="CY346" i="9"/>
  <c r="CY423" i="9"/>
  <c r="CY374" i="9"/>
  <c r="CY470" i="9"/>
  <c r="CY467" i="9"/>
  <c r="CY385" i="9"/>
  <c r="CY398" i="9"/>
  <c r="CY390" i="9"/>
  <c r="CY365" i="9"/>
  <c r="CY370" i="9"/>
  <c r="CY349" i="9"/>
  <c r="CY447" i="9"/>
  <c r="CY476" i="9"/>
  <c r="CY367" i="9"/>
  <c r="CY414" i="9"/>
  <c r="CY366" i="9"/>
  <c r="CY478" i="9"/>
  <c r="CY454" i="9"/>
  <c r="CY430" i="9"/>
  <c r="CY373" i="9"/>
  <c r="CY477" i="9"/>
  <c r="CY419" i="9"/>
  <c r="CY348" i="9"/>
  <c r="CY392" i="9"/>
  <c r="CY364" i="9"/>
  <c r="CY474" i="9"/>
  <c r="CY389" i="9"/>
  <c r="CY428" i="9"/>
  <c r="CY436" i="9"/>
  <c r="CY341" i="9"/>
  <c r="CY357" i="9"/>
  <c r="CY359" i="9"/>
  <c r="CY420" i="9"/>
  <c r="CY466" i="9"/>
  <c r="CY437" i="9"/>
  <c r="CY358" i="9"/>
  <c r="CY401" i="9"/>
  <c r="CY468" i="9"/>
  <c r="CY408" i="9"/>
  <c r="CY440" i="9"/>
  <c r="CY424" i="9"/>
  <c r="CY455" i="9"/>
  <c r="CY337" i="9"/>
  <c r="CY451" i="9"/>
  <c r="CY422" i="9"/>
  <c r="CY355" i="9"/>
  <c r="CY351" i="9"/>
  <c r="CY397" i="9"/>
  <c r="CY465" i="9"/>
  <c r="CY462" i="9"/>
  <c r="CY387" i="9"/>
  <c r="CY411" i="9"/>
  <c r="CY453" i="9"/>
  <c r="CY377" i="9"/>
  <c r="CY449" i="9"/>
  <c r="CY443" i="9"/>
  <c r="CY339" i="9"/>
  <c r="CY442" i="9"/>
  <c r="CY431" i="9"/>
  <c r="CY372" i="9"/>
  <c r="CY472" i="9"/>
  <c r="CY382" i="9"/>
  <c r="CY410" i="9"/>
  <c r="CY345" i="9"/>
  <c r="CY429" i="9"/>
  <c r="CY435" i="9"/>
  <c r="CY344" i="9"/>
  <c r="CY375" i="9"/>
  <c r="CY343" i="9"/>
  <c r="CY456" i="9"/>
  <c r="CY393" i="9"/>
  <c r="CY380" i="9"/>
  <c r="CY379" i="9"/>
  <c r="CY407" i="9"/>
  <c r="CY391" i="9"/>
  <c r="CY412" i="9"/>
  <c r="CY444" i="9"/>
  <c r="CY426" i="9"/>
  <c r="CY421" i="9"/>
  <c r="CY338" i="9"/>
  <c r="CY438" i="9"/>
  <c r="CY427" i="9"/>
  <c r="CY405" i="9"/>
  <c r="CY342" i="9"/>
  <c r="CY473" i="9"/>
  <c r="CY446" i="9"/>
  <c r="CY399" i="9"/>
  <c r="CY347" i="9"/>
  <c r="CY441" i="9"/>
  <c r="CY463" i="9"/>
  <c r="CY459" i="9"/>
  <c r="CY406" i="9"/>
  <c r="CY394" i="9"/>
  <c r="CY371" i="9"/>
  <c r="CY362" i="9"/>
  <c r="CY383" i="9"/>
  <c r="CY413" i="9"/>
  <c r="CY361" i="9"/>
  <c r="CY363" i="9"/>
  <c r="CY471" i="9"/>
  <c r="CY395" i="9"/>
  <c r="CY457" i="9"/>
  <c r="CY417" i="9"/>
  <c r="CY458" i="9"/>
  <c r="CY311" i="9"/>
  <c r="CY331" i="9"/>
  <c r="CY209" i="9"/>
  <c r="CY244" i="9"/>
  <c r="CY168" i="9"/>
  <c r="H116" i="4" s="1"/>
  <c r="CY160" i="9"/>
  <c r="H108" i="4" s="1"/>
  <c r="CY175" i="9"/>
  <c r="H123" i="4" s="1"/>
  <c r="CY335" i="9"/>
  <c r="CY97" i="9"/>
  <c r="H45" i="4" s="1"/>
  <c r="CY217" i="9"/>
  <c r="CY150" i="9"/>
  <c r="H98" i="4" s="1"/>
  <c r="CY284" i="9"/>
  <c r="CY269" i="9"/>
  <c r="CY307" i="9"/>
  <c r="CY127" i="9"/>
  <c r="H75" i="4" s="1"/>
  <c r="CY135" i="9"/>
  <c r="H83" i="4" s="1"/>
  <c r="CY324" i="9"/>
  <c r="CY188" i="9"/>
  <c r="CY336" i="9"/>
  <c r="CY249" i="9"/>
  <c r="CY286" i="9"/>
  <c r="CU114" i="9"/>
  <c r="CY114" i="9" s="1"/>
  <c r="H62" i="4" s="1"/>
  <c r="CU92" i="9"/>
  <c r="CY92" i="9" s="1"/>
  <c r="H40" i="4" s="1"/>
  <c r="CU196" i="9"/>
  <c r="CY196" i="9" s="1"/>
  <c r="CS80" i="9"/>
  <c r="CY80" i="9" s="1"/>
  <c r="CY90" i="9"/>
  <c r="H38" i="4" s="1"/>
  <c r="CY195" i="9"/>
  <c r="CY108" i="9"/>
  <c r="H56" i="4" s="1"/>
  <c r="CY143" i="9"/>
  <c r="H91" i="4" s="1"/>
  <c r="CY163" i="9"/>
  <c r="H111" i="4" s="1"/>
  <c r="CY192" i="9"/>
  <c r="CY246" i="9"/>
  <c r="CY219" i="9"/>
  <c r="CY320" i="9"/>
  <c r="CY224" i="9"/>
  <c r="CY149" i="9"/>
  <c r="H97" i="4" s="1"/>
  <c r="CY258" i="9"/>
  <c r="CY251" i="9"/>
  <c r="CY130" i="9"/>
  <c r="H78" i="4" s="1"/>
  <c r="CY85" i="9"/>
  <c r="H33" i="4" s="1"/>
  <c r="CY206" i="9"/>
  <c r="CY334" i="9"/>
  <c r="CY262" i="9"/>
  <c r="CY332" i="9"/>
  <c r="CY207" i="9"/>
  <c r="CY260" i="9"/>
  <c r="CY263" i="9"/>
  <c r="CY104" i="9"/>
  <c r="H52" i="4" s="1"/>
  <c r="CY145" i="9"/>
  <c r="H93" i="4" s="1"/>
  <c r="CY177" i="9"/>
  <c r="H125" i="4" s="1"/>
  <c r="CY318" i="9"/>
  <c r="CY129" i="9"/>
  <c r="H77" i="4" s="1"/>
  <c r="CY267" i="9"/>
  <c r="CY259" i="9"/>
  <c r="CY299" i="9"/>
  <c r="CY330" i="9"/>
  <c r="CY271" i="9"/>
  <c r="CY257" i="9"/>
  <c r="CY162" i="9"/>
  <c r="H110" i="4" s="1"/>
  <c r="CY148" i="9"/>
  <c r="H96" i="4" s="1"/>
  <c r="CY245" i="9"/>
  <c r="CY233" i="9"/>
  <c r="CY180" i="9"/>
  <c r="H128" i="4" s="1"/>
  <c r="CY261" i="9"/>
  <c r="CY291" i="9"/>
  <c r="CY122" i="9"/>
  <c r="H70" i="4" s="1"/>
  <c r="CY126" i="9"/>
  <c r="H74" i="4" s="1"/>
  <c r="CY301" i="9"/>
  <c r="CY255" i="9"/>
  <c r="CY156" i="9"/>
  <c r="H104" i="4" s="1"/>
  <c r="CY282" i="9"/>
  <c r="CY293" i="9"/>
  <c r="CY152" i="9"/>
  <c r="H100" i="4" s="1"/>
  <c r="CY120" i="9"/>
  <c r="H68" i="4" s="1"/>
  <c r="CY87" i="9"/>
  <c r="H35" i="4" s="1"/>
  <c r="CY99" i="9"/>
  <c r="H47" i="4" s="1"/>
  <c r="CY241" i="9"/>
  <c r="CY215" i="9"/>
  <c r="CY142" i="9"/>
  <c r="H90" i="4" s="1"/>
  <c r="CY128" i="9"/>
  <c r="H76" i="4" s="1"/>
  <c r="CY231" i="9"/>
  <c r="CY141" i="9"/>
  <c r="H89" i="4" s="1"/>
  <c r="CY84" i="9"/>
  <c r="H32" i="4" s="1"/>
  <c r="CY314" i="9"/>
  <c r="CY136" i="9"/>
  <c r="H84" i="4" s="1"/>
  <c r="CY88" i="9"/>
  <c r="H36" i="4" s="1"/>
  <c r="CY285" i="9"/>
  <c r="CY229" i="9"/>
  <c r="CY103" i="9"/>
  <c r="H51" i="4" s="1"/>
  <c r="CY105" i="9"/>
  <c r="H53" i="4" s="1"/>
  <c r="CY203" i="9"/>
  <c r="CY288" i="9"/>
  <c r="CY132" i="9"/>
  <c r="H80" i="4" s="1"/>
  <c r="CY303" i="9"/>
  <c r="CY112" i="9"/>
  <c r="H60" i="4" s="1"/>
  <c r="CY93" i="9"/>
  <c r="H41" i="4" s="1"/>
  <c r="CY305" i="9"/>
  <c r="CY238" i="9"/>
  <c r="CY214" i="9"/>
  <c r="CY208" i="9"/>
  <c r="CY199" i="9"/>
  <c r="CY205" i="9"/>
  <c r="CY157" i="9"/>
  <c r="H105" i="4" s="1"/>
  <c r="CY226" i="9"/>
  <c r="CY317" i="9"/>
  <c r="CY274" i="9"/>
  <c r="CY101" i="9"/>
  <c r="H49" i="4" s="1"/>
  <c r="CY117" i="9"/>
  <c r="H65" i="4" s="1"/>
  <c r="CY131" i="9"/>
  <c r="H79" i="4" s="1"/>
  <c r="CY193" i="9"/>
  <c r="CY253" i="9"/>
  <c r="CY166" i="9"/>
  <c r="H114" i="4" s="1"/>
  <c r="CY242" i="9"/>
  <c r="CY171" i="9"/>
  <c r="H119" i="4" s="1"/>
  <c r="CY167" i="9"/>
  <c r="H115" i="4" s="1"/>
  <c r="CY91" i="9"/>
  <c r="H39" i="4" s="1"/>
  <c r="CY102" i="9"/>
  <c r="H50" i="4" s="1"/>
  <c r="CY256" i="9"/>
  <c r="CY302" i="9"/>
  <c r="CY313" i="9"/>
  <c r="CY277" i="9"/>
  <c r="CY227" i="9"/>
  <c r="CY281" i="9"/>
  <c r="CY243" i="9"/>
  <c r="CY278" i="9"/>
  <c r="CY191" i="9"/>
  <c r="CY111" i="9"/>
  <c r="H59" i="4" s="1"/>
  <c r="CY316" i="9"/>
  <c r="CY137" i="9"/>
  <c r="H85" i="4" s="1"/>
  <c r="CY158" i="9"/>
  <c r="H106" i="4" s="1"/>
  <c r="CY202" i="9"/>
  <c r="CY174" i="9"/>
  <c r="H122" i="4" s="1"/>
  <c r="CY323" i="9"/>
  <c r="CY107" i="9"/>
  <c r="H55" i="4" s="1"/>
  <c r="CY275" i="9"/>
  <c r="CY272" i="9"/>
  <c r="CY248" i="9"/>
  <c r="CY315" i="9"/>
  <c r="CY304" i="9"/>
  <c r="CY146" i="9"/>
  <c r="H94" i="4" s="1"/>
  <c r="CY124" i="9"/>
  <c r="H72" i="4" s="1"/>
  <c r="CY270" i="9"/>
  <c r="CY237" i="9"/>
  <c r="CY296" i="9"/>
  <c r="CY220" i="9"/>
  <c r="CY223" i="9"/>
  <c r="CY173" i="9"/>
  <c r="H121" i="4" s="1"/>
  <c r="CY287" i="9"/>
  <c r="CY333" i="9"/>
  <c r="CY325" i="9"/>
  <c r="CY234" i="9"/>
  <c r="CY265" i="9"/>
  <c r="CY235" i="9"/>
  <c r="CY280" i="9"/>
  <c r="CY89" i="9"/>
  <c r="H37" i="4" s="1"/>
  <c r="CY225" i="9"/>
  <c r="CY201" i="9"/>
  <c r="CY170" i="9"/>
  <c r="H118" i="4" s="1"/>
  <c r="CY252" i="9"/>
  <c r="CY230" i="9"/>
  <c r="CY125" i="9"/>
  <c r="H73" i="4" s="1"/>
  <c r="CY213" i="9"/>
  <c r="CY154" i="9"/>
  <c r="H102" i="4" s="1"/>
  <c r="CY151" i="9"/>
  <c r="H99" i="4" s="1"/>
  <c r="CY292" i="9"/>
  <c r="CY139" i="9"/>
  <c r="H87" i="4" s="1"/>
  <c r="CY273" i="9"/>
  <c r="CY310" i="9"/>
  <c r="CY212" i="9"/>
  <c r="CY327" i="9"/>
  <c r="CY329" i="9"/>
  <c r="CY250" i="9"/>
  <c r="CY216" i="9"/>
  <c r="CY254" i="9"/>
  <c r="CY94" i="9"/>
  <c r="H42" i="4" s="1"/>
  <c r="CY134" i="9"/>
  <c r="H82" i="4" s="1"/>
  <c r="CY153" i="9"/>
  <c r="H101" i="4" s="1"/>
  <c r="CY289" i="9"/>
  <c r="CY121" i="9"/>
  <c r="H69" i="4" s="1"/>
  <c r="CY98" i="9"/>
  <c r="H46" i="4" s="1"/>
  <c r="CY326" i="9"/>
  <c r="CY116" i="9"/>
  <c r="H64" i="4" s="1"/>
  <c r="CY189" i="9"/>
  <c r="CY306" i="9"/>
  <c r="CY247" i="9"/>
  <c r="CY194" i="9"/>
  <c r="CY86" i="9"/>
  <c r="H34" i="4" s="1"/>
  <c r="CY221" i="9"/>
  <c r="CY115" i="9"/>
  <c r="H63" i="4" s="1"/>
  <c r="CY228" i="9"/>
  <c r="CY172" i="9"/>
  <c r="H120" i="4" s="1"/>
  <c r="CY197" i="9"/>
  <c r="CY113" i="9"/>
  <c r="H61" i="4" s="1"/>
  <c r="CY159" i="9"/>
  <c r="H107" i="4" s="1"/>
  <c r="CY308" i="9"/>
  <c r="CY164" i="9"/>
  <c r="H112" i="4" s="1"/>
  <c r="CY138" i="9"/>
  <c r="H86" i="4" s="1"/>
  <c r="CY179" i="9"/>
  <c r="H127" i="4" s="1"/>
  <c r="CY309" i="9"/>
  <c r="CY200" i="9"/>
  <c r="CY140" i="9"/>
  <c r="H88" i="4" s="1"/>
  <c r="CY264" i="9"/>
  <c r="CY190" i="9"/>
  <c r="CY239" i="9"/>
  <c r="CY95" i="9"/>
  <c r="H43" i="4" s="1"/>
  <c r="CY276" i="9"/>
  <c r="CY161" i="9"/>
  <c r="H109" i="4" s="1"/>
  <c r="CY268" i="9"/>
  <c r="CY96" i="9"/>
  <c r="H44" i="4" s="1"/>
  <c r="CY322" i="9"/>
  <c r="CY204" i="9"/>
  <c r="CY169" i="9"/>
  <c r="H117" i="4" s="1"/>
  <c r="CY147" i="9"/>
  <c r="H95" i="4" s="1"/>
  <c r="CY300" i="9"/>
  <c r="CY328" i="9"/>
  <c r="CY100" i="9"/>
  <c r="H48" i="4" s="1"/>
  <c r="CY298" i="9"/>
  <c r="CY297" i="9"/>
  <c r="CY290" i="9"/>
  <c r="CY218" i="9"/>
  <c r="CY109" i="9"/>
  <c r="H57" i="4" s="1"/>
  <c r="CY210" i="9"/>
  <c r="CY295" i="9"/>
  <c r="CY198" i="9"/>
  <c r="CY106" i="9"/>
  <c r="H54" i="4" s="1"/>
  <c r="CY283" i="9"/>
  <c r="CY119" i="9"/>
  <c r="H67" i="4" s="1"/>
  <c r="CY178" i="9"/>
  <c r="H126" i="4" s="1"/>
  <c r="CY222" i="9"/>
  <c r="CY133" i="9"/>
  <c r="H81" i="4" s="1"/>
  <c r="CY110" i="9"/>
  <c r="H58" i="4" s="1"/>
  <c r="CY279" i="9"/>
  <c r="CY319" i="9"/>
  <c r="CY118" i="9"/>
  <c r="H66" i="4" s="1"/>
  <c r="CY123" i="9"/>
  <c r="H71" i="4" s="1"/>
  <c r="CY240" i="9"/>
  <c r="CY211" i="9"/>
  <c r="CY294" i="9"/>
  <c r="CY155" i="9"/>
  <c r="H103" i="4" s="1"/>
  <c r="CY176" i="9"/>
  <c r="H124" i="4" s="1"/>
  <c r="CY321" i="9"/>
  <c r="CY232" i="9"/>
  <c r="CY266" i="9"/>
  <c r="CF183" i="9"/>
  <c r="CY181" i="9"/>
  <c r="CY165" i="9"/>
  <c r="H113" i="4" s="1"/>
  <c r="CY144" i="9"/>
  <c r="H92" i="4" s="1"/>
  <c r="CY236" i="9"/>
  <c r="CF184" i="9"/>
  <c r="CF185" i="9"/>
  <c r="CG184" i="9"/>
  <c r="CF182" i="9"/>
  <c r="CF187" i="9"/>
  <c r="CG186" i="9"/>
  <c r="CF186" i="9"/>
  <c r="CG185" i="9"/>
  <c r="CG183" i="9"/>
  <c r="CG182" i="9"/>
  <c r="E126" i="2"/>
  <c r="CU183" i="9" l="1"/>
  <c r="CY183" i="9" s="1"/>
  <c r="CU186" i="9"/>
  <c r="CY186" i="9" s="1"/>
  <c r="CU182" i="9"/>
  <c r="CY182" i="9" s="1"/>
  <c r="CU187" i="9"/>
  <c r="CY187" i="9" s="1"/>
  <c r="CU184" i="9"/>
  <c r="CY184" i="9" s="1"/>
  <c r="CU185" i="9"/>
  <c r="CY185" i="9" s="1"/>
  <c r="E127" i="2"/>
  <c r="E128" i="2" l="1"/>
  <c r="E129" i="2" l="1"/>
  <c r="E130" i="2" l="1"/>
  <c r="E131" i="2" l="1"/>
  <c r="E132" i="2" l="1"/>
  <c r="E133" i="2" l="1"/>
  <c r="E134" i="2" l="1"/>
  <c r="E135" i="2" l="1"/>
  <c r="E137" i="2" l="1"/>
  <c r="E136" i="2"/>
</calcChain>
</file>

<file path=xl/sharedStrings.xml><?xml version="1.0" encoding="utf-8"?>
<sst xmlns="http://schemas.openxmlformats.org/spreadsheetml/2006/main" count="407" uniqueCount="286">
  <si>
    <t>организация:</t>
  </si>
  <si>
    <t>средство измерения:</t>
  </si>
  <si>
    <t>определяемый компонент:</t>
  </si>
  <si>
    <t>по:</t>
  </si>
  <si>
    <t xml:space="preserve">оперативный контроль </t>
  </si>
  <si>
    <t>дата контрольного измерения</t>
  </si>
  <si>
    <t>измерение произвёл</t>
  </si>
  <si>
    <t>X1</t>
  </si>
  <si>
    <t>X2</t>
  </si>
  <si>
    <t>x1</t>
  </si>
  <si>
    <t>x2</t>
  </si>
  <si>
    <t>x3</t>
  </si>
  <si>
    <t>x4</t>
  </si>
  <si>
    <t>среднее группы</t>
  </si>
  <si>
    <t>№ группы</t>
  </si>
  <si>
    <t>среднее среднЗначПодгрупп</t>
  </si>
  <si>
    <t>±</t>
  </si>
  <si>
    <t>прецинзионность</t>
  </si>
  <si>
    <t>Контроль внутрилабораторной прецизионности (для двух контрольных измерений) ПРЕДЕЛ ДЕЙСТВИЯ:</t>
  </si>
  <si>
    <t>Контроль внутрилабораторной прецизионности (для двух контрольных измерений) ПРЕДЕЛ ПРЕДУПРЕЖДЕНИЯ:</t>
  </si>
  <si>
    <t>Контроль повторяемости (размаха) СРЕДНЯЯ ЛИНИЯ:</t>
  </si>
  <si>
    <t>Rсреднее</t>
  </si>
  <si>
    <t>RПП</t>
  </si>
  <si>
    <t>RПД</t>
  </si>
  <si>
    <t>Контроль внутрилабораторной прецизионности (для двух контрольных измерений) СРЕДНЯЯ ЛИНИЯ:</t>
  </si>
  <si>
    <t>групп</t>
  </si>
  <si>
    <t>Контроль повторяемости (размаха) ПРЕДЕЛ ДЕЙСТВИЯ:</t>
  </si>
  <si>
    <t>период контроля с:</t>
  </si>
  <si>
    <t>количество контрольных точек:</t>
  </si>
  <si>
    <t>объект контроля:</t>
  </si>
  <si>
    <t>группа</t>
  </si>
  <si>
    <t>дата измерения</t>
  </si>
  <si>
    <t>Выводы о несоответствии результата контрольной процедуры пределу действия или предупреждения</t>
  </si>
  <si>
    <t>Результаты интерпретации данных контрольных карт, требующие корректирующих действий с целью обеспечить стабильность процедуры анализа рабочих проб</t>
  </si>
  <si>
    <t xml:space="preserve">Контрольная карта Шухарта для контроля повторяемости </t>
  </si>
  <si>
    <t>Контрольная карта Шухарта для контроля погрешности</t>
  </si>
  <si>
    <t>Контрольная карта Шухарта текущих размахов дпя контроля внутрилабораторной прецизионности</t>
  </si>
  <si>
    <t>X-номер контрольной процедуры</t>
  </si>
  <si>
    <t>Y-результат контрольной процедуры</t>
  </si>
  <si>
    <t>Расчёт контрольных границ произвёл:</t>
  </si>
  <si>
    <t xml:space="preserve">Начальник ЛРК: </t>
  </si>
  <si>
    <t>контроль внутрилабораторной прецизионности Rк=│Xср1-Xср2│</t>
  </si>
  <si>
    <t>день недели</t>
  </si>
  <si>
    <t>стандартное (аттестованное) значение образца:</t>
  </si>
  <si>
    <t>среднее (измеренное) за период накопления значение образца:</t>
  </si>
  <si>
    <t>примечание</t>
  </si>
  <si>
    <t>X3</t>
  </si>
  <si>
    <t>X4</t>
  </si>
  <si>
    <t>оругл</t>
  </si>
  <si>
    <t>прецинзионностьСТО накопления</t>
  </si>
  <si>
    <t>последняя дата заполнения</t>
  </si>
  <si>
    <t>всё что написано красным шрифтом можно менять</t>
  </si>
  <si>
    <t xml:space="preserve">с начала заполнения в таблице </t>
  </si>
  <si>
    <t>прецинзионность округл</t>
  </si>
  <si>
    <t>дата начала ведения контрольных карт</t>
  </si>
  <si>
    <t>погрешность</t>
  </si>
  <si>
    <t>X мин</t>
  </si>
  <si>
    <t>X макс</t>
  </si>
  <si>
    <t>xмакс</t>
  </si>
  <si>
    <t>xмин</t>
  </si>
  <si>
    <t>прецинз сред лин</t>
  </si>
  <si>
    <t>прецинз предел пред</t>
  </si>
  <si>
    <t>прецинз предел дейст</t>
  </si>
  <si>
    <t>увеличить точность</t>
  </si>
  <si>
    <t>отображать в условных еденицах</t>
  </si>
  <si>
    <t>счёт чнач</t>
  </si>
  <si>
    <t>граници графика</t>
  </si>
  <si>
    <t>x карта среднего</t>
  </si>
  <si>
    <t>окр x ср</t>
  </si>
  <si>
    <t>отн ед</t>
  </si>
  <si>
    <t>размах</t>
  </si>
  <si>
    <t>размах окр</t>
  </si>
  <si>
    <t>в подгруппах чисел-1</t>
  </si>
  <si>
    <t>аттестованное значение</t>
  </si>
  <si>
    <t>с дата</t>
  </si>
  <si>
    <t>по дата</t>
  </si>
  <si>
    <t>количество контр точек</t>
  </si>
  <si>
    <t>-</t>
  </si>
  <si>
    <t xml:space="preserve"> x ПП t</t>
  </si>
  <si>
    <t>x ПД t</t>
  </si>
  <si>
    <t>x 50 t</t>
  </si>
  <si>
    <t>отн.ед</t>
  </si>
  <si>
    <t>здесь</t>
  </si>
  <si>
    <t>количество групп</t>
  </si>
  <si>
    <t>данная вкладка временно не работает, проходит тестирование</t>
  </si>
  <si>
    <t>погрешн x 50</t>
  </si>
  <si>
    <t>Массовая концентрация железа</t>
  </si>
  <si>
    <t>мг/дм3</t>
  </si>
  <si>
    <r>
      <t xml:space="preserve">Протокол  ВЛК пишем как </t>
    </r>
    <r>
      <rPr>
        <b/>
        <i/>
        <sz val="16"/>
        <color theme="1"/>
        <rFont val="Tahoma"/>
        <family val="2"/>
        <charset val="204"/>
      </rPr>
      <t>Вам</t>
    </r>
    <r>
      <rPr>
        <b/>
        <sz val="16"/>
        <color theme="1"/>
        <rFont val="Tahoma"/>
        <family val="2"/>
        <charset val="204"/>
      </rPr>
      <t xml:space="preserve"> </t>
    </r>
    <r>
      <rPr>
        <b/>
        <sz val="11"/>
        <color theme="1"/>
        <rFont val="Tahoma"/>
        <family val="2"/>
        <charset val="204"/>
      </rPr>
      <t xml:space="preserve">надо </t>
    </r>
  </si>
  <si>
    <t>Прибор № 1</t>
  </si>
  <si>
    <t>контроля повторяемос ти rк = │X1 – Х2│</t>
  </si>
  <si>
    <t xml:space="preserve">контроль погрешности Кк=Xср−C
</t>
  </si>
  <si>
    <t>сумма дисперсия</t>
  </si>
  <si>
    <t>макс диспер</t>
  </si>
  <si>
    <t>расчетное значение критерия Кохрена</t>
  </si>
  <si>
    <t>стандартн откл общ</t>
  </si>
  <si>
    <t>ст откл групп</t>
  </si>
  <si>
    <t>расширяет контрольные границ КК на доверительный интервал определения границ</t>
  </si>
  <si>
    <t>средняя ошибка разм 0,01</t>
  </si>
  <si>
    <t>учитывать ограниченность выборки</t>
  </si>
  <si>
    <t>средний размах</t>
  </si>
  <si>
    <t>значение из нд</t>
  </si>
  <si>
    <t>проверяет есть ли знач НД</t>
  </si>
  <si>
    <t>Контроль погрешности "ПРЕДЕЛ ПРЕДУПРЕЖДЕНИЯ":</t>
  </si>
  <si>
    <t>Контроль погрешности "ПРЕДЕЛ ДЕЙСТВИЯ":</t>
  </si>
  <si>
    <t>стрелочкой в № П.П ▼ можно скрыть пустые строчки, не забудьте их потом открыть</t>
  </si>
  <si>
    <t>Петров И.И</t>
  </si>
  <si>
    <t>Иванов И.И.</t>
  </si>
  <si>
    <t>t=20 C;  использовал новые реактивы</t>
  </si>
  <si>
    <t>Петров И.И.</t>
  </si>
  <si>
    <t>не вырезайте и не вставляйте ячейки, а просто их заполняйте</t>
  </si>
  <si>
    <t>здесь пишем что хотим</t>
  </si>
  <si>
    <t>увеличивает количество отображаемых десятичных знаков после запятой, не влияет на погрешность расчёта</t>
  </si>
  <si>
    <t>чем больше значение тем лучше, рекомендуемый период от 20 до 50 и более</t>
  </si>
  <si>
    <t>групп(а)</t>
  </si>
  <si>
    <t>ошибки:</t>
  </si>
  <si>
    <t>история изменений:</t>
  </si>
  <si>
    <t>справка:</t>
  </si>
  <si>
    <t>общ</t>
  </si>
  <si>
    <t>статистика таблицы</t>
  </si>
  <si>
    <t>среднее</t>
  </si>
  <si>
    <t>стандартное откл</t>
  </si>
  <si>
    <t>медиана</t>
  </si>
  <si>
    <t>мода</t>
  </si>
  <si>
    <t>кол-во подгрупп в группе (определено)</t>
  </si>
  <si>
    <t>максимальное значение</t>
  </si>
  <si>
    <t>минимальное значение</t>
  </si>
  <si>
    <t>Контроль повторяемости (размаха) СРЕДНЯЯ ЛИНИЯ 1S</t>
  </si>
  <si>
    <t>Контроль повторяемости (размаха) ПРЕДЕЛ ПРЕДУПРЕЖДЕНИЯ 2S</t>
  </si>
  <si>
    <t>Контроль повторяемости (размаха) ПРЕДЕЛ ДЕЙСТВИЯ 3S</t>
  </si>
  <si>
    <t>период контроля для построение карт с</t>
  </si>
  <si>
    <t>по</t>
  </si>
  <si>
    <t>количество точек  на контрольных картах</t>
  </si>
  <si>
    <r>
      <t>увеличить точность отображения расчётов (</t>
    </r>
    <r>
      <rPr>
        <sz val="10"/>
        <color rgb="FFFF0000"/>
        <rFont val="Tahoma"/>
        <family val="2"/>
        <charset val="204"/>
      </rPr>
      <t xml:space="preserve">2 </t>
    </r>
    <r>
      <rPr>
        <sz val="10"/>
        <rFont val="Tahoma"/>
        <family val="2"/>
        <charset val="204"/>
      </rPr>
      <t>или</t>
    </r>
    <r>
      <rPr>
        <sz val="10"/>
        <color rgb="FFFF0000"/>
        <rFont val="Tahoma"/>
        <family val="2"/>
        <charset val="204"/>
      </rPr>
      <t xml:space="preserve"> 1</t>
    </r>
    <r>
      <rPr>
        <sz val="10"/>
        <color theme="1"/>
        <rFont val="Tahoma"/>
        <family val="2"/>
        <charset val="204"/>
      </rPr>
      <t xml:space="preserve">- да; </t>
    </r>
    <r>
      <rPr>
        <sz val="10"/>
        <color rgb="FFFF0000"/>
        <rFont val="Tahoma"/>
        <family val="2"/>
        <charset val="204"/>
      </rPr>
      <t>0</t>
    </r>
    <r>
      <rPr>
        <sz val="10"/>
        <color theme="1"/>
        <rFont val="Tahoma"/>
        <family val="2"/>
        <charset val="204"/>
      </rPr>
      <t>- нет)</t>
    </r>
  </si>
  <si>
    <t>из нормативной документации</t>
  </si>
  <si>
    <t>МУК</t>
  </si>
  <si>
    <t>всё что написано фиолетовым шрифтом рассчитывается и заполняется автоматический</t>
  </si>
  <si>
    <t>F распр</t>
  </si>
  <si>
    <t>огран выборки погрешн</t>
  </si>
  <si>
    <t>границ для графика</t>
  </si>
  <si>
    <r>
      <t xml:space="preserve">отображать параметры в приведенных величинах где </t>
    </r>
    <r>
      <rPr>
        <b/>
        <i/>
        <sz val="12"/>
        <color theme="1" tint="0.34998626667073579"/>
        <rFont val="Calibri"/>
        <family val="2"/>
        <charset val="204"/>
        <scheme val="minor"/>
      </rPr>
      <t xml:space="preserve">1 </t>
    </r>
    <r>
      <rPr>
        <i/>
        <sz val="12"/>
        <color theme="1" tint="0.34998626667073579"/>
        <rFont val="Calibri"/>
        <family val="2"/>
        <charset val="204"/>
        <scheme val="minor"/>
      </rPr>
      <t>и -</t>
    </r>
    <r>
      <rPr>
        <b/>
        <i/>
        <sz val="12"/>
        <color theme="1" tint="0.34998626667073579"/>
        <rFont val="Calibri"/>
        <family val="2"/>
        <charset val="204"/>
        <scheme val="minor"/>
      </rPr>
      <t xml:space="preserve">1 </t>
    </r>
    <r>
      <rPr>
        <i/>
        <sz val="12"/>
        <color theme="1" tint="0.34998626667073579"/>
        <rFont val="Calibri"/>
        <family val="2"/>
        <charset val="204"/>
        <scheme val="minor"/>
      </rPr>
      <t xml:space="preserve">является пределом предупреждения, </t>
    </r>
    <r>
      <rPr>
        <b/>
        <i/>
        <sz val="12"/>
        <color theme="1" tint="0.34998626667073579"/>
        <rFont val="Calibri"/>
        <family val="2"/>
        <charset val="204"/>
        <scheme val="minor"/>
      </rPr>
      <t>1,5</t>
    </r>
    <r>
      <rPr>
        <i/>
        <sz val="12"/>
        <color theme="1" tint="0.34998626667073579"/>
        <rFont val="Calibri"/>
        <family val="2"/>
        <charset val="204"/>
        <scheme val="minor"/>
      </rPr>
      <t xml:space="preserve"> и </t>
    </r>
    <r>
      <rPr>
        <b/>
        <i/>
        <sz val="12"/>
        <color theme="1" tint="0.34998626667073579"/>
        <rFont val="Calibri"/>
        <family val="2"/>
        <charset val="204"/>
        <scheme val="minor"/>
      </rPr>
      <t xml:space="preserve">– 1,5 </t>
    </r>
    <r>
      <rPr>
        <i/>
        <sz val="12"/>
        <color theme="1" tint="0.34998626667073579"/>
        <rFont val="Calibri"/>
        <family val="2"/>
        <charset val="204"/>
        <scheme val="minor"/>
      </rPr>
      <t>пределом действия, позволяет более наглядно отображать данные в таблице.</t>
    </r>
  </si>
  <si>
    <r>
      <t>Использовать характеристики методики [ячейки B11:B13] для постарения контрольных границ (</t>
    </r>
    <r>
      <rPr>
        <sz val="10"/>
        <color rgb="FFFF0000"/>
        <rFont val="Tahoma"/>
        <family val="2"/>
        <charset val="204"/>
      </rPr>
      <t>1</t>
    </r>
    <r>
      <rPr>
        <sz val="10"/>
        <rFont val="Tahoma"/>
        <family val="2"/>
        <charset val="204"/>
      </rPr>
      <t xml:space="preserve">- да; </t>
    </r>
    <r>
      <rPr>
        <sz val="10"/>
        <color rgb="FFFF0000"/>
        <rFont val="Tahoma"/>
        <family val="2"/>
        <charset val="204"/>
      </rPr>
      <t>0</t>
    </r>
    <r>
      <rPr>
        <sz val="10"/>
        <rFont val="Tahoma"/>
        <family val="2"/>
        <charset val="204"/>
      </rPr>
      <t>- нет, считать автоматический)</t>
    </r>
  </si>
  <si>
    <t>Стандартное (аттестованное) значение образца</t>
  </si>
  <si>
    <t>Организация</t>
  </si>
  <si>
    <t>Средство измерения</t>
  </si>
  <si>
    <t>Образец</t>
  </si>
  <si>
    <t>Определяемый компонент</t>
  </si>
  <si>
    <t>Единица измерения</t>
  </si>
  <si>
    <t>Методика анализа</t>
  </si>
  <si>
    <t>Контроль повторяемости (размаха)  ПРЕДЕЛ ПРЕДУПРЕЖДЕНИЯ:</t>
  </si>
  <si>
    <r>
      <t>учитывать ограниченность выборки за период накопления (</t>
    </r>
    <r>
      <rPr>
        <sz val="10"/>
        <color rgb="FFFF0000"/>
        <rFont val="Tahoma"/>
        <family val="2"/>
        <charset val="204"/>
      </rPr>
      <t>1</t>
    </r>
    <r>
      <rPr>
        <sz val="10"/>
        <color theme="1"/>
        <rFont val="Tahoma"/>
        <family val="2"/>
        <charset val="204"/>
      </rPr>
      <t xml:space="preserve">- да; </t>
    </r>
    <r>
      <rPr>
        <sz val="10"/>
        <color rgb="FFFF0000"/>
        <rFont val="Tahoma"/>
        <family val="2"/>
        <charset val="204"/>
      </rPr>
      <t>0</t>
    </r>
    <r>
      <rPr>
        <sz val="10"/>
        <color theme="1"/>
        <rFont val="Tahoma"/>
        <family val="2"/>
        <charset val="204"/>
      </rPr>
      <t>- нет)</t>
    </r>
  </si>
  <si>
    <r>
      <rPr>
        <sz val="14"/>
        <color rgb="FF00B050"/>
        <rFont val="Calibri"/>
        <family val="2"/>
        <charset val="204"/>
        <scheme val="minor"/>
      </rPr>
      <t>v</t>
    </r>
    <r>
      <rPr>
        <i/>
        <sz val="14"/>
        <rFont val="Calibri"/>
        <family val="2"/>
        <charset val="204"/>
        <scheme val="minor"/>
      </rPr>
      <t>-</t>
    </r>
    <r>
      <rPr>
        <i/>
        <sz val="13"/>
        <color theme="1" tint="0.34998626667073579"/>
        <rFont val="Calibri"/>
        <family val="2"/>
        <charset val="204"/>
        <scheme val="minor"/>
      </rPr>
      <t>не превышает метрологические характеристики методики анализа [ячейки B11:B13]</t>
    </r>
    <r>
      <rPr>
        <i/>
        <sz val="13"/>
        <rFont val="Calibri"/>
        <family val="2"/>
        <charset val="204"/>
        <scheme val="minor"/>
      </rPr>
      <t xml:space="preserve">
</t>
    </r>
    <r>
      <rPr>
        <sz val="14"/>
        <color rgb="FFFFC000"/>
        <rFont val="Calibri"/>
        <family val="2"/>
        <charset val="204"/>
        <scheme val="minor"/>
      </rPr>
      <t>!</t>
    </r>
    <r>
      <rPr>
        <i/>
        <sz val="13"/>
        <rFont val="Calibri"/>
        <family val="2"/>
        <charset val="204"/>
        <scheme val="minor"/>
      </rPr>
      <t>-</t>
    </r>
    <r>
      <rPr>
        <i/>
        <sz val="13"/>
        <color theme="1" tint="0.34998626667073579"/>
        <rFont val="Calibri"/>
        <family val="2"/>
        <charset val="204"/>
        <scheme val="minor"/>
      </rPr>
      <t>при расчёте контрольных границ используются метрологические характеристики методики анализа [ячейки B11:B13]</t>
    </r>
    <r>
      <rPr>
        <i/>
        <sz val="13"/>
        <rFont val="Calibri"/>
        <family val="2"/>
        <charset val="204"/>
        <scheme val="minor"/>
      </rPr>
      <t xml:space="preserve">
</t>
    </r>
    <r>
      <rPr>
        <sz val="14"/>
        <color rgb="FFFF0000"/>
        <rFont val="Calibri"/>
        <family val="2"/>
        <charset val="204"/>
        <scheme val="minor"/>
      </rPr>
      <t>x</t>
    </r>
    <r>
      <rPr>
        <i/>
        <sz val="13"/>
        <rFont val="Calibri"/>
        <family val="2"/>
        <charset val="204"/>
        <scheme val="minor"/>
      </rPr>
      <t>-</t>
    </r>
    <r>
      <rPr>
        <i/>
        <sz val="13"/>
        <color theme="1" tint="0.34998626667073579"/>
        <rFont val="Calibri"/>
        <family val="2"/>
        <charset val="204"/>
        <scheme val="minor"/>
      </rPr>
      <t>ваши результаты превышают метрологические характеристики методики анализа [ячейки B11:B13]</t>
    </r>
  </si>
  <si>
    <t xml:space="preserve">Период накопления данных для авт. расчёта контрольных границ </t>
  </si>
  <si>
    <t>r средняя линия</t>
  </si>
  <si>
    <t>r предел предупреждения</t>
  </si>
  <si>
    <t>r действия</t>
  </si>
  <si>
    <t>нужна</t>
  </si>
  <si>
    <t>CristalCs</t>
  </si>
  <si>
    <t>ЕСЛИ ТАБЛИЦА НЕ СЧИТАЕТ ТО У ВАС ИСТЁК СРОК ДЕЙСТВИЯ ПАРОЛЯ, НОВЫЕ ПАРОЛИ выкладываются в группе http://vk.com/labcristal, ШЛИТЕ ФАЙЛЫ С ОШИБКАМИ.</t>
  </si>
  <si>
    <r>
      <t xml:space="preserve">если у вас нет этих значений введите в ячейку </t>
    </r>
    <r>
      <rPr>
        <sz val="12"/>
        <color theme="1" tint="0.34998626667073579"/>
        <rFont val="Calibri"/>
        <family val="2"/>
        <charset val="204"/>
        <scheme val="minor"/>
      </rPr>
      <t>"</t>
    </r>
    <r>
      <rPr>
        <sz val="12"/>
        <color rgb="FFFF0000"/>
        <rFont val="Tahoma"/>
        <family val="2"/>
        <charset val="204"/>
      </rPr>
      <t>авт</t>
    </r>
    <r>
      <rPr>
        <sz val="12"/>
        <color theme="1" tint="0.34998626667073579"/>
        <rFont val="Calibri"/>
        <family val="2"/>
        <charset val="204"/>
        <scheme val="minor"/>
      </rPr>
      <t>",</t>
    </r>
    <r>
      <rPr>
        <i/>
        <sz val="12"/>
        <color theme="1" tint="0.34998626667073579"/>
        <rFont val="Calibri"/>
        <family val="2"/>
        <charset val="204"/>
        <scheme val="minor"/>
      </rPr>
      <t xml:space="preserve"> здесь так же можно ввести свои ранее полученные результаты</t>
    </r>
  </si>
  <si>
    <r>
      <t xml:space="preserve">Среднее средних значений подгрупп за период накопления </t>
    </r>
    <r>
      <rPr>
        <b/>
        <sz val="10"/>
        <color theme="1"/>
        <rFont val="Tahoma"/>
        <family val="2"/>
        <charset val="204"/>
      </rPr>
      <t>Xср.ср</t>
    </r>
  </si>
  <si>
    <r>
      <t xml:space="preserve">если нет этого значения введите в ячейку </t>
    </r>
    <r>
      <rPr>
        <sz val="12"/>
        <color theme="1" tint="0.34998626667073579"/>
        <rFont val="Calibri"/>
        <family val="2"/>
        <charset val="204"/>
        <scheme val="minor"/>
      </rPr>
      <t>"</t>
    </r>
    <r>
      <rPr>
        <sz val="12"/>
        <color rgb="FFFF0000"/>
        <rFont val="Tahoma"/>
        <family val="2"/>
        <charset val="204"/>
      </rPr>
      <t>нет</t>
    </r>
    <r>
      <rPr>
        <sz val="12"/>
        <color theme="1" tint="0.34998626667073579"/>
        <rFont val="Calibri"/>
        <family val="2"/>
        <charset val="204"/>
        <scheme val="minor"/>
      </rPr>
      <t>" будет использовано</t>
    </r>
    <r>
      <rPr>
        <b/>
        <sz val="12"/>
        <color theme="1" tint="0.34998626667073579"/>
        <rFont val="Calibri"/>
        <family val="2"/>
        <charset val="204"/>
        <scheme val="minor"/>
      </rPr>
      <t xml:space="preserve"> </t>
    </r>
    <r>
      <rPr>
        <b/>
        <sz val="12"/>
        <rFont val="Calibri"/>
        <family val="2"/>
        <charset val="204"/>
        <scheme val="minor"/>
      </rPr>
      <t>Xср.ср</t>
    </r>
  </si>
  <si>
    <t>Контроль погрешности СРЕДНЯЯ ЛИНИЯ:</t>
  </si>
  <si>
    <t>Вода</t>
  </si>
  <si>
    <t>ассиметрия</t>
  </si>
  <si>
    <r>
      <rPr>
        <b/>
        <sz val="11"/>
        <color theme="1"/>
        <rFont val="Tahoma"/>
        <family val="2"/>
        <charset val="204"/>
      </rPr>
      <t>Асимметрия</t>
    </r>
    <r>
      <rPr>
        <sz val="11"/>
        <color theme="1"/>
        <rFont val="Tahoma"/>
        <family val="2"/>
        <charset val="204"/>
      </rPr>
      <t xml:space="preserve"> – это свойство распределения выборки, которое характеризует несимметричность распределения случайной величины. На практике симметричные распределения встречаются редко и чтобы выявить и оценить степень асимметрии, вводят следующую меру  (третий центральный момент). ǀАǀ&lt;0,2 - асимметрия считается незначительной, ǀАǀ&gt;0,5 асимметрия считается значительной, Положительная сдвигается влево, а отрицательная – вправо.</t>
    </r>
  </si>
  <si>
    <t>это для графика</t>
  </si>
  <si>
    <t xml:space="preserve">1(3σ) - последняя точка лежит выше контрольного предела </t>
  </si>
  <si>
    <t xml:space="preserve">2(2σ) - две последовательных результата, включая последнюю, лежат выше контрольного предела </t>
  </si>
  <si>
    <t>D(4σ) - разность между последней и предыдущей точками по абсолютной величине превышает 4σ;</t>
  </si>
  <si>
    <t>4(1σ) - четыре последовательных точки, включая последнюю, лежат выше контрольного предела</t>
  </si>
  <si>
    <t>случчисл</t>
  </si>
  <si>
    <t xml:space="preserve">контроль погрешности </t>
  </si>
  <si>
    <t>контроль прецинзионности</t>
  </si>
  <si>
    <t>контроль повторяемости</t>
  </si>
  <si>
    <t>X</t>
  </si>
  <si>
    <t>R</t>
  </si>
  <si>
    <t>r</t>
  </si>
  <si>
    <t>K</t>
  </si>
  <si>
    <t>карта погрешности</t>
  </si>
  <si>
    <t>карта прецинзионности</t>
  </si>
  <si>
    <t>карта повторяемости</t>
  </si>
  <si>
    <t>карты кумулятивных сумм</t>
  </si>
  <si>
    <t>первая цифра количество точек в группе</t>
  </si>
  <si>
    <t>&lt;</t>
  </si>
  <si>
    <t>&gt;</t>
  </si>
  <si>
    <t>D</t>
  </si>
  <si>
    <t>тенденция</t>
  </si>
  <si>
    <t>предел действия</t>
  </si>
  <si>
    <t>предел предупреждения</t>
  </si>
  <si>
    <t>A</t>
  </si>
  <si>
    <t>меньше границы</t>
  </si>
  <si>
    <t>больше границы</t>
  </si>
  <si>
    <t>обозначения причин вариаций</t>
  </si>
  <si>
    <t>1S</t>
  </si>
  <si>
    <t>2S</t>
  </si>
  <si>
    <t>3S</t>
  </si>
  <si>
    <t>F</t>
  </si>
  <si>
    <t>по одну сторону от средней линии</t>
  </si>
  <si>
    <t>с разных сторон от средней линии</t>
  </si>
  <si>
    <t>XW1(1&gt;3S)</t>
  </si>
  <si>
    <t>A6(XСр)F</t>
  </si>
  <si>
    <t>количзначвгруп</t>
  </si>
  <si>
    <t xml:space="preserve">Начальник ИЛ: </t>
  </si>
  <si>
    <t>прецинзионностьСТО накопления Rл</t>
  </si>
  <si>
    <t>огран выборки прецинз</t>
  </si>
  <si>
    <t>Контроль внутрилабораторной прецизионности  1S</t>
  </si>
  <si>
    <t>Контроль внутрилабораторной прецизионности  ПРЕДЕЛ ПРЕДУПРЕЖДЕНИЯ 2S</t>
  </si>
  <si>
    <t>Контроль внутрилабораторной прецизионности  ПРЕДЕЛ ДЕЙСТВИЯ 3S</t>
  </si>
  <si>
    <t>средняя линия</t>
  </si>
  <si>
    <t>Столбец1</t>
  </si>
  <si>
    <t>Столбец2</t>
  </si>
  <si>
    <t>Столбец3</t>
  </si>
  <si>
    <t>Столбец4</t>
  </si>
  <si>
    <t>Столбец5</t>
  </si>
  <si>
    <t>Столбец6</t>
  </si>
  <si>
    <t>Столбец7</t>
  </si>
  <si>
    <t>Столбец8</t>
  </si>
  <si>
    <t>Столбец9</t>
  </si>
  <si>
    <t>Столбец10</t>
  </si>
  <si>
    <t>пароль:</t>
  </si>
  <si>
    <t>Excel 2007: Меню- Параметры Excel- Центр управления безопасностью- Параметры центра управления безопасностью- Параметры макросов- Разрешить все макросы;</t>
  </si>
  <si>
    <t>Excel 2010: Файл- Параметры- Центр управления безопасностью- Параметры центра управления безопасностью- Параметры макросов- Разрешить все макросы.</t>
  </si>
  <si>
    <t>Excel 2013: Файл- Параметры- Центр управления безопасностью- Параметры центра управления безопасностью- Параметры макросов- Разрешить все макросы.</t>
  </si>
  <si>
    <t>Хср</t>
  </si>
  <si>
    <t xml:space="preserve">средняя линия для погрешности </t>
  </si>
  <si>
    <t>Примеры причин вариаций</t>
  </si>
  <si>
    <t>ком вр</t>
  </si>
  <si>
    <t>ком</t>
  </si>
  <si>
    <t>ВНИМАНИЕ: В случае невыполнения вышеуказанных правил таблица работать не будете</t>
  </si>
  <si>
    <t>гр прецинз</t>
  </si>
  <si>
    <t>средн станд откл размаха</t>
  </si>
  <si>
    <t>из методики погрешнметода ед *0,84</t>
  </si>
  <si>
    <r>
      <t xml:space="preserve">Контроль погрешности 1S </t>
    </r>
    <r>
      <rPr>
        <sz val="12"/>
        <color theme="1"/>
        <rFont val="Tahoma"/>
        <family val="2"/>
        <charset val="204"/>
      </rPr>
      <t>±</t>
    </r>
  </si>
  <si>
    <r>
      <t xml:space="preserve">Контроль погрешности "ПРЕДЕЛ ПРЕДУПРЕЖДЕНИЯ" 2S </t>
    </r>
    <r>
      <rPr>
        <sz val="12"/>
        <color theme="1"/>
        <rFont val="Tahoma"/>
        <family val="2"/>
        <charset val="204"/>
      </rPr>
      <t>±</t>
    </r>
  </si>
  <si>
    <r>
      <t xml:space="preserve">Контроль погрешности "ПРЕДЕЛ ДЕЙСТВИЯ" 3S </t>
    </r>
    <r>
      <rPr>
        <sz val="12"/>
        <color theme="1"/>
        <rFont val="Tahoma"/>
        <family val="2"/>
        <charset val="204"/>
      </rPr>
      <t>±</t>
    </r>
  </si>
  <si>
    <t>Показатель точности (границы абсолютной погрешности) ± (p=0,95)</t>
  </si>
  <si>
    <t>Метрологические характеристики методики выполнения измерений</t>
  </si>
  <si>
    <t>x1s +-</t>
  </si>
  <si>
    <t>погрешн  x2S +-</t>
  </si>
  <si>
    <t xml:space="preserve"> погрешн x3S +-</t>
  </si>
  <si>
    <t>поправить</t>
  </si>
  <si>
    <t>XW3(2&gt;2S)</t>
  </si>
  <si>
    <t>XW1(1&gt;2S)</t>
  </si>
  <si>
    <t>W6D</t>
  </si>
  <si>
    <t>пд</t>
  </si>
  <si>
    <t>пп</t>
  </si>
  <si>
    <t>W5(4&gt;2S)F</t>
  </si>
  <si>
    <t>x5</t>
  </si>
  <si>
    <t>X5</t>
  </si>
  <si>
    <t>x6</t>
  </si>
  <si>
    <t>X6</t>
  </si>
  <si>
    <t>x7</t>
  </si>
  <si>
    <t>W9(9&gt;1S)</t>
  </si>
  <si>
    <t>W9(Хср)F</t>
  </si>
  <si>
    <t>15(15&lt;1S)</t>
  </si>
  <si>
    <t>Коэффициенты для контрольных границ X карты</t>
  </si>
  <si>
    <t>Коэффициенты для контрольных границ r карты</t>
  </si>
  <si>
    <t xml:space="preserve">число контрольных определений </t>
  </si>
  <si>
    <t>Коэффициенты для контрольных границ R карты</t>
  </si>
  <si>
    <t>погр</t>
  </si>
  <si>
    <r>
      <rPr>
        <sz val="10"/>
        <color rgb="FF002060"/>
        <rFont val="Tahoma"/>
        <family val="2"/>
        <charset val="204"/>
      </rPr>
      <t xml:space="preserve">рассчитанное </t>
    </r>
    <r>
      <rPr>
        <sz val="16"/>
        <color rgb="FF002060"/>
        <rFont val="Cambria"/>
        <family val="1"/>
        <charset val="204"/>
      </rPr>
      <t>σ</t>
    </r>
    <r>
      <rPr>
        <sz val="8"/>
        <color rgb="FF002060"/>
        <rFont val="Cambria"/>
        <family val="1"/>
        <charset val="204"/>
      </rPr>
      <t>л</t>
    </r>
  </si>
  <si>
    <r>
      <rPr>
        <sz val="9"/>
        <color rgb="FF002060"/>
        <rFont val="Tahoma"/>
        <family val="2"/>
        <charset val="204"/>
      </rPr>
      <t xml:space="preserve">погрешн. опреднл </t>
    </r>
    <r>
      <rPr>
        <sz val="12"/>
        <color rgb="FF002060"/>
        <rFont val="Tahoma"/>
        <family val="2"/>
        <charset val="204"/>
      </rPr>
      <t>±</t>
    </r>
    <r>
      <rPr>
        <sz val="14"/>
        <color rgb="FF002060"/>
        <rFont val="Cambria"/>
        <family val="1"/>
        <charset val="204"/>
        <scheme val="major"/>
      </rPr>
      <t>σ</t>
    </r>
    <r>
      <rPr>
        <sz val="8"/>
        <color rgb="FF002060"/>
        <rFont val="Cambria"/>
        <family val="1"/>
        <charset val="204"/>
        <scheme val="major"/>
      </rPr>
      <t>л</t>
    </r>
  </si>
  <si>
    <t>Wr8(8&gt;1S)</t>
  </si>
  <si>
    <t xml:space="preserve">wX15'15&lt;1S </t>
  </si>
  <si>
    <t xml:space="preserve">wX8'8&gt;1S </t>
  </si>
  <si>
    <t xml:space="preserve">wX5'4&gt;1SF </t>
  </si>
  <si>
    <t>для работы с файлом требуется разрешить макросы! И перезапустить таблицу. Щёлкните на ссылки снизу что бы посмотреть примеры</t>
  </si>
  <si>
    <r>
      <rPr>
        <b/>
        <sz val="11"/>
        <color theme="1"/>
        <rFont val="Tahoma"/>
        <family val="2"/>
        <charset val="204"/>
      </rPr>
      <t>wX1'1&gt;3S</t>
    </r>
    <r>
      <rPr>
        <sz val="11"/>
        <color theme="1"/>
        <rFont val="Tahoma"/>
        <family val="2"/>
        <charset val="204"/>
      </rPr>
      <t xml:space="preserve">  -одна точка лежит за пределами гранийцы 3S</t>
    </r>
  </si>
  <si>
    <r>
      <rPr>
        <b/>
        <sz val="11"/>
        <color theme="1"/>
        <rFont val="Tahoma"/>
        <family val="2"/>
        <charset val="204"/>
      </rPr>
      <t>wX3'2&gt;2S</t>
    </r>
    <r>
      <rPr>
        <sz val="11"/>
        <color theme="1"/>
        <rFont val="Tahoma"/>
        <family val="2"/>
        <charset val="204"/>
      </rPr>
      <t xml:space="preserve"> - две из трёх последовательных точек  лежат за пределами границ S2</t>
    </r>
  </si>
  <si>
    <r>
      <rPr>
        <b/>
        <sz val="11"/>
        <color theme="1"/>
        <rFont val="Tahoma"/>
        <family val="2"/>
        <charset val="204"/>
      </rPr>
      <t>wX9'ХсрF -</t>
    </r>
    <r>
      <rPr>
        <sz val="11"/>
        <color theme="1"/>
        <rFont val="Tahoma"/>
        <family val="2"/>
        <charset val="204"/>
      </rPr>
      <t>девять или более последовательных точек, лежат по одну сторону от среднего значения</t>
    </r>
  </si>
  <si>
    <r>
      <rPr>
        <b/>
        <sz val="11"/>
        <color theme="1"/>
        <rFont val="Tahoma"/>
        <family val="2"/>
        <charset val="204"/>
      </rPr>
      <t>wX6D</t>
    </r>
    <r>
      <rPr>
        <sz val="11"/>
        <color theme="1"/>
        <rFont val="Tahoma"/>
        <family val="2"/>
        <charset val="204"/>
      </rPr>
      <t xml:space="preserve">  - каждая из шести и более последовательных точек, 
</t>
    </r>
  </si>
  <si>
    <t>w</t>
  </si>
  <si>
    <t>авт</t>
  </si>
  <si>
    <t>`2</t>
  </si>
  <si>
    <t>вторая цифра количество точек  с условием</t>
  </si>
  <si>
    <t>коэффициенты можно менять только в платной версии</t>
  </si>
  <si>
    <t>причины вариаций будут отображатся точкой, если вы хотите увидеть расшифровку закажите тестовую или платную версию</t>
  </si>
  <si>
    <t>Предел прецинзионности (для двух результатов анализа) R, (p=0,95)</t>
  </si>
  <si>
    <t>CristalCs V0600b 01.09.2016</t>
  </si>
  <si>
    <t>страница таблицы:</t>
  </si>
  <si>
    <t>вопросы и пожелания присылайте на e-mail:</t>
  </si>
  <si>
    <t>зарегестриравано на:</t>
  </si>
  <si>
    <t>ознакомительная версия</t>
  </si>
  <si>
    <t>https://rosakkreditatsiya-forum.ru/viewtopic.php?t=14</t>
  </si>
  <si>
    <t>support@rosakkreditatsiya-forum.ru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</si>
</sst>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"/>
    <numFmt numFmtId="165" formatCode="ddd;;\-\-"/>
    <numFmt numFmtId="166" formatCode="0.00000000000000000"/>
    <numFmt numFmtId="167" formatCode="0.000000"/>
    <numFmt numFmtId="168" formatCode="dd/mm/yy\ h:mm;@"/>
    <numFmt numFmtId="169" formatCode="0.0"/>
    <numFmt numFmtId="170" formatCode="[$-FC19]d\ mmmm\ yyyy\ &quot;г.&quot;"/>
  </numFmts>
  <fonts count="8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Tahoma"/>
      <family val="2"/>
      <charset val="204"/>
    </font>
    <font>
      <sz val="10"/>
      <color rgb="FF002060"/>
      <name val="Tahoma"/>
      <family val="2"/>
      <charset val="204"/>
    </font>
    <font>
      <sz val="10"/>
      <name val="Tahoma"/>
      <family val="2"/>
      <charset val="204"/>
    </font>
    <font>
      <sz val="10"/>
      <color rgb="FF000000"/>
      <name val="Tahoma"/>
      <family val="2"/>
      <charset val="204"/>
    </font>
    <font>
      <sz val="10"/>
      <color rgb="FFFF0000"/>
      <name val="Tahoma"/>
      <family val="2"/>
      <charset val="204"/>
    </font>
    <font>
      <b/>
      <sz val="10"/>
      <color theme="1"/>
      <name val="Tahoma"/>
      <family val="2"/>
      <charset val="204"/>
    </font>
    <font>
      <sz val="8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sz val="9"/>
      <color theme="1"/>
      <name val="Tahoma"/>
      <family val="2"/>
      <charset val="204"/>
    </font>
    <font>
      <sz val="12"/>
      <color theme="1"/>
      <name val="Tahoma"/>
      <family val="2"/>
      <charset val="204"/>
    </font>
    <font>
      <b/>
      <sz val="16"/>
      <color theme="1"/>
      <name val="Tahoma"/>
      <family val="2"/>
      <charset val="204"/>
    </font>
    <font>
      <sz val="12"/>
      <color rgb="FFFF0000"/>
      <name val="Tahoma"/>
      <family val="2"/>
      <charset val="204"/>
    </font>
    <font>
      <sz val="11"/>
      <color theme="1"/>
      <name val="Tahoma"/>
      <family val="2"/>
      <charset val="204"/>
    </font>
    <font>
      <b/>
      <sz val="16"/>
      <color rgb="FFFF0000"/>
      <name val="Calibri"/>
      <family val="2"/>
      <charset val="204"/>
    </font>
    <font>
      <b/>
      <sz val="10"/>
      <color rgb="FF002060"/>
      <name val="Tahoma"/>
      <family val="2"/>
      <charset val="204"/>
    </font>
    <font>
      <sz val="11"/>
      <color rgb="FF002060"/>
      <name val="Calibri"/>
      <family val="2"/>
      <charset val="204"/>
      <scheme val="minor"/>
    </font>
    <font>
      <sz val="13"/>
      <color rgb="FFFF0000"/>
      <name val="Tahoma"/>
      <family val="2"/>
      <charset val="204"/>
    </font>
    <font>
      <sz val="13"/>
      <color theme="1"/>
      <name val="Tahoma"/>
      <family val="2"/>
      <charset val="204"/>
    </font>
    <font>
      <sz val="13"/>
      <name val="Monotype Corsiva"/>
      <family val="4"/>
      <charset val="204"/>
    </font>
    <font>
      <sz val="13"/>
      <color theme="1"/>
      <name val="Monotype Corsiva"/>
      <family val="4"/>
      <charset val="204"/>
    </font>
    <font>
      <sz val="9"/>
      <color rgb="FFFF0000"/>
      <name val="Calibri"/>
      <family val="2"/>
      <charset val="204"/>
      <scheme val="minor"/>
    </font>
    <font>
      <b/>
      <sz val="12"/>
      <color theme="1"/>
      <name val="Tahoma"/>
      <family val="2"/>
      <charset val="204"/>
    </font>
    <font>
      <sz val="8"/>
      <color theme="1"/>
      <name val="Monotype Corsiva"/>
      <family val="4"/>
      <charset val="204"/>
    </font>
    <font>
      <b/>
      <i/>
      <sz val="16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ahoma"/>
      <family val="2"/>
      <charset val="204"/>
    </font>
    <font>
      <sz val="14"/>
      <name val="Monotype Corsiva"/>
      <family val="4"/>
      <charset val="204"/>
    </font>
    <font>
      <sz val="1"/>
      <color theme="0"/>
      <name val="Wingdings"/>
      <charset val="2"/>
    </font>
    <font>
      <sz val="11"/>
      <name val="Tahoma"/>
      <family val="2"/>
      <charset val="204"/>
    </font>
    <font>
      <b/>
      <sz val="11"/>
      <name val="Tahoma"/>
      <family val="2"/>
      <charset val="204"/>
    </font>
    <font>
      <b/>
      <u/>
      <sz val="11"/>
      <color theme="1"/>
      <name val="Tahoma"/>
      <family val="2"/>
      <charset val="204"/>
    </font>
    <font>
      <b/>
      <u/>
      <sz val="11"/>
      <name val="Tahoma"/>
      <family val="2"/>
      <charset val="204"/>
    </font>
    <font>
      <b/>
      <sz val="10"/>
      <name val="Tahoma"/>
      <family val="2"/>
      <charset val="204"/>
    </font>
    <font>
      <u/>
      <sz val="11"/>
      <color theme="10"/>
      <name val="Calibri"/>
      <family val="2"/>
      <charset val="204"/>
    </font>
    <font>
      <sz val="13"/>
      <name val="Tahoma"/>
      <family val="2"/>
      <charset val="204"/>
    </font>
    <font>
      <i/>
      <sz val="13"/>
      <name val="Tahoma"/>
      <family val="2"/>
      <charset val="204"/>
    </font>
    <font>
      <i/>
      <sz val="10"/>
      <color rgb="FF7030A0"/>
      <name val="Tahoma"/>
      <family val="2"/>
      <charset val="204"/>
    </font>
    <font>
      <sz val="10"/>
      <color rgb="FF7030A0"/>
      <name val="Tahoma"/>
      <family val="2"/>
      <charset val="204"/>
    </font>
    <font>
      <u/>
      <sz val="14"/>
      <color rgb="FF7030A0"/>
      <name val="Monotype Corsiva"/>
      <family val="4"/>
      <charset val="204"/>
    </font>
    <font>
      <u/>
      <sz val="13"/>
      <color rgb="FF7030A0"/>
      <name val="Monotype Corsiva"/>
      <family val="4"/>
      <charset val="204"/>
    </font>
    <font>
      <i/>
      <sz val="13"/>
      <name val="Calibri"/>
      <family val="2"/>
      <charset val="204"/>
      <scheme val="minor"/>
    </font>
    <font>
      <i/>
      <sz val="12"/>
      <color rgb="FFFF0000"/>
      <name val="Calibri"/>
      <family val="2"/>
      <charset val="204"/>
      <scheme val="minor"/>
    </font>
    <font>
      <i/>
      <sz val="12"/>
      <color rgb="FF7030A0"/>
      <name val="Calibri"/>
      <family val="2"/>
      <charset val="204"/>
      <scheme val="minor"/>
    </font>
    <font>
      <i/>
      <sz val="14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i/>
      <sz val="12"/>
      <color theme="1" tint="0.34998626667073579"/>
      <name val="Calibri"/>
      <family val="2"/>
      <charset val="204"/>
      <scheme val="minor"/>
    </font>
    <font>
      <sz val="12"/>
      <color theme="1" tint="0.34998626667073579"/>
      <name val="Calibri"/>
      <family val="2"/>
      <charset val="204"/>
      <scheme val="minor"/>
    </font>
    <font>
      <i/>
      <sz val="13"/>
      <color theme="1" tint="0.34998626667073579"/>
      <name val="Calibri"/>
      <family val="2"/>
      <charset val="204"/>
      <scheme val="minor"/>
    </font>
    <font>
      <b/>
      <i/>
      <sz val="12"/>
      <color theme="1" tint="0.34998626667073579"/>
      <name val="Calibri"/>
      <family val="2"/>
      <charset val="204"/>
      <scheme val="minor"/>
    </font>
    <font>
      <i/>
      <sz val="10"/>
      <color rgb="FFFF0000"/>
      <name val="Tahoma"/>
      <family val="2"/>
      <charset val="204"/>
    </font>
    <font>
      <sz val="14"/>
      <color rgb="FF00B050"/>
      <name val="Calibri"/>
      <family val="2"/>
      <charset val="204"/>
      <scheme val="minor"/>
    </font>
    <font>
      <sz val="14"/>
      <color rgb="FFFFC000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i/>
      <sz val="16"/>
      <color theme="1"/>
      <name val="Tahoma"/>
      <family val="2"/>
      <charset val="204"/>
    </font>
    <font>
      <b/>
      <sz val="14"/>
      <name val="Calibri"/>
      <family val="2"/>
      <charset val="204"/>
    </font>
    <font>
      <b/>
      <sz val="12"/>
      <name val="Tahoma"/>
      <family val="2"/>
      <charset val="204"/>
    </font>
    <font>
      <i/>
      <sz val="11"/>
      <color rgb="FF00B050"/>
      <name val="Arial"/>
      <family val="2"/>
      <charset val="204"/>
    </font>
    <font>
      <b/>
      <sz val="11"/>
      <name val="Calibri"/>
      <family val="2"/>
      <charset val="204"/>
    </font>
    <font>
      <b/>
      <sz val="12"/>
      <color theme="1" tint="0.34998626667073579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theme="6" tint="0.39997558519241921"/>
      <name val="Calibri"/>
      <family val="2"/>
      <charset val="204"/>
      <scheme val="minor"/>
    </font>
    <font>
      <sz val="8"/>
      <color theme="1"/>
      <name val="Tahoma"/>
      <family val="2"/>
      <charset val="204"/>
    </font>
    <font>
      <u/>
      <sz val="11"/>
      <color theme="10"/>
      <name val="Tahoma"/>
      <family val="2"/>
      <charset val="204"/>
    </font>
    <font>
      <sz val="11"/>
      <color rgb="FFB9FFB9"/>
      <name val="Calibri"/>
      <family val="2"/>
      <charset val="204"/>
      <scheme val="minor"/>
    </font>
    <font>
      <sz val="11"/>
      <color theme="0" tint="-0.499984740745262"/>
      <name val="Calibri"/>
      <family val="2"/>
      <charset val="204"/>
      <scheme val="minor"/>
    </font>
    <font>
      <sz val="16"/>
      <color rgb="FF002060"/>
      <name val="Cambria"/>
      <family val="1"/>
      <charset val="204"/>
    </font>
    <font>
      <sz val="8"/>
      <color rgb="FF002060"/>
      <name val="Cambria"/>
      <family val="1"/>
      <charset val="204"/>
    </font>
    <font>
      <sz val="9"/>
      <color rgb="FF002060"/>
      <name val="Tahoma"/>
      <family val="2"/>
      <charset val="204"/>
    </font>
    <font>
      <sz val="12"/>
      <color rgb="FF002060"/>
      <name val="Tahoma"/>
      <family val="2"/>
      <charset val="204"/>
    </font>
    <font>
      <sz val="14"/>
      <color rgb="FF002060"/>
      <name val="Cambria"/>
      <family val="1"/>
      <charset val="204"/>
      <scheme val="major"/>
    </font>
    <font>
      <sz val="8"/>
      <color rgb="FF002060"/>
      <name val="Cambria"/>
      <family val="1"/>
      <charset val="204"/>
      <scheme val="major"/>
    </font>
    <font>
      <b/>
      <sz val="11"/>
      <color rgb="FFFF0000"/>
      <name val="Tahoma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EFFB9"/>
        <bgColor indexed="64"/>
      </patternFill>
    </fill>
    <fill>
      <patternFill patternType="solid">
        <fgColor rgb="FFDDF0C8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0DCDC"/>
        <bgColor indexed="64"/>
      </patternFill>
    </fill>
    <fill>
      <patternFill patternType="solid">
        <fgColor rgb="FFCDEDFF"/>
        <bgColor indexed="64"/>
      </patternFill>
    </fill>
    <fill>
      <patternFill patternType="solid">
        <fgColor rgb="FFCDFFCD"/>
        <bgColor indexed="64"/>
      </patternFill>
    </fill>
    <fill>
      <patternFill patternType="solid">
        <fgColor rgb="FFFFDFC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82">
    <border>
      <left/>
      <right/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theme="0" tint="-0.1499679555650502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 tint="-0.1499679555650502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theme="1" tint="0.14957121494186223"/>
      </left>
      <right style="double">
        <color theme="1" tint="0.14954069643238624"/>
      </right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theme="1" tint="0.14957121494186223"/>
      </left>
      <right style="double">
        <color theme="1" tint="0.14954069643238624"/>
      </right>
      <top style="thin">
        <color theme="0" tint="-0.14996795556505021"/>
      </top>
      <bottom style="double">
        <color auto="1"/>
      </bottom>
      <diagonal/>
    </border>
    <border>
      <left style="double">
        <color theme="1" tint="0.14957121494186223"/>
      </left>
      <right style="double">
        <color theme="1" tint="0.14954069643238624"/>
      </right>
      <top/>
      <bottom style="thin">
        <color theme="0" tint="-0.14996795556505021"/>
      </bottom>
      <diagonal/>
    </border>
    <border>
      <left/>
      <right/>
      <top/>
      <bottom style="thick">
        <color auto="1"/>
      </bottom>
      <diagonal/>
    </border>
    <border>
      <left style="thin">
        <color theme="0" tint="-0.24994659260841701"/>
      </left>
      <right/>
      <top/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0" tint="-0.34998626667073579"/>
      </right>
      <top style="thin">
        <color theme="1" tint="0.2499465926084170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1" tint="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auto="1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auto="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hair">
        <color theme="0" tint="-0.499984740745262"/>
      </right>
      <top/>
      <bottom/>
      <diagonal/>
    </border>
    <border>
      <left/>
      <right/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 style="thin">
        <color theme="0"/>
      </right>
      <top style="thin">
        <color theme="0"/>
      </top>
      <bottom/>
      <diagonal/>
    </border>
    <border>
      <left style="thin">
        <color theme="0" tint="-0.24994659260841701"/>
      </left>
      <right/>
      <top style="dotted">
        <color theme="0" tint="-0.24994659260841701"/>
      </top>
      <bottom/>
      <diagonal/>
    </border>
    <border>
      <left/>
      <right/>
      <top style="dotted">
        <color theme="0" tint="-0.24994659260841701"/>
      </top>
      <bottom/>
      <diagonal/>
    </border>
    <border>
      <left style="thin">
        <color theme="0" tint="-0.24994659260841701"/>
      </left>
      <right/>
      <top/>
      <bottom style="dotted">
        <color theme="0" tint="-0.24994659260841701"/>
      </bottom>
      <diagonal/>
    </border>
    <border>
      <left/>
      <right/>
      <top/>
      <bottom style="dotted">
        <color theme="0" tint="-0.24994659260841701"/>
      </bottom>
      <diagonal/>
    </border>
    <border>
      <left style="thin">
        <color theme="0" tint="-0.24994659260841701"/>
      </left>
      <right style="thin">
        <color theme="0"/>
      </right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theme="0"/>
      </left>
      <right style="thin">
        <color theme="0"/>
      </right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theme="0" tint="-0.24994659260841701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double">
        <color rgb="FFFFFF00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/>
      <right style="thick">
        <color theme="0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/>
      <top style="thick">
        <color theme="0"/>
      </top>
      <bottom style="thick">
        <color theme="0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/>
      <top style="thick">
        <color theme="0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thick">
        <color theme="0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ck">
        <color theme="0"/>
      </left>
      <right/>
      <top style="dotted">
        <color theme="0" tint="-0.24994659260841701"/>
      </top>
      <bottom style="thick">
        <color theme="0"/>
      </bottom>
      <diagonal/>
    </border>
    <border>
      <left/>
      <right/>
      <top style="dotted">
        <color theme="0" tint="-0.24994659260841701"/>
      </top>
      <bottom style="thick">
        <color theme="0"/>
      </bottom>
      <diagonal/>
    </border>
    <border>
      <left/>
      <right style="thick">
        <color theme="0"/>
      </right>
      <top style="dotted">
        <color theme="0" tint="-0.24994659260841701"/>
      </top>
      <bottom style="thick">
        <color theme="0"/>
      </bottom>
      <diagonal/>
    </border>
    <border>
      <left style="dotted">
        <color theme="0" tint="-0.24994659260841701"/>
      </left>
      <right/>
      <top style="thick">
        <color theme="0"/>
      </top>
      <bottom style="thick">
        <color theme="0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theme="1" tint="0.14957121494186223"/>
      </right>
      <top/>
      <bottom style="thin">
        <color theme="0" tint="-0.14996795556505021"/>
      </bottom>
      <diagonal/>
    </border>
    <border>
      <left/>
      <right style="double">
        <color theme="1" tint="0.14957121494186223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double">
        <color theme="1" tint="0.14957121494186223"/>
      </right>
      <top style="thin">
        <color theme="0" tint="-0.14996795556505021"/>
      </top>
      <bottom style="double">
        <color auto="1"/>
      </bottom>
      <diagonal/>
    </border>
    <border>
      <left style="dotted">
        <color theme="0" tint="-0.24994659260841701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/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theme="0" tint="-0.24994659260841701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double">
        <color theme="1" tint="0.1495406964323862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1" tint="0.14951017792291024"/>
      </bottom>
      <diagonal/>
    </border>
    <border>
      <left/>
      <right style="double">
        <color theme="1" tint="0.14957121494186223"/>
      </right>
      <top style="thin">
        <color theme="0" tint="-0.14996795556505021"/>
      </top>
      <bottom style="thin">
        <color theme="1" tint="0.14951017792291024"/>
      </bottom>
      <diagonal/>
    </border>
    <border>
      <left style="double">
        <color theme="1" tint="0.14957121494186223"/>
      </left>
      <right style="double">
        <color theme="1" tint="0.14954069643238624"/>
      </right>
      <top style="thin">
        <color theme="0" tint="-0.14996795556505021"/>
      </top>
      <bottom style="thin">
        <color theme="1" tint="0.1495101779229102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49998474074526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/>
      </left>
      <right style="thin">
        <color theme="0"/>
      </right>
      <top style="thin">
        <color theme="0" tint="-0.49998474074526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 tint="-0.24994659260841701"/>
      </left>
      <right style="double">
        <color theme="1" tint="0.1495406964323862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double">
        <color theme="1" tint="0.14954069643238624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double">
        <color theme="1" tint="0.14954069643238624"/>
      </right>
      <top style="thin">
        <color theme="0" tint="-0.24994659260841701"/>
      </top>
      <bottom style="thin">
        <color theme="1" tint="0.14951017792291024"/>
      </bottom>
      <diagonal/>
    </border>
    <border>
      <left style="thin">
        <color theme="0" tint="-0.24994659260841701"/>
      </left>
      <right style="double">
        <color theme="1" tint="0.14954069643238624"/>
      </right>
      <top style="thin">
        <color theme="0" tint="-0.24994659260841701"/>
      </top>
      <bottom style="double">
        <color theme="1" tint="0.14954069643238624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double">
        <color theme="1" tint="0.14954069643238624"/>
      </bottom>
      <diagonal/>
    </border>
    <border>
      <left style="hair">
        <color theme="0" tint="-0.499984740745262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theme="0"/>
      </left>
      <right/>
      <top/>
      <bottom/>
      <diagonal/>
    </border>
    <border>
      <left style="hair">
        <color theme="0" tint="-0.499984740745262"/>
      </left>
      <right/>
      <top style="thin">
        <color theme="0"/>
      </top>
      <bottom style="thin">
        <color theme="0"/>
      </bottom>
      <diagonal/>
    </border>
    <border>
      <left style="hair">
        <color theme="0" tint="-0.499984740745262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 tint="-0.34998626667073579"/>
      </left>
      <right style="double">
        <color theme="1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double">
        <color theme="1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theme="1"/>
      </left>
      <right/>
      <top/>
      <bottom/>
      <diagonal/>
    </border>
    <border>
      <left/>
      <right style="thin">
        <color theme="0" tint="-0.24994659260841701"/>
      </right>
      <top/>
      <bottom style="thin">
        <color theme="1" tint="0.1495101779229102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1" tint="0.14951017792291024"/>
      </bottom>
      <diagonal/>
    </border>
    <border>
      <left/>
      <right style="double">
        <color theme="1" tint="0.14957121494186223"/>
      </right>
      <top/>
      <bottom style="thin">
        <color theme="1" tint="0.1495101779229102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1" tint="0.14951017792291024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double">
        <color theme="1" tint="4.9989318521683403E-2"/>
      </left>
      <right style="thin">
        <color theme="0" tint="-0.14996795556505021"/>
      </right>
      <top style="double">
        <color theme="1" tint="4.9989318521683403E-2"/>
      </top>
      <bottom style="double">
        <color theme="1" tint="4.9989318521683403E-2"/>
      </bottom>
      <diagonal/>
    </border>
    <border>
      <left style="thin">
        <color theme="0" tint="-0.14996795556505021"/>
      </left>
      <right/>
      <top style="double">
        <color theme="1" tint="4.9989318521683403E-2"/>
      </top>
      <bottom style="double">
        <color theme="1" tint="4.9989318521683403E-2"/>
      </bottom>
      <diagonal/>
    </border>
    <border>
      <left style="double">
        <color theme="1" tint="0.14963225196081423"/>
      </left>
      <right style="double">
        <color theme="1" tint="0.14960173345133823"/>
      </right>
      <top style="double">
        <color theme="1" tint="4.9989318521683403E-2"/>
      </top>
      <bottom style="double">
        <color theme="1" tint="4.9989318521683403E-2"/>
      </bottom>
      <diagonal/>
    </border>
    <border>
      <left style="double">
        <color theme="1" tint="0.14960173345133823"/>
      </left>
      <right style="thin">
        <color theme="0" tint="-0.14996795556505021"/>
      </right>
      <top style="double">
        <color theme="1" tint="4.9989318521683403E-2"/>
      </top>
      <bottom style="double">
        <color theme="1" tint="4.9989318521683403E-2"/>
      </bottom>
      <diagonal/>
    </border>
    <border>
      <left style="thin">
        <color theme="0" tint="-0.14996795556505021"/>
      </left>
      <right style="thin">
        <color theme="1" tint="0.499984740745262"/>
      </right>
      <top style="double">
        <color theme="1" tint="4.9989318521683403E-2"/>
      </top>
      <bottom style="double">
        <color theme="1" tint="4.9989318521683403E-2"/>
      </bottom>
      <diagonal/>
    </border>
    <border>
      <left/>
      <right style="thin">
        <color theme="0" tint="-0.14996795556505021"/>
      </right>
      <top style="double">
        <color theme="1" tint="4.9989318521683403E-2"/>
      </top>
      <bottom style="double">
        <color theme="1" tint="4.9989318521683403E-2"/>
      </bottom>
      <diagonal/>
    </border>
    <border>
      <left style="thin">
        <color theme="0" tint="-0.14996795556505021"/>
      </left>
      <right style="double">
        <color theme="1" tint="0.14960173345133823"/>
      </right>
      <top style="double">
        <color theme="1" tint="4.9989318521683403E-2"/>
      </top>
      <bottom style="double">
        <color theme="1" tint="4.9989318521683403E-2"/>
      </bottom>
      <diagonal/>
    </border>
    <border>
      <left style="double">
        <color theme="1" tint="0.14960173345133823"/>
      </left>
      <right style="double">
        <color theme="1" tint="0.14957121494186223"/>
      </right>
      <top style="double">
        <color theme="1" tint="4.9989318521683403E-2"/>
      </top>
      <bottom style="double">
        <color theme="1" tint="4.9989318521683403E-2"/>
      </bottom>
      <diagonal/>
    </border>
    <border>
      <left style="double">
        <color theme="1" tint="0.14957121494186223"/>
      </left>
      <right style="double">
        <color theme="1" tint="4.9989318521683403E-2"/>
      </right>
      <top style="double">
        <color theme="1" tint="4.9989318521683403E-2"/>
      </top>
      <bottom style="double">
        <color theme="1" tint="4.9989318521683403E-2"/>
      </bottom>
      <diagonal/>
    </border>
    <border>
      <left/>
      <right style="double">
        <color theme="1" tint="0.14960173345133823"/>
      </right>
      <top/>
      <bottom style="thin">
        <color theme="0" tint="-0.14996795556505021"/>
      </bottom>
      <diagonal/>
    </border>
    <border>
      <left/>
      <right style="double">
        <color theme="1" tint="0.14960173345133823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double">
        <color theme="1" tint="0.14960173345133823"/>
      </right>
      <top style="thin">
        <color theme="0" tint="-0.14996795556505021"/>
      </top>
      <bottom style="thin">
        <color theme="1" tint="0.14951017792291024"/>
      </bottom>
      <diagonal/>
    </border>
    <border>
      <left/>
      <right style="double">
        <color theme="1" tint="0.14960173345133823"/>
      </right>
      <top style="thin">
        <color theme="0" tint="-0.14996795556505021"/>
      </top>
      <bottom style="double">
        <color theme="1" tint="0.14960173345133823"/>
      </bottom>
      <diagonal/>
    </border>
    <border>
      <left style="double">
        <color theme="1" tint="4.9989318521683403E-2"/>
      </left>
      <right style="thin">
        <color theme="0" tint="-0.14996795556505021"/>
      </right>
      <top style="double">
        <color theme="1" tint="4.9989318521683403E-2"/>
      </top>
      <bottom style="thin">
        <color theme="0" tint="-0.14996795556505021"/>
      </bottom>
      <diagonal/>
    </border>
    <border>
      <left style="thin">
        <color theme="0" tint="-0.14996795556505021"/>
      </left>
      <right style="double">
        <color theme="1" tint="4.9989318521683403E-2"/>
      </right>
      <top style="double">
        <color theme="1" tint="4.9989318521683403E-2"/>
      </top>
      <bottom style="thin">
        <color theme="0" tint="-0.14996795556505021"/>
      </bottom>
      <diagonal/>
    </border>
    <border>
      <left style="double">
        <color theme="1" tint="4.9989318521683403E-2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double">
        <color theme="1" tint="4.9989318521683403E-2"/>
      </right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theme="1" tint="4.9989318521683403E-2"/>
      </left>
      <right style="thin">
        <color theme="0" tint="-0.14996795556505021"/>
      </right>
      <top style="thin">
        <color theme="0" tint="-0.14996795556505021"/>
      </top>
      <bottom style="thin">
        <color theme="1" tint="0.14951017792291024"/>
      </bottom>
      <diagonal/>
    </border>
    <border>
      <left style="thin">
        <color theme="0" tint="-0.14996795556505021"/>
      </left>
      <right style="double">
        <color theme="1" tint="4.9989318521683403E-2"/>
      </right>
      <top style="thin">
        <color theme="0" tint="-0.14996795556505021"/>
      </top>
      <bottom style="thin">
        <color theme="1" tint="0.14951017792291024"/>
      </bottom>
      <diagonal/>
    </border>
    <border>
      <left style="double">
        <color theme="1" tint="4.9989318521683403E-2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double">
        <color theme="1" tint="4.9989318521683403E-2"/>
      </right>
      <top/>
      <bottom style="thin">
        <color theme="0" tint="-0.14996795556505021"/>
      </bottom>
      <diagonal/>
    </border>
    <border>
      <left style="double">
        <color theme="1" tint="4.9989318521683403E-2"/>
      </left>
      <right style="thin">
        <color theme="0" tint="-0.14996795556505021"/>
      </right>
      <top style="thin">
        <color theme="0" tint="-0.14996795556505021"/>
      </top>
      <bottom style="double">
        <color theme="1" tint="4.9989318521683403E-2"/>
      </bottom>
      <diagonal/>
    </border>
    <border>
      <left style="thin">
        <color theme="0" tint="-0.14996795556505021"/>
      </left>
      <right style="double">
        <color theme="1" tint="4.9989318521683403E-2"/>
      </right>
      <top style="thin">
        <color theme="0" tint="-0.14996795556505021"/>
      </top>
      <bottom style="double">
        <color theme="1" tint="4.9989318521683403E-2"/>
      </bottom>
      <diagonal/>
    </border>
    <border>
      <left style="double">
        <color theme="1" tint="4.9989318521683403E-2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double">
        <color theme="1" tint="4.9989318521683403E-2"/>
      </right>
      <top style="thin">
        <color theme="0" tint="-0.14996795556505021"/>
      </top>
      <bottom/>
      <diagonal/>
    </border>
    <border>
      <left style="double">
        <color theme="1" tint="4.9989318521683403E-2"/>
      </left>
      <right style="thin">
        <color theme="0" tint="-0.14996795556505021"/>
      </right>
      <top style="thin">
        <color theme="1" tint="4.9989318521683403E-2"/>
      </top>
      <bottom style="thin">
        <color theme="0" tint="-0.14996795556505021"/>
      </bottom>
      <diagonal/>
    </border>
    <border>
      <left style="thin">
        <color theme="0" tint="-0.14996795556505021"/>
      </left>
      <right style="double">
        <color theme="1" tint="4.9989318521683403E-2"/>
      </right>
      <top style="thin">
        <color theme="1" tint="4.9989318521683403E-2"/>
      </top>
      <bottom style="thin">
        <color theme="0" tint="-0.1499679555650502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>
      <alignment vertical="top"/>
      <protection locked="0"/>
    </xf>
  </cellStyleXfs>
  <cellXfs count="697">
    <xf numFmtId="0" fontId="0" fillId="0" borderId="0" xfId="0"/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left" textRotation="90" wrapText="1"/>
      <protection hidden="1"/>
    </xf>
    <xf numFmtId="164" fontId="2" fillId="0" borderId="0" xfId="0" applyNumberFormat="1" applyFont="1" applyAlignment="1" applyProtection="1">
      <alignment horizontal="center" vertical="center" wrapText="1"/>
      <protection hidden="1"/>
    </xf>
    <xf numFmtId="0" fontId="2" fillId="2" borderId="0" xfId="0" applyFont="1" applyFill="1" applyProtection="1">
      <protection hidden="1"/>
    </xf>
    <xf numFmtId="0" fontId="2" fillId="2" borderId="0" xfId="0" applyFont="1" applyFill="1" applyBorder="1" applyAlignment="1" applyProtection="1">
      <alignment horizontal="right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Protection="1"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2" borderId="0" xfId="0" applyFont="1" applyFill="1" applyAlignment="1" applyProtection="1">
      <alignment horizontal="left" vertical="top"/>
      <protection hidden="1"/>
    </xf>
    <xf numFmtId="0" fontId="2" fillId="2" borderId="0" xfId="0" applyFont="1" applyFill="1" applyBorder="1" applyAlignment="1" applyProtection="1">
      <alignment horizontal="left" vertical="top"/>
      <protection hidden="1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Border="1" applyAlignment="1" applyProtection="1">
      <alignment horizontal="center" vertical="center"/>
      <protection locked="0" hidden="1"/>
    </xf>
    <xf numFmtId="14" fontId="2" fillId="0" borderId="0" xfId="0" applyNumberFormat="1" applyFont="1" applyBorder="1" applyAlignment="1" applyProtection="1">
      <alignment horizontal="center" vertical="center"/>
      <protection locked="0" hidden="1"/>
    </xf>
    <xf numFmtId="0" fontId="2" fillId="0" borderId="0" xfId="0" applyNumberFormat="1" applyFont="1" applyBorder="1" applyAlignment="1" applyProtection="1">
      <alignment horizontal="center"/>
      <protection locked="0" hidden="1"/>
    </xf>
    <xf numFmtId="0" fontId="2" fillId="0" borderId="0" xfId="0" applyFont="1" applyBorder="1" applyAlignment="1" applyProtection="1">
      <alignment horizontal="center" vertical="center"/>
      <protection locked="0" hidden="1"/>
    </xf>
    <xf numFmtId="0" fontId="2" fillId="0" borderId="0" xfId="0" applyFont="1" applyBorder="1" applyAlignment="1" applyProtection="1">
      <protection hidden="1"/>
    </xf>
    <xf numFmtId="1" fontId="2" fillId="0" borderId="0" xfId="0" applyNumberFormat="1" applyFont="1" applyBorder="1" applyAlignment="1" applyProtection="1">
      <alignment horizontal="center" vertical="center" wrapText="1"/>
      <protection hidden="1"/>
    </xf>
    <xf numFmtId="0" fontId="0" fillId="2" borderId="0" xfId="0" applyFill="1" applyAlignment="1">
      <alignment horizontal="center" vertical="center" wrapText="1"/>
    </xf>
    <xf numFmtId="0" fontId="6" fillId="2" borderId="0" xfId="0" applyFont="1" applyFill="1" applyBorder="1" applyAlignment="1" applyProtection="1">
      <alignment vertical="center" wrapText="1"/>
      <protection hidden="1"/>
    </xf>
    <xf numFmtId="22" fontId="17" fillId="0" borderId="0" xfId="0" applyNumberFormat="1" applyFont="1" applyBorder="1" applyAlignment="1" applyProtection="1">
      <alignment horizontal="center" wrapText="1"/>
      <protection hidden="1"/>
    </xf>
    <xf numFmtId="0" fontId="10" fillId="0" borderId="0" xfId="0" applyFont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4" fillId="2" borderId="0" xfId="0" applyFont="1" applyFill="1" applyBorder="1" applyAlignment="1" applyProtection="1">
      <alignment horizontal="center"/>
      <protection hidden="1"/>
    </xf>
    <xf numFmtId="0" fontId="20" fillId="2" borderId="0" xfId="0" applyFont="1" applyFill="1" applyBorder="1" applyAlignment="1" applyProtection="1">
      <alignment horizontal="left" indent="1"/>
      <protection hidden="1"/>
    </xf>
    <xf numFmtId="0" fontId="22" fillId="2" borderId="0" xfId="0" applyFont="1" applyFill="1" applyBorder="1" applyAlignment="1" applyProtection="1">
      <alignment horizontal="left" wrapText="1" indent="4"/>
      <protection hidden="1"/>
    </xf>
    <xf numFmtId="0" fontId="21" fillId="2" borderId="0" xfId="0" applyFont="1" applyFill="1" applyBorder="1" applyAlignment="1" applyProtection="1">
      <alignment vertical="top" wrapText="1"/>
      <protection hidden="1"/>
    </xf>
    <xf numFmtId="0" fontId="2" fillId="2" borderId="0" xfId="0" applyFont="1" applyFill="1" applyBorder="1" applyAlignment="1" applyProtection="1">
      <alignment horizontal="right"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12" fillId="2" borderId="0" xfId="0" applyFont="1" applyFill="1" applyBorder="1" applyAlignment="1" applyProtection="1">
      <alignment horizontal="left" indent="1"/>
      <protection hidden="1"/>
    </xf>
    <xf numFmtId="0" fontId="2" fillId="2" borderId="0" xfId="0" applyFont="1" applyFill="1" applyBorder="1" applyAlignment="1" applyProtection="1">
      <alignment horizontal="left" indent="1"/>
      <protection hidden="1"/>
    </xf>
    <xf numFmtId="14" fontId="2" fillId="2" borderId="0" xfId="0" applyNumberFormat="1" applyFont="1" applyFill="1" applyBorder="1" applyAlignment="1" applyProtection="1">
      <protection hidden="1"/>
    </xf>
    <xf numFmtId="0" fontId="2" fillId="0" borderId="0" xfId="0" applyFont="1" applyAlignment="1" applyProtection="1">
      <alignment horizontal="center" vertical="center" wrapText="1"/>
      <protection locked="0" hidden="1"/>
    </xf>
    <xf numFmtId="0" fontId="2" fillId="0" borderId="0" xfId="0" applyFont="1" applyBorder="1" applyAlignment="1" applyProtection="1">
      <alignment horizontal="center" vertical="center" wrapText="1"/>
      <protection locked="0" hidden="1"/>
    </xf>
    <xf numFmtId="0" fontId="6" fillId="2" borderId="13" xfId="0" applyFont="1" applyFill="1" applyBorder="1" applyAlignment="1" applyProtection="1">
      <alignment horizontal="center" vertical="center"/>
      <protection hidden="1"/>
    </xf>
    <xf numFmtId="14" fontId="14" fillId="2" borderId="12" xfId="0" applyNumberFormat="1" applyFont="1" applyFill="1" applyBorder="1" applyAlignment="1" applyProtection="1">
      <alignment horizontal="center" vertical="center"/>
      <protection locked="0" hidden="1"/>
    </xf>
    <xf numFmtId="0" fontId="2" fillId="0" borderId="0" xfId="0" applyFont="1" applyBorder="1" applyAlignment="1" applyProtection="1">
      <alignment horizontal="left" indent="1"/>
      <protection locked="0" hidden="1"/>
    </xf>
    <xf numFmtId="0" fontId="2" fillId="0" borderId="0" xfId="0" applyFont="1" applyBorder="1" applyAlignment="1" applyProtection="1">
      <alignment horizontal="center"/>
      <protection locked="0" hidden="1"/>
    </xf>
    <xf numFmtId="0" fontId="2" fillId="0" borderId="0" xfId="0" applyFont="1" applyAlignment="1" applyProtection="1">
      <alignment horizontal="center"/>
      <protection locked="0" hidden="1"/>
    </xf>
    <xf numFmtId="0" fontId="2" fillId="0" borderId="0" xfId="0" applyFont="1" applyAlignment="1" applyProtection="1">
      <alignment horizontal="left" vertical="center" indent="1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14" fontId="2" fillId="0" borderId="0" xfId="0" applyNumberFormat="1" applyFont="1" applyBorder="1" applyAlignment="1" applyProtection="1">
      <alignment vertical="center" wrapText="1"/>
      <protection locked="0" hidden="1"/>
    </xf>
    <xf numFmtId="14" fontId="2" fillId="0" borderId="0" xfId="0" applyNumberFormat="1" applyFont="1" applyBorder="1" applyAlignment="1" applyProtection="1">
      <alignment vertical="center"/>
      <protection locked="0" hidden="1"/>
    </xf>
    <xf numFmtId="0" fontId="2" fillId="0" borderId="0" xfId="0" applyFont="1" applyBorder="1" applyAlignment="1" applyProtection="1">
      <alignment horizontal="left" vertical="center" indent="1"/>
      <protection locked="0" hidden="1"/>
    </xf>
    <xf numFmtId="0" fontId="2" fillId="0" borderId="0" xfId="0" applyFont="1" applyBorder="1" applyAlignment="1" applyProtection="1">
      <protection locked="0" hidden="1"/>
    </xf>
    <xf numFmtId="0" fontId="2" fillId="0" borderId="0" xfId="0" applyFont="1" applyAlignment="1" applyProtection="1">
      <alignment horizontal="left" indent="1"/>
      <protection locked="0" hidden="1"/>
    </xf>
    <xf numFmtId="0" fontId="6" fillId="0" borderId="0" xfId="0" applyFont="1" applyBorder="1" applyAlignment="1" applyProtection="1">
      <alignment horizontal="left" vertical="center" wrapText="1" indent="1"/>
      <protection locked="0" hidden="1"/>
    </xf>
    <xf numFmtId="0" fontId="2" fillId="0" borderId="0" xfId="0" applyFont="1" applyBorder="1" applyAlignment="1" applyProtection="1">
      <alignment horizontal="right"/>
      <protection locked="0" hidden="1"/>
    </xf>
    <xf numFmtId="1" fontId="2" fillId="0" borderId="0" xfId="0" applyNumberFormat="1" applyFont="1" applyBorder="1" applyAlignment="1" applyProtection="1">
      <alignment horizontal="center"/>
      <protection locked="0" hidden="1"/>
    </xf>
    <xf numFmtId="0" fontId="11" fillId="0" borderId="31" xfId="0" applyFont="1" applyBorder="1" applyAlignment="1" applyProtection="1">
      <alignment horizontal="center" vertical="center" wrapText="1"/>
      <protection locked="0" hidden="1"/>
    </xf>
    <xf numFmtId="0" fontId="11" fillId="0" borderId="32" xfId="0" applyFont="1" applyBorder="1" applyAlignment="1" applyProtection="1">
      <alignment horizontal="center" vertical="center" wrapText="1"/>
      <protection locked="0" hidden="1"/>
    </xf>
    <xf numFmtId="0" fontId="11" fillId="0" borderId="32" xfId="0" applyNumberFormat="1" applyFont="1" applyBorder="1" applyAlignment="1" applyProtection="1">
      <alignment horizontal="center" vertical="center" wrapText="1"/>
      <protection locked="0" hidden="1"/>
    </xf>
    <xf numFmtId="0" fontId="11" fillId="0" borderId="25" xfId="0" applyFont="1" applyBorder="1" applyAlignment="1" applyProtection="1">
      <alignment horizontal="center" vertical="center" wrapText="1"/>
      <protection locked="0" hidden="1"/>
    </xf>
    <xf numFmtId="0" fontId="11" fillId="0" borderId="44" xfId="0" applyFont="1" applyBorder="1" applyAlignment="1" applyProtection="1">
      <alignment horizontal="center" vertical="center" wrapText="1"/>
      <protection locked="0" hidden="1"/>
    </xf>
    <xf numFmtId="14" fontId="11" fillId="0" borderId="44" xfId="0" applyNumberFormat="1" applyFont="1" applyBorder="1" applyAlignment="1" applyProtection="1">
      <alignment horizontal="center" vertical="center" wrapText="1"/>
      <protection locked="0" hidden="1"/>
    </xf>
    <xf numFmtId="0" fontId="11" fillId="0" borderId="33" xfId="0" applyFont="1" applyBorder="1" applyAlignment="1" applyProtection="1">
      <alignment horizontal="center"/>
      <protection locked="0" hidden="1"/>
    </xf>
    <xf numFmtId="14" fontId="11" fillId="0" borderId="34" xfId="0" applyNumberFormat="1" applyFont="1" applyBorder="1" applyAlignment="1" applyProtection="1">
      <alignment horizontal="center" vertical="center"/>
      <protection locked="0" hidden="1"/>
    </xf>
    <xf numFmtId="0" fontId="11" fillId="0" borderId="34" xfId="0" applyNumberFormat="1" applyFont="1" applyBorder="1" applyAlignment="1" applyProtection="1">
      <alignment horizontal="center" vertical="center"/>
      <protection locked="0" hidden="1"/>
    </xf>
    <xf numFmtId="0" fontId="2" fillId="0" borderId="34" xfId="0" applyNumberFormat="1" applyFont="1" applyBorder="1" applyAlignment="1" applyProtection="1">
      <alignment horizontal="center" vertical="center"/>
      <protection locked="0" hidden="1"/>
    </xf>
    <xf numFmtId="0" fontId="2" fillId="0" borderId="45" xfId="0" applyNumberFormat="1" applyFont="1" applyBorder="1" applyAlignment="1" applyProtection="1">
      <alignment horizontal="center"/>
      <protection locked="0" hidden="1"/>
    </xf>
    <xf numFmtId="0" fontId="11" fillId="0" borderId="35" xfId="0" applyFont="1" applyBorder="1" applyAlignment="1" applyProtection="1">
      <alignment horizontal="center"/>
      <protection locked="0" hidden="1"/>
    </xf>
    <xf numFmtId="14" fontId="11" fillId="0" borderId="36" xfId="0" applyNumberFormat="1" applyFont="1" applyBorder="1" applyAlignment="1" applyProtection="1">
      <alignment horizontal="center" vertical="center"/>
      <protection locked="0" hidden="1"/>
    </xf>
    <xf numFmtId="0" fontId="11" fillId="0" borderId="36" xfId="0" applyNumberFormat="1" applyFont="1" applyBorder="1" applyAlignment="1" applyProtection="1">
      <alignment horizontal="center" vertical="center"/>
      <protection locked="0" hidden="1"/>
    </xf>
    <xf numFmtId="0" fontId="2" fillId="0" borderId="36" xfId="0" applyNumberFormat="1" applyFont="1" applyBorder="1" applyAlignment="1" applyProtection="1">
      <alignment horizontal="center" vertical="center"/>
      <protection locked="0" hidden="1"/>
    </xf>
    <xf numFmtId="0" fontId="2" fillId="0" borderId="36" xfId="0" applyNumberFormat="1" applyFont="1" applyBorder="1" applyAlignment="1" applyProtection="1">
      <alignment horizontal="center"/>
      <protection locked="0" hidden="1"/>
    </xf>
    <xf numFmtId="0" fontId="2" fillId="0" borderId="37" xfId="0" applyFont="1" applyBorder="1" applyAlignment="1" applyProtection="1">
      <alignment horizontal="center"/>
      <protection locked="0" hidden="1"/>
    </xf>
    <xf numFmtId="0" fontId="11" fillId="0" borderId="36" xfId="0" applyNumberFormat="1" applyFont="1" applyBorder="1" applyAlignment="1" applyProtection="1">
      <alignment horizontal="center"/>
      <protection locked="0" hidden="1"/>
    </xf>
    <xf numFmtId="0" fontId="2" fillId="0" borderId="35" xfId="0" applyFont="1" applyBorder="1" applyAlignment="1" applyProtection="1">
      <alignment horizontal="center"/>
      <protection locked="0" hidden="1"/>
    </xf>
    <xf numFmtId="14" fontId="2" fillId="0" borderId="36" xfId="0" applyNumberFormat="1" applyFont="1" applyBorder="1" applyAlignment="1" applyProtection="1">
      <alignment horizontal="center" vertic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14" fontId="2" fillId="0" borderId="39" xfId="0" applyNumberFormat="1" applyFont="1" applyBorder="1" applyAlignment="1" applyProtection="1">
      <alignment horizontal="center" vertical="center"/>
      <protection locked="0" hidden="1"/>
    </xf>
    <xf numFmtId="0" fontId="2" fillId="0" borderId="39" xfId="0" applyNumberFormat="1" applyFont="1" applyBorder="1" applyAlignment="1" applyProtection="1">
      <alignment horizontal="center"/>
      <protection locked="0" hidden="1"/>
    </xf>
    <xf numFmtId="0" fontId="2" fillId="0" borderId="39" xfId="0" applyNumberFormat="1" applyFont="1" applyBorder="1" applyAlignment="1" applyProtection="1">
      <alignment horizontal="center" vertical="center"/>
      <protection locked="0" hidden="1"/>
    </xf>
    <xf numFmtId="0" fontId="2" fillId="0" borderId="40" xfId="0" applyFont="1" applyBorder="1" applyAlignment="1" applyProtection="1">
      <alignment horizontal="center"/>
      <protection locked="0" hidden="1"/>
    </xf>
    <xf numFmtId="14" fontId="2" fillId="0" borderId="0" xfId="0" applyNumberFormat="1" applyFont="1" applyBorder="1" applyAlignment="1" applyProtection="1">
      <alignment horizontal="center"/>
      <protection locked="0" hidden="1"/>
    </xf>
    <xf numFmtId="0" fontId="30" fillId="0" borderId="3" xfId="0" applyFont="1" applyBorder="1" applyAlignment="1" applyProtection="1">
      <protection locked="0" hidden="1"/>
    </xf>
    <xf numFmtId="0" fontId="30" fillId="0" borderId="0" xfId="0" applyFont="1" applyBorder="1" applyAlignment="1" applyProtection="1">
      <alignment horizontal="left" indent="1"/>
      <protection locked="0" hidden="1"/>
    </xf>
    <xf numFmtId="0" fontId="30" fillId="0" borderId="0" xfId="0" applyFont="1" applyAlignment="1" applyProtection="1">
      <alignment horizontal="center"/>
      <protection locked="0" hidden="1"/>
    </xf>
    <xf numFmtId="14" fontId="30" fillId="0" borderId="0" xfId="0" applyNumberFormat="1" applyFont="1" applyBorder="1" applyAlignment="1" applyProtection="1">
      <alignment horizontal="center" vertical="center"/>
      <protection locked="0" hidden="1"/>
    </xf>
    <xf numFmtId="14" fontId="30" fillId="0" borderId="0" xfId="0" applyNumberFormat="1" applyFont="1" applyBorder="1" applyAlignment="1" applyProtection="1">
      <alignment horizontal="center"/>
      <protection locked="0" hidden="1"/>
    </xf>
    <xf numFmtId="0" fontId="30" fillId="0" borderId="0" xfId="0" applyNumberFormat="1" applyFont="1" applyBorder="1" applyAlignment="1" applyProtection="1">
      <alignment horizontal="center" vertical="center"/>
      <protection locked="0" hidden="1"/>
    </xf>
    <xf numFmtId="0" fontId="30" fillId="0" borderId="0" xfId="0" applyNumberFormat="1" applyFont="1" applyBorder="1" applyAlignment="1" applyProtection="1">
      <alignment horizontal="center"/>
      <protection locked="0" hidden="1"/>
    </xf>
    <xf numFmtId="0" fontId="30" fillId="0" borderId="0" xfId="0" applyFont="1" applyBorder="1" applyAlignment="1" applyProtection="1">
      <alignment horizontal="center"/>
      <protection locked="0" hidden="1"/>
    </xf>
    <xf numFmtId="0" fontId="0" fillId="0" borderId="0" xfId="0" applyAlignment="1" applyProtection="1">
      <alignment horizontal="center" vertical="center"/>
      <protection hidden="1"/>
    </xf>
    <xf numFmtId="0" fontId="23" fillId="0" borderId="0" xfId="0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10" fillId="3" borderId="0" xfId="0" applyFont="1" applyFill="1" applyAlignment="1" applyProtection="1">
      <alignment horizontal="center" vertical="center"/>
      <protection hidden="1"/>
    </xf>
    <xf numFmtId="0" fontId="10" fillId="5" borderId="0" xfId="0" applyFont="1" applyFill="1" applyAlignment="1" applyProtection="1">
      <alignment horizontal="center" vertical="center"/>
      <protection hidden="1"/>
    </xf>
    <xf numFmtId="0" fontId="23" fillId="0" borderId="0" xfId="0" applyFont="1" applyBorder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0" fillId="6" borderId="3" xfId="0" applyFill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6" borderId="0" xfId="0" applyFill="1" applyBorder="1" applyAlignment="1" applyProtection="1">
      <alignment horizontal="center" vertical="center"/>
      <protection hidden="1"/>
    </xf>
    <xf numFmtId="1" fontId="0" fillId="0" borderId="0" xfId="0" applyNumberFormat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center" vertical="center" wrapText="1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0" fillId="0" borderId="3" xfId="0" applyNumberFormat="1" applyBorder="1" applyAlignment="1" applyProtection="1">
      <alignment horizontal="center" vertical="center"/>
      <protection hidden="1"/>
    </xf>
    <xf numFmtId="0" fontId="0" fillId="3" borderId="0" xfId="0" applyFill="1" applyBorder="1" applyAlignment="1" applyProtection="1">
      <alignment horizontal="center" vertical="center"/>
      <protection hidden="1"/>
    </xf>
    <xf numFmtId="0" fontId="23" fillId="0" borderId="10" xfId="0" applyFont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2" fontId="10" fillId="0" borderId="0" xfId="0" applyNumberFormat="1" applyFont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10" fillId="3" borderId="0" xfId="0" applyFont="1" applyFill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2" fontId="0" fillId="0" borderId="8" xfId="0" applyNumberFormat="1" applyBorder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 vertical="center"/>
      <protection hidden="1"/>
    </xf>
    <xf numFmtId="0" fontId="2" fillId="0" borderId="22" xfId="0" applyFont="1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center" vertical="center"/>
      <protection hidden="1"/>
    </xf>
    <xf numFmtId="2" fontId="0" fillId="0" borderId="23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2" fontId="0" fillId="0" borderId="3" xfId="0" applyNumberFormat="1" applyBorder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0" fillId="0" borderId="10" xfId="0" applyNumberFormat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2" fontId="0" fillId="0" borderId="0" xfId="0" applyNumberFormat="1" applyBorder="1" applyAlignment="1" applyProtection="1">
      <alignment horizontal="center" vertical="center"/>
      <protection hidden="1"/>
    </xf>
    <xf numFmtId="2" fontId="0" fillId="0" borderId="10" xfId="0" applyNumberFormat="1" applyBorder="1" applyAlignment="1" applyProtection="1">
      <alignment horizontal="center" vertical="center"/>
      <protection hidden="1"/>
    </xf>
    <xf numFmtId="0" fontId="28" fillId="0" borderId="0" xfId="0" applyFont="1" applyAlignment="1" applyProtection="1">
      <alignment horizontal="center" vertical="center"/>
      <protection hidden="1"/>
    </xf>
    <xf numFmtId="0" fontId="33" fillId="0" borderId="0" xfId="0" applyFont="1" applyAlignment="1" applyProtection="1">
      <alignment horizontal="center" vertical="center"/>
      <protection hidden="1"/>
    </xf>
    <xf numFmtId="22" fontId="33" fillId="0" borderId="0" xfId="0" applyNumberFormat="1" applyFont="1" applyAlignment="1" applyProtection="1">
      <alignment horizontal="center" vertical="center"/>
      <protection hidden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 applyProtection="1">
      <alignment horizontal="right" vertical="center" indent="6"/>
      <protection hidden="1"/>
    </xf>
    <xf numFmtId="0" fontId="2" fillId="2" borderId="46" xfId="0" applyFont="1" applyFill="1" applyBorder="1" applyProtection="1">
      <protection hidden="1"/>
    </xf>
    <xf numFmtId="14" fontId="2" fillId="2" borderId="46" xfId="0" applyNumberFormat="1" applyFont="1" applyFill="1" applyBorder="1" applyAlignment="1" applyProtection="1">
      <protection hidden="1"/>
    </xf>
    <xf numFmtId="0" fontId="14" fillId="0" borderId="58" xfId="0" applyFont="1" applyFill="1" applyBorder="1" applyAlignment="1" applyProtection="1">
      <alignment horizontal="center" vertical="center"/>
      <protection locked="0" hidden="1"/>
    </xf>
    <xf numFmtId="0" fontId="4" fillId="0" borderId="58" xfId="0" applyFont="1" applyFill="1" applyBorder="1" applyAlignment="1" applyProtection="1">
      <alignment horizontal="center" vertical="center" wrapText="1"/>
      <protection hidden="1"/>
    </xf>
    <xf numFmtId="0" fontId="40" fillId="0" borderId="59" xfId="0" applyFont="1" applyFill="1" applyBorder="1" applyAlignment="1" applyProtection="1">
      <alignment horizontal="left" vertical="center" indent="1"/>
      <protection hidden="1"/>
    </xf>
    <xf numFmtId="0" fontId="40" fillId="2" borderId="18" xfId="0" applyFont="1" applyFill="1" applyBorder="1" applyAlignment="1" applyProtection="1">
      <alignment horizontal="left" indent="1"/>
      <protection hidden="1"/>
    </xf>
    <xf numFmtId="0" fontId="41" fillId="0" borderId="59" xfId="0" applyFont="1" applyFill="1" applyBorder="1" applyAlignment="1" applyProtection="1">
      <alignment horizontal="left" vertical="center" indent="1"/>
      <protection hidden="1"/>
    </xf>
    <xf numFmtId="0" fontId="42" fillId="0" borderId="58" xfId="0" applyFont="1" applyFill="1" applyBorder="1" applyAlignment="1" applyProtection="1">
      <alignment horizontal="center" vertical="center"/>
      <protection hidden="1"/>
    </xf>
    <xf numFmtId="0" fontId="43" fillId="0" borderId="58" xfId="0" applyNumberFormat="1" applyFont="1" applyFill="1" applyBorder="1" applyAlignment="1" applyProtection="1">
      <alignment horizontal="center" vertical="center"/>
      <protection hidden="1"/>
    </xf>
    <xf numFmtId="0" fontId="43" fillId="2" borderId="9" xfId="0" applyFont="1" applyFill="1" applyBorder="1" applyAlignment="1" applyProtection="1">
      <alignment horizontal="center" vertical="center"/>
      <protection hidden="1"/>
    </xf>
    <xf numFmtId="14" fontId="45" fillId="0" borderId="18" xfId="0" applyNumberFormat="1" applyFont="1" applyFill="1" applyBorder="1" applyAlignment="1" applyProtection="1">
      <alignment horizontal="left" vertical="center"/>
      <protection hidden="1"/>
    </xf>
    <xf numFmtId="0" fontId="45" fillId="2" borderId="0" xfId="0" applyFont="1" applyFill="1" applyBorder="1" applyAlignment="1" applyProtection="1">
      <alignment horizontal="left" vertical="center"/>
      <protection hidden="1"/>
    </xf>
    <xf numFmtId="0" fontId="2" fillId="0" borderId="0" xfId="0" applyFont="1" applyBorder="1" applyAlignment="1" applyProtection="1">
      <alignment horizontal="left" wrapText="1" indent="1"/>
      <protection locked="0" hidden="1"/>
    </xf>
    <xf numFmtId="0" fontId="0" fillId="0" borderId="29" xfId="0" applyBorder="1" applyAlignment="1" applyProtection="1">
      <alignment horizontal="center" vertical="center"/>
      <protection hidden="1"/>
    </xf>
    <xf numFmtId="0" fontId="0" fillId="0" borderId="30" xfId="0" applyBorder="1" applyAlignment="1" applyProtection="1">
      <alignment horizontal="center" vertical="center"/>
      <protection hidden="1"/>
    </xf>
    <xf numFmtId="0" fontId="40" fillId="2" borderId="5" xfId="0" applyFont="1" applyFill="1" applyBorder="1" applyAlignment="1" applyProtection="1">
      <alignment horizontal="left" indent="1"/>
      <protection hidden="1"/>
    </xf>
    <xf numFmtId="0" fontId="50" fillId="2" borderId="18" xfId="0" applyFont="1" applyFill="1" applyBorder="1" applyAlignment="1" applyProtection="1">
      <alignment horizontal="left" indent="1"/>
      <protection hidden="1"/>
    </xf>
    <xf numFmtId="0" fontId="2" fillId="2" borderId="0" xfId="0" applyFont="1" applyFill="1" applyBorder="1" applyAlignment="1" applyProtection="1">
      <alignment horizontal="right" vertical="center" wrapText="1" indent="1"/>
      <protection hidden="1"/>
    </xf>
    <xf numFmtId="0" fontId="2" fillId="2" borderId="0" xfId="0" applyFont="1" applyFill="1" applyBorder="1" applyAlignment="1" applyProtection="1">
      <alignment horizontal="right" vertical="center" indent="1"/>
      <protection hidden="1"/>
    </xf>
    <xf numFmtId="0" fontId="2" fillId="2" borderId="9" xfId="0" applyFont="1" applyFill="1" applyBorder="1" applyAlignment="1" applyProtection="1">
      <alignment horizontal="right" vertical="center" indent="1"/>
      <protection hidden="1"/>
    </xf>
    <xf numFmtId="0" fontId="2" fillId="2" borderId="58" xfId="0" applyFont="1" applyFill="1" applyBorder="1" applyAlignment="1" applyProtection="1">
      <alignment horizontal="right" vertical="center" indent="1"/>
      <protection hidden="1"/>
    </xf>
    <xf numFmtId="0" fontId="2" fillId="2" borderId="0" xfId="0" applyFont="1" applyFill="1" applyBorder="1" applyAlignment="1" applyProtection="1">
      <alignment horizontal="center"/>
      <protection hidden="1"/>
    </xf>
    <xf numFmtId="0" fontId="23" fillId="0" borderId="26" xfId="0" applyFont="1" applyBorder="1" applyAlignment="1" applyProtection="1">
      <alignment horizontal="center" vertical="center"/>
      <protection hidden="1"/>
    </xf>
    <xf numFmtId="0" fontId="0" fillId="6" borderId="10" xfId="0" applyFill="1" applyBorder="1" applyAlignment="1" applyProtection="1">
      <alignment horizontal="center" vertical="center"/>
      <protection hidden="1"/>
    </xf>
    <xf numFmtId="0" fontId="0" fillId="0" borderId="27" xfId="0" applyBorder="1" applyAlignment="1" applyProtection="1">
      <alignment horizontal="center" vertical="center"/>
      <protection hidden="1"/>
    </xf>
    <xf numFmtId="0" fontId="23" fillId="0" borderId="28" xfId="0" applyFont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23" fillId="0" borderId="11" xfId="0" applyFont="1" applyBorder="1" applyAlignment="1" applyProtection="1">
      <alignment horizontal="center" vertical="center"/>
      <protection hidden="1"/>
    </xf>
    <xf numFmtId="2" fontId="28" fillId="0" borderId="0" xfId="0" applyNumberFormat="1" applyFont="1" applyBorder="1" applyAlignment="1" applyProtection="1">
      <alignment horizontal="center" vertical="center"/>
      <protection hidden="1"/>
    </xf>
    <xf numFmtId="0" fontId="59" fillId="2" borderId="0" xfId="0" applyFont="1" applyFill="1" applyBorder="1" applyAlignment="1" applyProtection="1">
      <alignment vertical="center" wrapText="1"/>
      <protection hidden="1"/>
    </xf>
    <xf numFmtId="22" fontId="17" fillId="0" borderId="2" xfId="0" applyNumberFormat="1" applyFont="1" applyBorder="1" applyAlignment="1" applyProtection="1">
      <alignment horizontal="center" wrapText="1"/>
      <protection hidden="1"/>
    </xf>
    <xf numFmtId="0" fontId="4" fillId="0" borderId="48" xfId="0" applyFont="1" applyBorder="1" applyProtection="1">
      <protection hidden="1"/>
    </xf>
    <xf numFmtId="14" fontId="43" fillId="0" borderId="48" xfId="0" applyNumberFormat="1" applyFont="1" applyBorder="1" applyAlignment="1" applyProtection="1">
      <alignment horizontal="center" vertical="center"/>
      <protection hidden="1"/>
    </xf>
    <xf numFmtId="0" fontId="4" fillId="0" borderId="48" xfId="0" applyFont="1" applyBorder="1" applyAlignment="1" applyProtection="1">
      <protection hidden="1"/>
    </xf>
    <xf numFmtId="1" fontId="43" fillId="0" borderId="48" xfId="0" applyNumberFormat="1" applyFont="1" applyBorder="1" applyAlignment="1" applyProtection="1">
      <alignment horizontal="center" vertical="center"/>
      <protection hidden="1"/>
    </xf>
    <xf numFmtId="0" fontId="4" fillId="0" borderId="50" xfId="0" applyFont="1" applyBorder="1" applyProtection="1">
      <protection hidden="1"/>
    </xf>
    <xf numFmtId="1" fontId="4" fillId="0" borderId="48" xfId="0" applyNumberFormat="1" applyFont="1" applyBorder="1" applyAlignment="1" applyProtection="1">
      <protection hidden="1"/>
    </xf>
    <xf numFmtId="0" fontId="4" fillId="0" borderId="18" xfId="0" applyFont="1" applyBorder="1" applyProtection="1">
      <protection hidden="1"/>
    </xf>
    <xf numFmtId="14" fontId="4" fillId="0" borderId="48" xfId="0" applyNumberFormat="1" applyFont="1" applyBorder="1" applyAlignment="1" applyProtection="1">
      <alignment horizontal="center"/>
      <protection hidden="1"/>
    </xf>
    <xf numFmtId="0" fontId="4" fillId="0" borderId="54" xfId="0" applyFont="1" applyBorder="1" applyProtection="1">
      <protection hidden="1"/>
    </xf>
    <xf numFmtId="0" fontId="4" fillId="0" borderId="55" xfId="0" applyFont="1" applyBorder="1" applyProtection="1">
      <protection hidden="1"/>
    </xf>
    <xf numFmtId="0" fontId="4" fillId="2" borderId="57" xfId="0" applyFont="1" applyFill="1" applyBorder="1" applyAlignment="1" applyProtection="1">
      <alignment horizontal="center" vertical="center"/>
      <protection hidden="1"/>
    </xf>
    <xf numFmtId="0" fontId="4" fillId="0" borderId="48" xfId="0" applyFont="1" applyBorder="1" applyAlignment="1" applyProtection="1">
      <alignment horizontal="center"/>
      <protection hidden="1"/>
    </xf>
    <xf numFmtId="0" fontId="4" fillId="0" borderId="51" xfId="0" applyFont="1" applyBorder="1" applyProtection="1">
      <protection hidden="1"/>
    </xf>
    <xf numFmtId="0" fontId="4" fillId="0" borderId="5" xfId="0" applyFont="1" applyBorder="1" applyProtection="1">
      <protection hidden="1"/>
    </xf>
    <xf numFmtId="0" fontId="4" fillId="0" borderId="52" xfId="0" applyFont="1" applyBorder="1" applyAlignment="1" applyProtection="1">
      <protection hidden="1"/>
    </xf>
    <xf numFmtId="0" fontId="4" fillId="0" borderId="49" xfId="0" applyFont="1" applyBorder="1" applyAlignment="1" applyProtection="1">
      <protection hidden="1"/>
    </xf>
    <xf numFmtId="0" fontId="4" fillId="0" borderId="56" xfId="0" applyFont="1" applyBorder="1" applyProtection="1">
      <protection hidden="1"/>
    </xf>
    <xf numFmtId="1" fontId="61" fillId="0" borderId="86" xfId="0" applyNumberFormat="1" applyFont="1" applyBorder="1" applyAlignment="1" applyProtection="1">
      <alignment horizontal="center" vertical="center"/>
      <protection hidden="1"/>
    </xf>
    <xf numFmtId="0" fontId="4" fillId="0" borderId="48" xfId="0" applyFont="1" applyBorder="1" applyAlignment="1" applyProtection="1">
      <alignment vertical="center" wrapText="1"/>
      <protection hidden="1"/>
    </xf>
    <xf numFmtId="0" fontId="4" fillId="0" borderId="56" xfId="0" applyFont="1" applyBorder="1" applyAlignment="1" applyProtection="1">
      <alignment vertical="center" wrapText="1"/>
      <protection hidden="1"/>
    </xf>
    <xf numFmtId="0" fontId="4" fillId="0" borderId="51" xfId="0" applyFont="1" applyBorder="1" applyAlignment="1" applyProtection="1">
      <alignment vertical="center" wrapText="1"/>
      <protection hidden="1"/>
    </xf>
    <xf numFmtId="0" fontId="62" fillId="0" borderId="0" xfId="0" applyFont="1"/>
    <xf numFmtId="0" fontId="14" fillId="7" borderId="74" xfId="3" applyFont="1" applyFill="1" applyBorder="1" applyAlignment="1" applyProtection="1">
      <alignment horizontal="center" vertical="center"/>
      <protection locked="0" hidden="1"/>
    </xf>
    <xf numFmtId="0" fontId="43" fillId="8" borderId="58" xfId="0" applyNumberFormat="1" applyFont="1" applyFill="1" applyBorder="1" applyAlignment="1" applyProtection="1">
      <alignment horizontal="center" vertical="center"/>
      <protection hidden="1"/>
    </xf>
    <xf numFmtId="0" fontId="42" fillId="8" borderId="58" xfId="0" applyFont="1" applyFill="1" applyBorder="1" applyAlignment="1" applyProtection="1">
      <alignment horizontal="center" vertical="center"/>
      <protection hidden="1"/>
    </xf>
    <xf numFmtId="0" fontId="43" fillId="9" borderId="58" xfId="0" applyNumberFormat="1" applyFont="1" applyFill="1" applyBorder="1" applyAlignment="1" applyProtection="1">
      <alignment horizontal="center" vertical="center"/>
      <protection hidden="1"/>
    </xf>
    <xf numFmtId="0" fontId="42" fillId="9" borderId="58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vertical="top" wrapText="1"/>
      <protection hidden="1"/>
    </xf>
    <xf numFmtId="0" fontId="51" fillId="0" borderId="90" xfId="0" applyFont="1" applyBorder="1" applyAlignment="1" applyProtection="1">
      <alignment horizontal="left" vertical="center" wrapText="1"/>
      <protection hidden="1"/>
    </xf>
    <xf numFmtId="0" fontId="51" fillId="0" borderId="52" xfId="0" applyFont="1" applyBorder="1" applyAlignment="1" applyProtection="1">
      <alignment horizontal="left" vertical="center" wrapText="1"/>
      <protection hidden="1"/>
    </xf>
    <xf numFmtId="0" fontId="51" fillId="0" borderId="49" xfId="0" applyFont="1" applyBorder="1" applyAlignment="1" applyProtection="1">
      <alignment horizontal="left" vertical="center" wrapText="1"/>
      <protection hidden="1"/>
    </xf>
    <xf numFmtId="0" fontId="4" fillId="0" borderId="94" xfId="0" applyFont="1" applyBorder="1" applyAlignment="1" applyProtection="1">
      <alignment horizontal="center" vertical="center"/>
      <protection hidden="1"/>
    </xf>
    <xf numFmtId="0" fontId="4" fillId="0" borderId="53" xfId="0" applyFont="1" applyBorder="1" applyAlignment="1" applyProtection="1">
      <alignment horizontal="center" vertical="center"/>
      <protection hidden="1"/>
    </xf>
    <xf numFmtId="0" fontId="4" fillId="0" borderId="54" xfId="0" applyFont="1" applyBorder="1" applyAlignment="1" applyProtection="1">
      <alignment horizontal="center" vertical="center"/>
      <protection hidden="1"/>
    </xf>
    <xf numFmtId="0" fontId="4" fillId="0" borderId="95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85" xfId="0" applyFont="1" applyBorder="1" applyAlignment="1" applyProtection="1">
      <alignment horizontal="center" vertical="center"/>
      <protection hidden="1"/>
    </xf>
    <xf numFmtId="0" fontId="4" fillId="0" borderId="96" xfId="0" applyFont="1" applyBorder="1" applyAlignment="1" applyProtection="1">
      <alignment horizontal="center" vertical="center"/>
      <protection hidden="1"/>
    </xf>
    <xf numFmtId="0" fontId="4" fillId="0" borderId="73" xfId="0" applyFont="1" applyBorder="1" applyAlignment="1" applyProtection="1">
      <alignment horizontal="center" vertical="center"/>
      <protection hidden="1"/>
    </xf>
    <xf numFmtId="0" fontId="4" fillId="0" borderId="72" xfId="0" applyFont="1" applyBorder="1" applyAlignment="1" applyProtection="1">
      <alignment horizontal="center" vertical="center"/>
      <protection hidden="1"/>
    </xf>
    <xf numFmtId="0" fontId="40" fillId="0" borderId="60" xfId="0" applyFont="1" applyFill="1" applyBorder="1" applyAlignment="1" applyProtection="1">
      <alignment horizontal="left" vertical="center" indent="1"/>
      <protection hidden="1"/>
    </xf>
    <xf numFmtId="0" fontId="40" fillId="0" borderId="5" xfId="0" applyFont="1" applyFill="1" applyBorder="1" applyAlignment="1" applyProtection="1">
      <alignment horizontal="left" vertical="center" indent="1"/>
      <protection hidden="1"/>
    </xf>
    <xf numFmtId="0" fontId="41" fillId="0" borderId="67" xfId="0" applyFont="1" applyFill="1" applyBorder="1" applyAlignment="1" applyProtection="1">
      <alignment horizontal="left" vertical="center" indent="1"/>
      <protection hidden="1"/>
    </xf>
    <xf numFmtId="0" fontId="41" fillId="0" borderId="68" xfId="0" applyFont="1" applyFill="1" applyBorder="1" applyAlignment="1" applyProtection="1">
      <alignment horizontal="left" vertical="center" indent="1"/>
      <protection hidden="1"/>
    </xf>
    <xf numFmtId="0" fontId="40" fillId="2" borderId="68" xfId="0" applyFont="1" applyFill="1" applyBorder="1" applyAlignment="1" applyProtection="1">
      <alignment horizontal="left" indent="1"/>
      <protection hidden="1"/>
    </xf>
    <xf numFmtId="0" fontId="4" fillId="0" borderId="98" xfId="0" applyFont="1" applyBorder="1" applyProtection="1">
      <protection hidden="1"/>
    </xf>
    <xf numFmtId="0" fontId="4" fillId="2" borderId="57" xfId="0" applyFont="1" applyFill="1" applyBorder="1" applyAlignment="1" applyProtection="1">
      <alignment horizontal="center" vertical="center" wrapText="1"/>
      <protection hidden="1"/>
    </xf>
    <xf numFmtId="0" fontId="43" fillId="2" borderId="97" xfId="0" applyNumberFormat="1" applyFont="1" applyFill="1" applyBorder="1" applyAlignment="1" applyProtection="1">
      <alignment horizontal="center" vertical="center" wrapText="1"/>
      <protection hidden="1"/>
    </xf>
    <xf numFmtId="0" fontId="43" fillId="2" borderId="97" xfId="0" applyNumberFormat="1" applyFont="1" applyFill="1" applyBorder="1" applyAlignment="1" applyProtection="1">
      <alignment horizontal="center" vertical="center"/>
      <protection hidden="1"/>
    </xf>
    <xf numFmtId="0" fontId="43" fillId="0" borderId="97" xfId="0" applyNumberFormat="1" applyFont="1" applyBorder="1" applyAlignment="1" applyProtection="1">
      <alignment horizontal="center" vertical="center" wrapText="1"/>
      <protection hidden="1"/>
    </xf>
    <xf numFmtId="0" fontId="43" fillId="0" borderId="97" xfId="0" applyFont="1" applyBorder="1" applyAlignment="1" applyProtection="1">
      <alignment horizontal="center" vertical="center"/>
      <protection hidden="1"/>
    </xf>
    <xf numFmtId="0" fontId="15" fillId="0" borderId="0" xfId="0" applyFont="1" applyProtection="1">
      <protection hidden="1"/>
    </xf>
    <xf numFmtId="0" fontId="12" fillId="0" borderId="3" xfId="0" applyFont="1" applyBorder="1" applyAlignment="1" applyProtection="1">
      <protection hidden="1"/>
    </xf>
    <xf numFmtId="0" fontId="12" fillId="0" borderId="0" xfId="0" applyFont="1" applyBorder="1" applyAlignment="1" applyProtection="1">
      <alignment horizontal="left" indent="1"/>
      <protection hidden="1"/>
    </xf>
    <xf numFmtId="0" fontId="12" fillId="0" borderId="0" xfId="0" applyFont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14" fontId="12" fillId="0" borderId="0" xfId="0" applyNumberFormat="1" applyFont="1" applyBorder="1" applyAlignment="1" applyProtection="1">
      <alignment horizontal="center" vertical="center"/>
      <protection hidden="1"/>
    </xf>
    <xf numFmtId="14" fontId="12" fillId="0" borderId="0" xfId="0" applyNumberFormat="1" applyFont="1" applyBorder="1" applyAlignment="1" applyProtection="1">
      <alignment horizontal="center"/>
      <protection hidden="1"/>
    </xf>
    <xf numFmtId="0" fontId="12" fillId="0" borderId="0" xfId="0" applyNumberFormat="1" applyFont="1" applyBorder="1" applyAlignment="1" applyProtection="1">
      <alignment horizontal="center" vertical="center"/>
      <protection hidden="1"/>
    </xf>
    <xf numFmtId="0" fontId="12" fillId="0" borderId="0" xfId="0" applyNumberFormat="1" applyFont="1" applyBorder="1" applyAlignment="1" applyProtection="1">
      <alignment horizontal="center"/>
      <protection hidden="1"/>
    </xf>
    <xf numFmtId="0" fontId="4" fillId="0" borderId="51" xfId="0" applyFont="1" applyBorder="1" applyAlignment="1" applyProtection="1">
      <alignment horizontal="center" vertical="center"/>
      <protection hidden="1"/>
    </xf>
    <xf numFmtId="0" fontId="4" fillId="0" borderId="102" xfId="0" applyFont="1" applyBorder="1" applyAlignment="1" applyProtection="1">
      <protection hidden="1"/>
    </xf>
    <xf numFmtId="0" fontId="4" fillId="0" borderId="52" xfId="0" applyFont="1" applyBorder="1" applyProtection="1">
      <protection hidden="1"/>
    </xf>
    <xf numFmtId="0" fontId="4" fillId="0" borderId="56" xfId="0" applyFont="1" applyBorder="1" applyAlignment="1" applyProtection="1">
      <protection hidden="1"/>
    </xf>
    <xf numFmtId="0" fontId="9" fillId="3" borderId="0" xfId="0" applyFont="1" applyFill="1"/>
    <xf numFmtId="0" fontId="30" fillId="0" borderId="0" xfId="0" applyFont="1"/>
    <xf numFmtId="0" fontId="30" fillId="0" borderId="0" xfId="0" applyFont="1" applyAlignment="1"/>
    <xf numFmtId="2" fontId="0" fillId="0" borderId="0" xfId="0" applyNumberFormat="1"/>
    <xf numFmtId="2" fontId="9" fillId="0" borderId="0" xfId="0" applyNumberFormat="1" applyFont="1"/>
    <xf numFmtId="0" fontId="15" fillId="0" borderId="0" xfId="0" applyFont="1" applyAlignment="1">
      <alignment horizontal="center" vertical="center"/>
    </xf>
    <xf numFmtId="0" fontId="9" fillId="0" borderId="0" xfId="0" applyFont="1"/>
    <xf numFmtId="0" fontId="15" fillId="0" borderId="0" xfId="0" applyFont="1" applyAlignment="1">
      <alignment vertical="top" wrapText="1"/>
    </xf>
    <xf numFmtId="0" fontId="28" fillId="0" borderId="0" xfId="0" applyFont="1"/>
    <xf numFmtId="0" fontId="15" fillId="0" borderId="0" xfId="0" applyFont="1" applyAlignment="1">
      <alignment wrapText="1"/>
    </xf>
    <xf numFmtId="0" fontId="27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right"/>
    </xf>
    <xf numFmtId="0" fontId="0" fillId="0" borderId="0" xfId="0" applyNumberFormat="1" applyAlignment="1" applyProtection="1">
      <alignment horizontal="center" vertical="center"/>
      <protection hidden="1"/>
    </xf>
    <xf numFmtId="0" fontId="15" fillId="0" borderId="0" xfId="0" applyFont="1" applyAlignment="1">
      <alignment horizontal="center" vertical="top" wrapText="1"/>
    </xf>
    <xf numFmtId="9" fontId="24" fillId="0" borderId="0" xfId="0" applyNumberFormat="1" applyFont="1" applyAlignment="1">
      <alignment horizontal="center"/>
    </xf>
    <xf numFmtId="10" fontId="27" fillId="0" borderId="0" xfId="0" applyNumberFormat="1" applyFont="1" applyAlignment="1">
      <alignment horizontal="center" vertical="top" wrapText="1"/>
    </xf>
    <xf numFmtId="9" fontId="27" fillId="0" borderId="0" xfId="0" applyNumberFormat="1" applyFont="1" applyAlignment="1">
      <alignment horizontal="center"/>
    </xf>
    <xf numFmtId="10" fontId="27" fillId="0" borderId="0" xfId="0" applyNumberFormat="1" applyFont="1" applyAlignment="1">
      <alignment horizontal="center"/>
    </xf>
    <xf numFmtId="0" fontId="15" fillId="0" borderId="0" xfId="0" applyFont="1" applyFill="1"/>
    <xf numFmtId="0" fontId="10" fillId="0" borderId="103" xfId="0" applyFont="1" applyBorder="1" applyAlignment="1" applyProtection="1">
      <alignment horizontal="center" vertical="center" wrapText="1"/>
      <protection hidden="1"/>
    </xf>
    <xf numFmtId="0" fontId="10" fillId="3" borderId="104" xfId="0" applyFont="1" applyFill="1" applyBorder="1" applyAlignment="1" applyProtection="1">
      <alignment horizontal="center" vertical="center" wrapText="1"/>
      <protection hidden="1"/>
    </xf>
    <xf numFmtId="0" fontId="10" fillId="5" borderId="105" xfId="0" applyFont="1" applyFill="1" applyBorder="1" applyAlignment="1" applyProtection="1">
      <alignment horizontal="center" vertical="center" wrapText="1"/>
      <protection hidden="1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66" fillId="0" borderId="0" xfId="0" applyFont="1" applyBorder="1" applyAlignment="1" applyProtection="1">
      <alignment horizontal="center" vertical="center"/>
      <protection hidden="1"/>
    </xf>
    <xf numFmtId="0" fontId="66" fillId="0" borderId="28" xfId="0" applyFont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/>
      <protection hidden="1"/>
    </xf>
    <xf numFmtId="0" fontId="67" fillId="0" borderId="0" xfId="0" applyFont="1" applyAlignment="1">
      <alignment horizontal="center"/>
    </xf>
    <xf numFmtId="0" fontId="28" fillId="3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166" fontId="0" fillId="0" borderId="0" xfId="0" applyNumberFormat="1" applyBorder="1" applyAlignment="1" applyProtection="1">
      <alignment horizontal="center" vertical="center"/>
      <protection hidden="1"/>
    </xf>
    <xf numFmtId="166" fontId="0" fillId="0" borderId="0" xfId="0" applyNumberFormat="1" applyAlignment="1" applyProtection="1">
      <alignment horizontal="center" vertical="center"/>
      <protection hidden="1"/>
    </xf>
    <xf numFmtId="0" fontId="68" fillId="0" borderId="0" xfId="0" applyFont="1" applyBorder="1" applyAlignment="1" applyProtection="1">
      <alignment horizontal="center" vertical="center"/>
      <protection hidden="1"/>
    </xf>
    <xf numFmtId="0" fontId="68" fillId="0" borderId="3" xfId="0" applyFont="1" applyBorder="1" applyAlignment="1" applyProtection="1">
      <alignment horizontal="center" vertical="center"/>
      <protection hidden="1"/>
    </xf>
    <xf numFmtId="0" fontId="68" fillId="0" borderId="0" xfId="0" applyFont="1" applyAlignment="1" applyProtection="1">
      <alignment horizontal="center" vertical="center"/>
      <protection hidden="1"/>
    </xf>
    <xf numFmtId="0" fontId="15" fillId="0" borderId="0" xfId="0" applyFont="1" applyBorder="1"/>
    <xf numFmtId="0" fontId="15" fillId="0" borderId="29" xfId="0" applyFont="1" applyBorder="1"/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/>
    <xf numFmtId="0" fontId="15" fillId="0" borderId="30" xfId="0" applyFont="1" applyBorder="1"/>
    <xf numFmtId="0" fontId="27" fillId="0" borderId="0" xfId="0" applyFont="1" applyAlignment="1">
      <alignment vertical="center"/>
    </xf>
    <xf numFmtId="0" fontId="15" fillId="0" borderId="0" xfId="0" applyFont="1" applyAlignment="1">
      <alignment vertical="top"/>
    </xf>
    <xf numFmtId="0" fontId="0" fillId="3" borderId="0" xfId="0" applyFill="1" applyAlignment="1">
      <alignment horizontal="center" wrapText="1"/>
    </xf>
    <xf numFmtId="0" fontId="27" fillId="0" borderId="0" xfId="0" applyFont="1" applyBorder="1" applyAlignment="1">
      <alignment vertical="center"/>
    </xf>
    <xf numFmtId="0" fontId="27" fillId="0" borderId="29" xfId="0" applyFont="1" applyBorder="1" applyAlignment="1">
      <alignment vertical="center"/>
    </xf>
    <xf numFmtId="0" fontId="15" fillId="0" borderId="0" xfId="0" applyFont="1" applyAlignment="1">
      <alignment horizontal="right"/>
    </xf>
    <xf numFmtId="0" fontId="31" fillId="2" borderId="18" xfId="0" applyFont="1" applyFill="1" applyBorder="1" applyAlignment="1" applyProtection="1">
      <alignment horizontal="right"/>
      <protection hidden="1"/>
    </xf>
    <xf numFmtId="0" fontId="0" fillId="0" borderId="18" xfId="0" applyBorder="1"/>
    <xf numFmtId="0" fontId="2" fillId="2" borderId="18" xfId="0" applyFont="1" applyFill="1" applyBorder="1" applyProtection="1">
      <protection hidden="1"/>
    </xf>
    <xf numFmtId="0" fontId="15" fillId="0" borderId="0" xfId="0" applyFont="1" applyFill="1" applyProtection="1">
      <protection hidden="1"/>
    </xf>
    <xf numFmtId="0" fontId="34" fillId="0" borderId="0" xfId="0" applyFont="1" applyFill="1" applyAlignment="1" applyProtection="1">
      <protection hidden="1"/>
    </xf>
    <xf numFmtId="0" fontId="34" fillId="0" borderId="0" xfId="0" applyFont="1" applyAlignment="1" applyProtection="1">
      <alignment horizontal="center" vertical="center"/>
      <protection hidden="1"/>
    </xf>
    <xf numFmtId="0" fontId="34" fillId="0" borderId="0" xfId="0" applyFont="1" applyAlignment="1">
      <alignment horizontal="center" vertical="center"/>
    </xf>
    <xf numFmtId="168" fontId="34" fillId="0" borderId="0" xfId="0" applyNumberFormat="1" applyFont="1" applyAlignment="1" applyProtection="1">
      <alignment horizontal="center" vertical="center"/>
      <protection hidden="1"/>
    </xf>
    <xf numFmtId="22" fontId="35" fillId="0" borderId="0" xfId="0" applyNumberFormat="1" applyFont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168" fontId="34" fillId="0" borderId="0" xfId="0" applyNumberFormat="1" applyFont="1" applyAlignment="1">
      <alignment horizontal="center" vertical="center"/>
    </xf>
    <xf numFmtId="22" fontId="34" fillId="0" borderId="0" xfId="0" applyNumberFormat="1" applyFont="1" applyAlignment="1">
      <alignment horizontal="center" vertical="center"/>
    </xf>
    <xf numFmtId="14" fontId="34" fillId="0" borderId="0" xfId="0" applyNumberFormat="1" applyFont="1" applyAlignment="1" applyProtection="1">
      <alignment horizontal="center" vertical="center"/>
      <protection hidden="1"/>
    </xf>
    <xf numFmtId="168" fontId="34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/>
      <protection hidden="1"/>
    </xf>
    <xf numFmtId="0" fontId="0" fillId="10" borderId="0" xfId="0" applyFill="1" applyAlignment="1">
      <alignment horizontal="center"/>
    </xf>
    <xf numFmtId="0" fontId="0" fillId="10" borderId="0" xfId="0" applyNumberFormat="1" applyFill="1" applyAlignment="1">
      <alignment horizontal="center"/>
    </xf>
    <xf numFmtId="0" fontId="0" fillId="10" borderId="0" xfId="0" applyNumberFormat="1" applyFont="1" applyFill="1" applyAlignment="1">
      <alignment horizontal="center"/>
    </xf>
    <xf numFmtId="167" fontId="28" fillId="0" borderId="0" xfId="0" applyNumberFormat="1" applyFont="1" applyFill="1" applyAlignment="1">
      <alignment horizontal="center"/>
    </xf>
    <xf numFmtId="167" fontId="28" fillId="0" borderId="0" xfId="0" applyNumberFormat="1" applyFont="1" applyFill="1" applyBorder="1" applyAlignment="1" applyProtection="1">
      <alignment horizontal="center" vertical="center"/>
      <protection hidden="1"/>
    </xf>
    <xf numFmtId="167" fontId="0" fillId="10" borderId="0" xfId="0" applyNumberFormat="1" applyFill="1" applyAlignment="1">
      <alignment horizontal="center"/>
    </xf>
    <xf numFmtId="0" fontId="0" fillId="0" borderId="0" xfId="0" applyNumberFormat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70" fillId="7" borderId="58" xfId="3" applyFont="1" applyFill="1" applyBorder="1" applyAlignment="1" applyProtection="1">
      <alignment vertical="center"/>
      <protection hidden="1"/>
    </xf>
    <xf numFmtId="0" fontId="42" fillId="11" borderId="58" xfId="3" applyNumberFormat="1" applyFont="1" applyFill="1" applyBorder="1" applyAlignment="1" applyProtection="1">
      <alignment horizontal="center" vertical="center"/>
      <protection hidden="1"/>
    </xf>
    <xf numFmtId="0" fontId="42" fillId="9" borderId="58" xfId="3" applyNumberFormat="1" applyFont="1" applyFill="1" applyBorder="1" applyAlignment="1" applyProtection="1">
      <alignment horizontal="center" vertical="center"/>
      <protection hidden="1"/>
    </xf>
    <xf numFmtId="0" fontId="42" fillId="8" borderId="58" xfId="3" applyNumberFormat="1" applyFont="1" applyFill="1" applyBorder="1" applyAlignment="1" applyProtection="1">
      <alignment horizontal="center" vertical="center"/>
      <protection hidden="1"/>
    </xf>
    <xf numFmtId="0" fontId="4" fillId="7" borderId="75" xfId="3" applyNumberFormat="1" applyFont="1" applyFill="1" applyBorder="1" applyAlignment="1" applyProtection="1">
      <alignment horizontal="right" vertical="center" wrapText="1"/>
      <protection hidden="1"/>
    </xf>
    <xf numFmtId="0" fontId="4" fillId="7" borderId="58" xfId="3" applyNumberFormat="1" applyFont="1" applyFill="1" applyBorder="1" applyAlignment="1" applyProtection="1">
      <alignment horizontal="right" vertical="center" wrapText="1"/>
      <protection hidden="1"/>
    </xf>
    <xf numFmtId="0" fontId="4" fillId="7" borderId="58" xfId="3" applyFont="1" applyFill="1" applyBorder="1" applyAlignment="1" applyProtection="1">
      <alignment horizontal="right" vertical="center" wrapText="1"/>
      <protection hidden="1"/>
    </xf>
    <xf numFmtId="0" fontId="4" fillId="2" borderId="58" xfId="0" applyFont="1" applyFill="1" applyBorder="1" applyAlignment="1" applyProtection="1">
      <alignment horizontal="right" vertical="center"/>
      <protection hidden="1"/>
    </xf>
    <xf numFmtId="0" fontId="2" fillId="9" borderId="58" xfId="0" applyFont="1" applyFill="1" applyBorder="1" applyAlignment="1" applyProtection="1">
      <alignment horizontal="right" vertical="center" wrapText="1"/>
      <protection hidden="1"/>
    </xf>
    <xf numFmtId="0" fontId="2" fillId="8" borderId="58" xfId="0" applyFont="1" applyFill="1" applyBorder="1" applyAlignment="1" applyProtection="1">
      <alignment horizontal="right" vertical="center" wrapText="1"/>
      <protection hidden="1"/>
    </xf>
    <xf numFmtId="0" fontId="9" fillId="0" borderId="29" xfId="0" applyFont="1" applyFill="1" applyBorder="1" applyAlignment="1" applyProtection="1">
      <alignment vertical="center" wrapText="1"/>
      <protection hidden="1"/>
    </xf>
    <xf numFmtId="0" fontId="15" fillId="0" borderId="0" xfId="0" applyFont="1"/>
    <xf numFmtId="0" fontId="15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hidden="1"/>
    </xf>
    <xf numFmtId="0" fontId="14" fillId="11" borderId="58" xfId="0" applyFont="1" applyFill="1" applyBorder="1" applyAlignment="1" applyProtection="1">
      <alignment horizontal="center" vertical="center"/>
      <protection locked="0" hidden="1"/>
    </xf>
    <xf numFmtId="0" fontId="14" fillId="9" borderId="58" xfId="0" applyNumberFormat="1" applyFont="1" applyFill="1" applyBorder="1" applyAlignment="1" applyProtection="1">
      <alignment horizontal="center" vertical="center"/>
      <protection locked="0" hidden="1"/>
    </xf>
    <xf numFmtId="0" fontId="14" fillId="8" borderId="58" xfId="3" applyNumberFormat="1" applyFont="1" applyFill="1" applyBorder="1" applyAlignment="1" applyProtection="1">
      <alignment horizontal="center" vertical="center"/>
      <protection locked="0" hidden="1"/>
    </xf>
    <xf numFmtId="0" fontId="2" fillId="11" borderId="58" xfId="0" applyFont="1" applyFill="1" applyBorder="1" applyAlignment="1" applyProtection="1">
      <alignment horizontal="right" vertical="center"/>
      <protection hidden="1"/>
    </xf>
    <xf numFmtId="0" fontId="43" fillId="11" borderId="58" xfId="0" applyNumberFormat="1" applyFont="1" applyFill="1" applyBorder="1" applyAlignment="1" applyProtection="1">
      <alignment horizontal="center" vertical="center"/>
      <protection hidden="1"/>
    </xf>
    <xf numFmtId="0" fontId="42" fillId="11" borderId="58" xfId="0" applyFont="1" applyFill="1" applyBorder="1" applyAlignment="1" applyProtection="1">
      <alignment horizontal="center" vertical="center"/>
      <protection hidden="1"/>
    </xf>
    <xf numFmtId="0" fontId="0" fillId="11" borderId="0" xfId="0" applyFill="1" applyAlignment="1" applyProtection="1">
      <alignment horizontal="center" vertical="center"/>
      <protection hidden="1"/>
    </xf>
    <xf numFmtId="0" fontId="0" fillId="9" borderId="0" xfId="0" applyFill="1" applyAlignment="1" applyProtection="1">
      <alignment horizontal="center" vertical="center"/>
      <protection hidden="1"/>
    </xf>
    <xf numFmtId="0" fontId="0" fillId="8" borderId="0" xfId="0" applyFill="1" applyAlignment="1" applyProtection="1">
      <alignment horizontal="center" vertical="center"/>
      <protection hidden="1"/>
    </xf>
    <xf numFmtId="0" fontId="0" fillId="11" borderId="117" xfId="0" applyFill="1" applyBorder="1" applyAlignment="1" applyProtection="1">
      <alignment horizontal="center" vertical="center"/>
      <protection hidden="1"/>
    </xf>
    <xf numFmtId="0" fontId="0" fillId="11" borderId="118" xfId="0" applyFill="1" applyBorder="1" applyAlignment="1" applyProtection="1">
      <alignment horizontal="center" vertical="center"/>
      <protection hidden="1"/>
    </xf>
    <xf numFmtId="0" fontId="0" fillId="11" borderId="119" xfId="0" applyFill="1" applyBorder="1" applyAlignment="1" applyProtection="1">
      <alignment horizontal="center" vertical="center"/>
      <protection hidden="1"/>
    </xf>
    <xf numFmtId="0" fontId="0" fillId="8" borderId="117" xfId="0" applyNumberFormat="1" applyFill="1" applyBorder="1" applyAlignment="1" applyProtection="1">
      <alignment horizontal="center" vertical="center"/>
      <protection hidden="1"/>
    </xf>
    <xf numFmtId="0" fontId="0" fillId="8" borderId="118" xfId="0" applyNumberFormat="1" applyFill="1" applyBorder="1" applyAlignment="1" applyProtection="1">
      <alignment horizontal="center" vertical="center"/>
      <protection hidden="1"/>
    </xf>
    <xf numFmtId="0" fontId="0" fillId="8" borderId="119" xfId="0" applyNumberFormat="1" applyFill="1" applyBorder="1" applyAlignment="1" applyProtection="1">
      <alignment horizontal="center" vertical="center"/>
      <protection hidden="1"/>
    </xf>
    <xf numFmtId="0" fontId="28" fillId="9" borderId="117" xfId="0" applyFont="1" applyFill="1" applyBorder="1" applyAlignment="1" applyProtection="1">
      <alignment horizontal="center" vertical="center"/>
      <protection hidden="1"/>
    </xf>
    <xf numFmtId="0" fontId="28" fillId="9" borderId="118" xfId="0" applyFont="1" applyFill="1" applyBorder="1" applyAlignment="1" applyProtection="1">
      <alignment horizontal="center" vertical="center"/>
      <protection hidden="1"/>
    </xf>
    <xf numFmtId="0" fontId="28" fillId="9" borderId="119" xfId="0" applyFont="1" applyFill="1" applyBorder="1" applyAlignment="1" applyProtection="1">
      <alignment horizontal="center" vertical="center"/>
      <protection hidden="1"/>
    </xf>
    <xf numFmtId="0" fontId="28" fillId="0" borderId="0" xfId="0" applyFont="1" applyAlignment="1">
      <alignment horizontal="center"/>
    </xf>
    <xf numFmtId="0" fontId="72" fillId="0" borderId="0" xfId="0" applyFont="1" applyFill="1" applyBorder="1" applyAlignment="1" applyProtection="1">
      <alignment horizontal="center" vertical="center"/>
      <protection hidden="1"/>
    </xf>
    <xf numFmtId="0" fontId="72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Alignment="1">
      <alignment horizontal="center" vertical="center"/>
    </xf>
    <xf numFmtId="0" fontId="72" fillId="0" borderId="0" xfId="0" applyFont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2" fillId="0" borderId="15" xfId="0" applyFont="1" applyFill="1" applyBorder="1" applyAlignment="1" applyProtection="1">
      <alignment horizontal="right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69" fillId="0" borderId="45" xfId="0" applyNumberFormat="1" applyFont="1" applyBorder="1" applyAlignment="1" applyProtection="1">
      <alignment horizontal="center"/>
      <protection locked="0" hidden="1"/>
    </xf>
    <xf numFmtId="0" fontId="28" fillId="0" borderId="0" xfId="0" applyFont="1" applyFill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0" fillId="0" borderId="126" xfId="0" applyBorder="1"/>
    <xf numFmtId="0" fontId="0" fillId="0" borderId="127" xfId="0" applyBorder="1"/>
    <xf numFmtId="0" fontId="2" fillId="2" borderId="127" xfId="0" applyFont="1" applyFill="1" applyBorder="1" applyProtection="1">
      <protection hidden="1"/>
    </xf>
    <xf numFmtId="0" fontId="0" fillId="0" borderId="128" xfId="0" applyBorder="1"/>
    <xf numFmtId="0" fontId="2" fillId="2" borderId="5" xfId="0" applyFont="1" applyFill="1" applyBorder="1" applyProtection="1">
      <protection hidden="1"/>
    </xf>
    <xf numFmtId="0" fontId="2" fillId="2" borderId="5" xfId="0" applyFont="1" applyFill="1" applyBorder="1" applyAlignment="1" applyProtection="1">
      <alignment horizontal="left" vertical="top"/>
      <protection hidden="1"/>
    </xf>
    <xf numFmtId="0" fontId="0" fillId="0" borderId="129" xfId="0" applyBorder="1"/>
    <xf numFmtId="0" fontId="0" fillId="0" borderId="130" xfId="0" applyBorder="1"/>
    <xf numFmtId="0" fontId="2" fillId="0" borderId="124" xfId="0" applyFont="1" applyFill="1" applyBorder="1" applyAlignment="1" applyProtection="1">
      <alignment horizontal="right" vertical="center"/>
      <protection hidden="1"/>
    </xf>
    <xf numFmtId="0" fontId="2" fillId="11" borderId="12" xfId="0" applyFont="1" applyFill="1" applyBorder="1" applyAlignment="1" applyProtection="1">
      <alignment horizontal="right" vertical="center"/>
      <protection hidden="1"/>
    </xf>
    <xf numFmtId="0" fontId="2" fillId="8" borderId="12" xfId="0" applyFont="1" applyFill="1" applyBorder="1" applyAlignment="1" applyProtection="1">
      <alignment horizontal="right" vertical="center"/>
      <protection hidden="1"/>
    </xf>
    <xf numFmtId="0" fontId="0" fillId="8" borderId="11" xfId="0" applyFill="1" applyBorder="1" applyAlignment="1" applyProtection="1">
      <alignment horizontal="center" vertical="center"/>
      <protection hidden="1"/>
    </xf>
    <xf numFmtId="0" fontId="0" fillId="8" borderId="133" xfId="0" applyFill="1" applyBorder="1" applyAlignment="1" applyProtection="1">
      <alignment horizontal="center" vertical="center"/>
      <protection hidden="1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8" borderId="132" xfId="0" applyFill="1" applyBorder="1" applyAlignment="1" applyProtection="1">
      <alignment horizontal="center" vertical="center"/>
      <protection hidden="1"/>
    </xf>
    <xf numFmtId="0" fontId="0" fillId="0" borderId="28" xfId="0" applyFill="1" applyBorder="1" applyAlignment="1" applyProtection="1">
      <alignment horizontal="center" vertical="center"/>
      <protection hidden="1"/>
    </xf>
    <xf numFmtId="0" fontId="10" fillId="0" borderId="27" xfId="0" applyFont="1" applyBorder="1" applyAlignment="1" applyProtection="1">
      <alignment horizontal="center" vertical="center" wrapText="1"/>
      <protection hidden="1"/>
    </xf>
    <xf numFmtId="0" fontId="2" fillId="2" borderId="131" xfId="0" applyFont="1" applyFill="1" applyBorder="1" applyAlignment="1" applyProtection="1">
      <alignment horizontal="center" vertical="center"/>
      <protection hidden="1"/>
    </xf>
    <xf numFmtId="0" fontId="3" fillId="2" borderId="123" xfId="0" applyFont="1" applyFill="1" applyBorder="1" applyAlignment="1" applyProtection="1">
      <alignment vertical="center" wrapText="1"/>
      <protection hidden="1"/>
    </xf>
    <xf numFmtId="0" fontId="3" fillId="2" borderId="122" xfId="0" applyFont="1" applyFill="1" applyBorder="1" applyAlignment="1" applyProtection="1">
      <alignment horizontal="center" vertical="center"/>
      <protection hidden="1"/>
    </xf>
    <xf numFmtId="0" fontId="3" fillId="2" borderId="122" xfId="0" applyFont="1" applyFill="1" applyBorder="1" applyAlignment="1" applyProtection="1">
      <alignment horizontal="center" vertical="center" wrapText="1"/>
      <protection hidden="1"/>
    </xf>
    <xf numFmtId="0" fontId="3" fillId="2" borderId="9" xfId="0" applyFont="1" applyFill="1" applyBorder="1" applyAlignment="1" applyProtection="1">
      <alignment horizontal="center" vertical="center"/>
      <protection hidden="1"/>
    </xf>
    <xf numFmtId="0" fontId="3" fillId="2" borderId="131" xfId="0" applyFont="1" applyFill="1" applyBorder="1" applyAlignment="1" applyProtection="1">
      <alignment horizontal="center" vertical="center"/>
      <protection hidden="1"/>
    </xf>
    <xf numFmtId="0" fontId="73" fillId="2" borderId="123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75" fillId="2" borderId="9" xfId="0" applyFont="1" applyFill="1" applyBorder="1" applyAlignment="1" applyProtection="1">
      <alignment horizontal="center" vertical="center"/>
      <protection hidden="1"/>
    </xf>
    <xf numFmtId="0" fontId="75" fillId="2" borderId="131" xfId="0" applyFont="1" applyFill="1" applyBorder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12" borderId="0" xfId="0" applyFont="1" applyFill="1" applyAlignment="1" applyProtection="1">
      <alignment horizontal="center" vertical="center"/>
      <protection hidden="1"/>
    </xf>
    <xf numFmtId="0" fontId="0" fillId="13" borderId="76" xfId="0" applyFont="1" applyFill="1" applyBorder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0" fillId="0" borderId="28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26" xfId="0" applyBorder="1" applyAlignment="1" applyProtection="1">
      <alignment horizontal="center" vertical="center"/>
      <protection hidden="1"/>
    </xf>
    <xf numFmtId="0" fontId="0" fillId="0" borderId="28" xfId="0" applyFont="1" applyBorder="1" applyAlignment="1" applyProtection="1">
      <alignment horizontal="center" vertical="center"/>
      <protection hidden="1"/>
    </xf>
    <xf numFmtId="0" fontId="0" fillId="0" borderId="28" xfId="0" applyBorder="1" applyAlignment="1">
      <alignment horizontal="center" vertical="center"/>
    </xf>
    <xf numFmtId="0" fontId="0" fillId="0" borderId="28" xfId="0" applyBorder="1"/>
    <xf numFmtId="0" fontId="0" fillId="0" borderId="29" xfId="0" applyBorder="1" applyAlignment="1">
      <alignment horizontal="center"/>
    </xf>
    <xf numFmtId="0" fontId="2" fillId="2" borderId="0" xfId="0" applyFont="1" applyFill="1" applyProtection="1">
      <protection locked="0" hidden="1"/>
    </xf>
    <xf numFmtId="0" fontId="15" fillId="3" borderId="0" xfId="0" applyFont="1" applyFill="1" applyAlignment="1">
      <alignment horizontal="center"/>
    </xf>
    <xf numFmtId="49" fontId="27" fillId="0" borderId="0" xfId="0" applyNumberFormat="1" applyFont="1" applyAlignment="1">
      <alignment horizontal="right"/>
    </xf>
    <xf numFmtId="0" fontId="4" fillId="2" borderId="98" xfId="0" applyFont="1" applyFill="1" applyBorder="1" applyAlignment="1" applyProtection="1">
      <alignment horizontal="left" vertical="center" wrapText="1" indent="1"/>
      <protection hidden="1"/>
    </xf>
    <xf numFmtId="0" fontId="4" fillId="2" borderId="141" xfId="0" applyFont="1" applyFill="1" applyBorder="1" applyAlignment="1" applyProtection="1">
      <alignment horizontal="left" vertical="center" wrapText="1" indent="1"/>
      <protection hidden="1"/>
    </xf>
    <xf numFmtId="0" fontId="4" fillId="2" borderId="143" xfId="0" applyFont="1" applyFill="1" applyBorder="1" applyAlignment="1" applyProtection="1">
      <alignment horizontal="left" vertical="center" wrapText="1" indent="1"/>
      <protection hidden="1"/>
    </xf>
    <xf numFmtId="0" fontId="6" fillId="2" borderId="0" xfId="0" applyFont="1" applyFill="1" applyBorder="1" applyProtection="1">
      <protection hidden="1"/>
    </xf>
    <xf numFmtId="0" fontId="2" fillId="2" borderId="140" xfId="0" applyFont="1" applyFill="1" applyBorder="1" applyProtection="1">
      <protection hidden="1"/>
    </xf>
    <xf numFmtId="0" fontId="6" fillId="2" borderId="140" xfId="0" applyFont="1" applyFill="1" applyBorder="1" applyAlignment="1" applyProtection="1">
      <alignment vertical="center" wrapText="1"/>
      <protection hidden="1"/>
    </xf>
    <xf numFmtId="0" fontId="6" fillId="2" borderId="144" xfId="0" applyFont="1" applyFill="1" applyBorder="1" applyAlignment="1" applyProtection="1">
      <alignment vertical="center" wrapText="1"/>
      <protection hidden="1"/>
    </xf>
    <xf numFmtId="0" fontId="19" fillId="0" borderId="144" xfId="0" applyFont="1" applyFill="1" applyBorder="1" applyAlignment="1" applyProtection="1">
      <alignment vertical="center"/>
      <protection hidden="1"/>
    </xf>
    <xf numFmtId="0" fontId="2" fillId="2" borderId="145" xfId="0" applyFont="1" applyFill="1" applyBorder="1" applyProtection="1">
      <protection hidden="1"/>
    </xf>
    <xf numFmtId="14" fontId="2" fillId="2" borderId="140" xfId="0" applyNumberFormat="1" applyFont="1" applyFill="1" applyBorder="1" applyAlignment="1" applyProtection="1">
      <protection hidden="1"/>
    </xf>
    <xf numFmtId="0" fontId="14" fillId="11" borderId="12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Fill="1" applyBorder="1" applyAlignment="1" applyProtection="1">
      <alignment horizontal="center" vertical="center" wrapText="1"/>
      <protection hidden="1"/>
    </xf>
    <xf numFmtId="0" fontId="14" fillId="9" borderId="12" xfId="0" applyFont="1" applyFill="1" applyBorder="1" applyAlignment="1" applyProtection="1">
      <alignment horizontal="center" vertical="center" wrapText="1"/>
      <protection hidden="1"/>
    </xf>
    <xf numFmtId="0" fontId="14" fillId="8" borderId="12" xfId="0" applyFont="1" applyFill="1" applyBorder="1" applyAlignment="1" applyProtection="1">
      <alignment horizontal="center" vertical="center" wrapText="1"/>
      <protection hidden="1"/>
    </xf>
    <xf numFmtId="0" fontId="2" fillId="0" borderId="147" xfId="0" applyFont="1" applyBorder="1" applyAlignment="1" applyProtection="1">
      <alignment horizontal="center"/>
      <protection locked="0" hidden="1"/>
    </xf>
    <xf numFmtId="0" fontId="2" fillId="0" borderId="148" xfId="0" applyFont="1" applyBorder="1" applyAlignment="1" applyProtection="1">
      <alignment horizontal="center"/>
      <protection locked="0" hidden="1"/>
    </xf>
    <xf numFmtId="14" fontId="2" fillId="0" borderId="148" xfId="0" applyNumberFormat="1" applyFont="1" applyBorder="1" applyAlignment="1" applyProtection="1">
      <alignment horizontal="center"/>
      <protection locked="0" hidden="1"/>
    </xf>
    <xf numFmtId="0" fontId="0" fillId="3" borderId="0" xfId="0" applyFill="1" applyAlignment="1" applyProtection="1">
      <alignment horizontal="center" vertical="center"/>
      <protection hidden="1"/>
    </xf>
    <xf numFmtId="22" fontId="17" fillId="0" borderId="0" xfId="0" applyNumberFormat="1" applyFont="1" applyBorder="1" applyAlignment="1" applyProtection="1">
      <alignment horizontal="center" vertical="center" wrapText="1"/>
      <protection hidden="1"/>
    </xf>
    <xf numFmtId="0" fontId="15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5" fillId="0" borderId="0" xfId="0" applyFont="1" applyAlignment="1" applyProtection="1">
      <protection hidden="1"/>
    </xf>
    <xf numFmtId="0" fontId="35" fillId="0" borderId="0" xfId="3" applyFont="1" applyBorder="1" applyAlignment="1" applyProtection="1">
      <alignment vertical="center"/>
      <protection hidden="1"/>
    </xf>
    <xf numFmtId="0" fontId="2" fillId="0" borderId="155" xfId="0" applyFont="1" applyBorder="1" applyAlignment="1" applyProtection="1">
      <alignment horizontal="center" vertical="center" textRotation="90" wrapText="1"/>
      <protection hidden="1"/>
    </xf>
    <xf numFmtId="0" fontId="2" fillId="0" borderId="156" xfId="0" applyFont="1" applyFill="1" applyBorder="1" applyAlignment="1" applyProtection="1">
      <alignment horizontal="center" vertical="center" textRotation="90" wrapText="1"/>
      <protection hidden="1"/>
    </xf>
    <xf numFmtId="164" fontId="43" fillId="0" borderId="157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58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59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60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6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162" xfId="0" applyNumberFormat="1" applyFont="1" applyBorder="1" applyAlignment="1" applyProtection="1">
      <alignment horizontal="center" vertical="center" wrapText="1"/>
      <protection hidden="1"/>
    </xf>
    <xf numFmtId="0" fontId="2" fillId="0" borderId="163" xfId="0" applyNumberFormat="1" applyFont="1" applyBorder="1" applyAlignment="1" applyProtection="1">
      <alignment horizontal="center" vertical="center" wrapText="1"/>
      <protection hidden="1"/>
    </xf>
    <xf numFmtId="165" fontId="43" fillId="0" borderId="164" xfId="0" applyNumberFormat="1" applyFont="1" applyBorder="1" applyAlignment="1" applyProtection="1">
      <alignment horizontal="center" vertical="center" wrapText="1"/>
      <protection hidden="1"/>
    </xf>
    <xf numFmtId="165" fontId="43" fillId="0" borderId="165" xfId="0" applyNumberFormat="1" applyFont="1" applyBorder="1" applyAlignment="1" applyProtection="1">
      <alignment horizontal="center" vertical="center" wrapText="1"/>
      <protection hidden="1"/>
    </xf>
    <xf numFmtId="165" fontId="43" fillId="0" borderId="166" xfId="0" applyNumberFormat="1" applyFont="1" applyBorder="1" applyAlignment="1" applyProtection="1">
      <alignment horizontal="center" vertical="center" wrapText="1"/>
      <protection hidden="1"/>
    </xf>
    <xf numFmtId="165" fontId="43" fillId="0" borderId="167" xfId="0" applyNumberFormat="1" applyFont="1" applyBorder="1" applyAlignment="1" applyProtection="1">
      <alignment horizontal="center" vertical="center" wrapText="1"/>
      <protection hidden="1"/>
    </xf>
    <xf numFmtId="0" fontId="2" fillId="0" borderId="168" xfId="0" applyFont="1" applyBorder="1" applyAlignment="1" applyProtection="1">
      <alignment horizontal="center" vertical="center"/>
      <protection hidden="1"/>
    </xf>
    <xf numFmtId="0" fontId="2" fillId="0" borderId="170" xfId="0" applyFont="1" applyBorder="1" applyAlignment="1" applyProtection="1">
      <alignment horizontal="center" vertical="center"/>
      <protection hidden="1"/>
    </xf>
    <xf numFmtId="0" fontId="7" fillId="0" borderId="170" xfId="0" applyFont="1" applyBorder="1" applyAlignment="1" applyProtection="1">
      <alignment horizontal="center" vertical="center"/>
      <protection hidden="1"/>
    </xf>
    <xf numFmtId="0" fontId="7" fillId="0" borderId="172" xfId="0" applyFont="1" applyBorder="1" applyAlignment="1" applyProtection="1">
      <alignment horizontal="center" vertical="center"/>
      <protection hidden="1"/>
    </xf>
    <xf numFmtId="0" fontId="2" fillId="0" borderId="174" xfId="0" applyFont="1" applyBorder="1" applyAlignment="1" applyProtection="1">
      <alignment horizontal="center" vertical="center"/>
      <protection hidden="1"/>
    </xf>
    <xf numFmtId="0" fontId="7" fillId="2" borderId="170" xfId="0" applyFont="1" applyFill="1" applyBorder="1" applyAlignment="1" applyProtection="1">
      <alignment horizontal="center" vertical="center"/>
      <protection hidden="1"/>
    </xf>
    <xf numFmtId="0" fontId="7" fillId="2" borderId="172" xfId="0" applyFont="1" applyFill="1" applyBorder="1" applyAlignment="1" applyProtection="1">
      <alignment horizontal="center" vertical="center"/>
      <protection hidden="1"/>
    </xf>
    <xf numFmtId="0" fontId="6" fillId="0" borderId="176" xfId="0" applyFont="1" applyBorder="1" applyAlignment="1" applyProtection="1">
      <alignment horizontal="center" vertical="center"/>
      <protection hidden="1"/>
    </xf>
    <xf numFmtId="0" fontId="2" fillId="0" borderId="178" xfId="0" applyFont="1" applyBorder="1" applyAlignment="1" applyProtection="1">
      <alignment horizontal="center" vertical="center"/>
      <protection hidden="1"/>
    </xf>
    <xf numFmtId="0" fontId="2" fillId="0" borderId="180" xfId="0" applyFont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left" vertical="center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14" fontId="6" fillId="0" borderId="169" xfId="0" applyNumberFormat="1" applyFont="1" applyBorder="1" applyAlignment="1" applyProtection="1">
      <alignment horizontal="center" vertical="center" wrapText="1"/>
      <protection hidden="1"/>
    </xf>
    <xf numFmtId="169" fontId="6" fillId="4" borderId="154" xfId="1" applyNumberFormat="1" applyFont="1" applyFill="1" applyBorder="1" applyAlignment="1" applyProtection="1">
      <alignment horizontal="center" vertical="center"/>
      <protection hidden="1"/>
    </xf>
    <xf numFmtId="169" fontId="6" fillId="4" borderId="45" xfId="1" applyNumberFormat="1" applyFont="1" applyFill="1" applyBorder="1" applyAlignment="1" applyProtection="1">
      <alignment horizontal="center" vertical="center"/>
      <protection hidden="1"/>
    </xf>
    <xf numFmtId="0" fontId="6" fillId="4" borderId="138" xfId="1" applyNumberFormat="1" applyFont="1" applyFill="1" applyBorder="1" applyAlignment="1" applyProtection="1">
      <alignment horizontal="center" vertical="center"/>
      <protection hidden="1"/>
    </xf>
    <xf numFmtId="0" fontId="6" fillId="4" borderId="135" xfId="1" applyNumberFormat="1" applyFont="1" applyFill="1" applyBorder="1" applyAlignment="1" applyProtection="1">
      <alignment horizontal="center" vertical="center"/>
      <protection hidden="1"/>
    </xf>
    <xf numFmtId="0" fontId="2" fillId="0" borderId="106" xfId="0" applyNumberFormat="1" applyFont="1" applyBorder="1" applyAlignment="1" applyProtection="1">
      <alignment horizontal="center" vertical="center" wrapText="1"/>
      <protection hidden="1"/>
    </xf>
    <xf numFmtId="0" fontId="2" fillId="0" borderId="21" xfId="0" applyNumberFormat="1" applyFont="1" applyBorder="1" applyAlignment="1" applyProtection="1">
      <alignment horizontal="center" vertical="center" wrapText="1"/>
      <protection hidden="1"/>
    </xf>
    <xf numFmtId="14" fontId="6" fillId="0" borderId="171" xfId="0" applyNumberFormat="1" applyFont="1" applyBorder="1" applyAlignment="1" applyProtection="1">
      <alignment horizontal="center" vertical="center" wrapText="1"/>
      <protection hidden="1"/>
    </xf>
    <xf numFmtId="169" fontId="6" fillId="4" borderId="138" xfId="1" applyNumberFormat="1" applyFont="1" applyFill="1" applyBorder="1" applyAlignment="1" applyProtection="1">
      <alignment horizontal="center" vertical="center"/>
      <protection hidden="1"/>
    </xf>
    <xf numFmtId="169" fontId="6" fillId="4" borderId="74" xfId="1" applyNumberFormat="1" applyFont="1" applyFill="1" applyBorder="1" applyAlignment="1" applyProtection="1">
      <alignment horizontal="center" vertical="center"/>
      <protection hidden="1"/>
    </xf>
    <xf numFmtId="0" fontId="6" fillId="4" borderId="58" xfId="1" applyNumberFormat="1" applyFont="1" applyFill="1" applyBorder="1" applyAlignment="1" applyProtection="1">
      <alignment horizontal="center" vertical="center"/>
      <protection hidden="1"/>
    </xf>
    <xf numFmtId="0" fontId="6" fillId="4" borderId="134" xfId="1" applyNumberFormat="1" applyFont="1" applyFill="1" applyBorder="1" applyAlignment="1" applyProtection="1">
      <alignment horizontal="center" vertical="center"/>
      <protection hidden="1"/>
    </xf>
    <xf numFmtId="0" fontId="2" fillId="0" borderId="19" xfId="0" applyNumberFormat="1" applyFont="1" applyBorder="1" applyAlignment="1" applyProtection="1">
      <alignment horizontal="center" vertical="center" wrapText="1"/>
      <protection hidden="1"/>
    </xf>
    <xf numFmtId="0" fontId="6" fillId="0" borderId="19" xfId="0" applyNumberFormat="1" applyFont="1" applyBorder="1" applyAlignment="1" applyProtection="1">
      <alignment horizontal="center" vertical="center" wrapText="1"/>
      <protection hidden="1"/>
    </xf>
    <xf numFmtId="14" fontId="6" fillId="0" borderId="173" xfId="0" applyNumberFormat="1" applyFont="1" applyBorder="1" applyAlignment="1" applyProtection="1">
      <alignment horizontal="center" vertical="center" wrapText="1"/>
      <protection hidden="1"/>
    </xf>
    <xf numFmtId="169" fontId="6" fillId="4" borderId="150" xfId="1" applyNumberFormat="1" applyFont="1" applyFill="1" applyBorder="1" applyAlignment="1" applyProtection="1">
      <alignment horizontal="center" vertical="center"/>
      <protection hidden="1"/>
    </xf>
    <xf numFmtId="169" fontId="6" fillId="4" borderId="151" xfId="1" applyNumberFormat="1" applyFont="1" applyFill="1" applyBorder="1" applyAlignment="1" applyProtection="1">
      <alignment horizontal="center" vertical="center"/>
      <protection hidden="1"/>
    </xf>
    <xf numFmtId="0" fontId="6" fillId="4" borderId="114" xfId="1" applyNumberFormat="1" applyFont="1" applyFill="1" applyBorder="1" applyAlignment="1" applyProtection="1">
      <alignment horizontal="center" vertical="center"/>
      <protection hidden="1"/>
    </xf>
    <xf numFmtId="0" fontId="6" fillId="4" borderId="136" xfId="1" applyNumberFormat="1" applyFont="1" applyFill="1" applyBorder="1" applyAlignment="1" applyProtection="1">
      <alignment horizontal="center" vertical="center"/>
      <protection hidden="1"/>
    </xf>
    <xf numFmtId="0" fontId="2" fillId="0" borderId="152" xfId="0" applyNumberFormat="1" applyFont="1" applyBorder="1" applyAlignment="1" applyProtection="1">
      <alignment horizontal="center" vertical="center" wrapText="1"/>
      <protection hidden="1"/>
    </xf>
    <xf numFmtId="0" fontId="2" fillId="0" borderId="116" xfId="0" applyNumberFormat="1" applyFont="1" applyBorder="1" applyAlignment="1" applyProtection="1">
      <alignment horizontal="center" vertical="center" wrapText="1"/>
      <protection hidden="1"/>
    </xf>
    <xf numFmtId="14" fontId="6" fillId="0" borderId="175" xfId="0" applyNumberFormat="1" applyFont="1" applyBorder="1" applyAlignment="1" applyProtection="1">
      <alignment horizontal="center" vertical="center" wrapText="1"/>
      <protection hidden="1"/>
    </xf>
    <xf numFmtId="0" fontId="6" fillId="4" borderId="74" xfId="1" applyNumberFormat="1" applyFont="1" applyFill="1" applyBorder="1" applyAlignment="1" applyProtection="1">
      <alignment horizontal="center" vertical="center"/>
      <protection hidden="1"/>
    </xf>
    <xf numFmtId="0" fontId="2" fillId="0" borderId="107" xfId="0" applyNumberFormat="1" applyFont="1" applyBorder="1" applyAlignment="1" applyProtection="1">
      <alignment horizontal="center" vertical="center" wrapText="1"/>
      <protection hidden="1"/>
    </xf>
    <xf numFmtId="0" fontId="6" fillId="4" borderId="114" xfId="2" applyNumberFormat="1" applyFont="1" applyFill="1" applyBorder="1" applyAlignment="1" applyProtection="1">
      <alignment horizontal="center" vertical="center"/>
      <protection hidden="1"/>
    </xf>
    <xf numFmtId="0" fontId="6" fillId="4" borderId="136" xfId="2" applyNumberFormat="1" applyFont="1" applyFill="1" applyBorder="1" applyAlignment="1" applyProtection="1">
      <alignment horizontal="center" vertical="center"/>
      <protection hidden="1"/>
    </xf>
    <xf numFmtId="0" fontId="2" fillId="0" borderId="115" xfId="0" applyNumberFormat="1" applyFont="1" applyBorder="1" applyAlignment="1" applyProtection="1">
      <alignment horizontal="center" vertical="center" wrapText="1"/>
      <protection hidden="1"/>
    </xf>
    <xf numFmtId="0" fontId="6" fillId="4" borderId="74" xfId="2" applyNumberFormat="1" applyFont="1" applyFill="1" applyBorder="1" applyAlignment="1" applyProtection="1">
      <alignment horizontal="center" vertical="center"/>
      <protection hidden="1"/>
    </xf>
    <xf numFmtId="0" fontId="6" fillId="4" borderId="135" xfId="2" applyNumberFormat="1" applyFont="1" applyFill="1" applyBorder="1" applyAlignment="1" applyProtection="1">
      <alignment horizontal="center" vertical="center"/>
      <protection hidden="1"/>
    </xf>
    <xf numFmtId="0" fontId="6" fillId="4" borderId="58" xfId="2" applyNumberFormat="1" applyFont="1" applyFill="1" applyBorder="1" applyAlignment="1" applyProtection="1">
      <alignment horizontal="center" vertical="center"/>
      <protection hidden="1"/>
    </xf>
    <xf numFmtId="0" fontId="6" fillId="4" borderId="134" xfId="2" applyNumberFormat="1" applyFont="1" applyFill="1" applyBorder="1" applyAlignment="1" applyProtection="1">
      <alignment horizontal="center" vertical="center"/>
      <protection hidden="1"/>
    </xf>
    <xf numFmtId="0" fontId="6" fillId="4" borderId="58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134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114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136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74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135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71" xfId="1" applyNumberFormat="1" applyFont="1" applyFill="1" applyBorder="1" applyAlignment="1" applyProtection="1">
      <alignment horizontal="center" vertical="center"/>
      <protection hidden="1"/>
    </xf>
    <xf numFmtId="0" fontId="6" fillId="4" borderId="153" xfId="1" applyNumberFormat="1" applyFont="1" applyFill="1" applyBorder="1" applyAlignment="1" applyProtection="1">
      <alignment horizontal="center" vertical="center"/>
      <protection hidden="1"/>
    </xf>
    <xf numFmtId="170" fontId="6" fillId="0" borderId="171" xfId="0" applyNumberFormat="1" applyFont="1" applyFill="1" applyBorder="1" applyAlignment="1" applyProtection="1">
      <alignment horizontal="center" vertical="center" wrapText="1"/>
      <protection hidden="1"/>
    </xf>
    <xf numFmtId="170" fontId="6" fillId="0" borderId="179" xfId="0" applyNumberFormat="1" applyFont="1" applyFill="1" applyBorder="1" applyAlignment="1" applyProtection="1">
      <alignment horizontal="center" vertical="center" wrapText="1"/>
      <protection hidden="1"/>
    </xf>
    <xf numFmtId="170" fontId="6" fillId="0" borderId="181" xfId="0" applyNumberFormat="1" applyFont="1" applyFill="1" applyBorder="1" applyAlignment="1" applyProtection="1">
      <alignment horizontal="center" vertical="center" wrapText="1"/>
      <protection hidden="1"/>
    </xf>
    <xf numFmtId="170" fontId="6" fillId="0" borderId="177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139" xfId="1" applyNumberFormat="1" applyFont="1" applyFill="1" applyBorder="1" applyAlignment="1" applyProtection="1">
      <alignment horizontal="center" vertical="center"/>
      <protection hidden="1"/>
    </xf>
    <xf numFmtId="0" fontId="6" fillId="4" borderId="113" xfId="1" applyNumberFormat="1" applyFont="1" applyFill="1" applyBorder="1" applyAlignment="1" applyProtection="1">
      <alignment horizontal="center" vertical="center"/>
      <protection hidden="1"/>
    </xf>
    <xf numFmtId="0" fontId="6" fillId="4" borderId="113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137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108" xfId="0" applyNumberFormat="1" applyFont="1" applyBorder="1" applyAlignment="1" applyProtection="1">
      <alignment horizontal="center" vertical="center" wrapText="1"/>
      <protection hidden="1"/>
    </xf>
    <xf numFmtId="0" fontId="2" fillId="0" borderId="2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protection hidden="1"/>
    </xf>
    <xf numFmtId="0" fontId="39" fillId="0" borderId="0" xfId="3" applyAlignment="1" applyProtection="1">
      <protection hidden="1"/>
    </xf>
    <xf numFmtId="0" fontId="15" fillId="0" borderId="0" xfId="0" applyFont="1" applyAlignment="1" applyProtection="1">
      <alignment horizontal="right"/>
      <protection hidden="1"/>
    </xf>
    <xf numFmtId="0" fontId="34" fillId="0" borderId="0" xfId="3" applyFont="1" applyAlignment="1" applyProtection="1">
      <alignment horizontal="right"/>
      <protection hidden="1"/>
    </xf>
    <xf numFmtId="0" fontId="27" fillId="0" borderId="0" xfId="0" applyFont="1" applyAlignment="1" applyProtection="1">
      <alignment horizontal="left"/>
      <protection hidden="1"/>
    </xf>
    <xf numFmtId="0" fontId="70" fillId="6" borderId="0" xfId="3" applyFont="1" applyFill="1" applyAlignment="1" applyProtection="1">
      <protection hidden="1"/>
    </xf>
    <xf numFmtId="0" fontId="34" fillId="0" borderId="0" xfId="0" applyFont="1" applyFill="1" applyAlignment="1" applyProtection="1">
      <alignment horizontal="right" vertical="center"/>
      <protection hidden="1"/>
    </xf>
    <xf numFmtId="0" fontId="70" fillId="6" borderId="0" xfId="3" applyFont="1" applyFill="1" applyAlignment="1" applyProtection="1">
      <alignment horizontal="left"/>
      <protection hidden="1"/>
    </xf>
    <xf numFmtId="0" fontId="15" fillId="0" borderId="0" xfId="0" applyFont="1" applyAlignment="1" applyProtection="1">
      <alignment horizontal="left" vertical="center"/>
      <protection hidden="1"/>
    </xf>
    <xf numFmtId="0" fontId="15" fillId="0" borderId="0" xfId="0" applyFont="1" applyAlignment="1" applyProtection="1">
      <alignment horizontal="right" vertical="center"/>
      <protection hidden="1"/>
    </xf>
    <xf numFmtId="0" fontId="79" fillId="0" borderId="0" xfId="0" applyFont="1" applyAlignment="1" applyProtection="1">
      <alignment horizontal="left" vertical="center"/>
      <protection locked="0"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51" fillId="0" borderId="65" xfId="0" applyFont="1" applyFill="1" applyBorder="1" applyAlignment="1" applyProtection="1">
      <alignment horizontal="left" vertical="center"/>
      <protection hidden="1"/>
    </xf>
    <xf numFmtId="0" fontId="51" fillId="0" borderId="66" xfId="0" applyFont="1" applyFill="1" applyBorder="1" applyAlignment="1" applyProtection="1">
      <alignment horizontal="left" vertical="center"/>
      <protection hidden="1"/>
    </xf>
    <xf numFmtId="0" fontId="51" fillId="0" borderId="142" xfId="0" applyFont="1" applyFill="1" applyBorder="1" applyAlignment="1" applyProtection="1">
      <alignment horizontal="left" vertical="center"/>
      <protection hidden="1"/>
    </xf>
    <xf numFmtId="0" fontId="6" fillId="0" borderId="58" xfId="0" applyFont="1" applyFill="1" applyBorder="1" applyAlignment="1" applyProtection="1">
      <alignment horizontal="center" vertical="center" wrapText="1"/>
      <protection locked="0" hidden="1"/>
    </xf>
    <xf numFmtId="0" fontId="32" fillId="2" borderId="18" xfId="0" applyFont="1" applyFill="1" applyBorder="1" applyAlignment="1" applyProtection="1">
      <alignment horizontal="center"/>
      <protection hidden="1"/>
    </xf>
    <xf numFmtId="0" fontId="47" fillId="2" borderId="59" xfId="0" applyFont="1" applyFill="1" applyBorder="1" applyAlignment="1" applyProtection="1">
      <alignment horizontal="left" vertical="center"/>
      <protection hidden="1"/>
    </xf>
    <xf numFmtId="0" fontId="47" fillId="2" borderId="18" xfId="0" applyFont="1" applyFill="1" applyBorder="1" applyAlignment="1" applyProtection="1">
      <alignment horizontal="left" vertical="center"/>
      <protection hidden="1"/>
    </xf>
    <xf numFmtId="0" fontId="47" fillId="2" borderId="98" xfId="0" applyFont="1" applyFill="1" applyBorder="1" applyAlignment="1" applyProtection="1">
      <alignment horizontal="left" vertical="center"/>
      <protection hidden="1"/>
    </xf>
    <xf numFmtId="0" fontId="48" fillId="2" borderId="59" xfId="0" applyFont="1" applyFill="1" applyBorder="1" applyAlignment="1" applyProtection="1">
      <alignment horizontal="left" vertical="center" wrapText="1"/>
      <protection hidden="1"/>
    </xf>
    <xf numFmtId="0" fontId="48" fillId="2" borderId="18" xfId="0" applyFont="1" applyFill="1" applyBorder="1" applyAlignment="1" applyProtection="1">
      <alignment horizontal="left" vertical="center" wrapText="1"/>
      <protection hidden="1"/>
    </xf>
    <xf numFmtId="0" fontId="48" fillId="2" borderId="98" xfId="0" applyFont="1" applyFill="1" applyBorder="1" applyAlignment="1" applyProtection="1">
      <alignment horizontal="left" vertical="center" wrapText="1"/>
      <protection hidden="1"/>
    </xf>
    <xf numFmtId="0" fontId="46" fillId="0" borderId="61" xfId="0" applyFont="1" applyFill="1" applyBorder="1" applyAlignment="1" applyProtection="1">
      <alignment horizontal="left" vertical="center" wrapText="1"/>
      <protection hidden="1"/>
    </xf>
    <xf numFmtId="0" fontId="46" fillId="0" borderId="62" xfId="0" applyFont="1" applyFill="1" applyBorder="1" applyAlignment="1" applyProtection="1">
      <alignment horizontal="left" vertical="center" wrapText="1"/>
      <protection hidden="1"/>
    </xf>
    <xf numFmtId="0" fontId="46" fillId="0" borderId="1" xfId="0" applyFont="1" applyFill="1" applyBorder="1" applyAlignment="1" applyProtection="1">
      <alignment horizontal="left" vertical="center" wrapText="1"/>
      <protection hidden="1"/>
    </xf>
    <xf numFmtId="0" fontId="46" fillId="0" borderId="0" xfId="0" applyFont="1" applyFill="1" applyBorder="1" applyAlignment="1" applyProtection="1">
      <alignment horizontal="left" vertical="center" wrapText="1"/>
      <protection hidden="1"/>
    </xf>
    <xf numFmtId="0" fontId="46" fillId="0" borderId="63" xfId="0" applyFont="1" applyFill="1" applyBorder="1" applyAlignment="1" applyProtection="1">
      <alignment horizontal="left" vertical="center" wrapText="1"/>
      <protection hidden="1"/>
    </xf>
    <xf numFmtId="0" fontId="46" fillId="0" borderId="64" xfId="0" applyFont="1" applyFill="1" applyBorder="1" applyAlignment="1" applyProtection="1">
      <alignment horizontal="left" vertical="center" wrapText="1"/>
      <protection hidden="1"/>
    </xf>
    <xf numFmtId="0" fontId="7" fillId="2" borderId="69" xfId="0" applyFont="1" applyFill="1" applyBorder="1" applyAlignment="1" applyProtection="1">
      <alignment horizontal="center"/>
      <protection hidden="1"/>
    </xf>
    <xf numFmtId="0" fontId="7" fillId="2" borderId="70" xfId="0" applyFont="1" applyFill="1" applyBorder="1" applyAlignment="1" applyProtection="1">
      <alignment horizontal="center"/>
      <protection hidden="1"/>
    </xf>
    <xf numFmtId="0" fontId="7" fillId="2" borderId="71" xfId="0" applyFont="1" applyFill="1" applyBorder="1" applyAlignment="1" applyProtection="1">
      <alignment horizontal="center"/>
      <protection hidden="1"/>
    </xf>
    <xf numFmtId="0" fontId="6" fillId="0" borderId="69" xfId="0" applyFont="1" applyFill="1" applyBorder="1" applyAlignment="1" applyProtection="1">
      <alignment horizontal="center" vertical="center" wrapText="1"/>
      <protection locked="0" hidden="1"/>
    </xf>
    <xf numFmtId="0" fontId="6" fillId="0" borderId="71" xfId="0" applyFont="1" applyFill="1" applyBorder="1" applyAlignment="1" applyProtection="1">
      <alignment horizontal="center" vertical="center" wrapText="1"/>
      <protection locked="0" hidden="1"/>
    </xf>
    <xf numFmtId="0" fontId="51" fillId="0" borderId="61" xfId="0" applyFont="1" applyFill="1" applyBorder="1" applyAlignment="1" applyProtection="1">
      <alignment horizontal="left" vertical="center" wrapText="1"/>
      <protection hidden="1"/>
    </xf>
    <xf numFmtId="0" fontId="51" fillId="0" borderId="62" xfId="0" applyFont="1" applyFill="1" applyBorder="1" applyAlignment="1" applyProtection="1">
      <alignment horizontal="left" vertical="center" wrapText="1"/>
      <protection hidden="1"/>
    </xf>
    <xf numFmtId="0" fontId="51" fillId="0" borderId="1" xfId="0" applyFont="1" applyFill="1" applyBorder="1" applyAlignment="1" applyProtection="1">
      <alignment horizontal="left" vertical="center" wrapText="1"/>
      <protection hidden="1"/>
    </xf>
    <xf numFmtId="0" fontId="51" fillId="0" borderId="0" xfId="0" applyFont="1" applyFill="1" applyBorder="1" applyAlignment="1" applyProtection="1">
      <alignment horizontal="left" vertical="center" wrapText="1"/>
      <protection hidden="1"/>
    </xf>
    <xf numFmtId="0" fontId="51" fillId="0" borderId="63" xfId="0" applyFont="1" applyFill="1" applyBorder="1" applyAlignment="1" applyProtection="1">
      <alignment horizontal="left" vertical="center" wrapText="1"/>
      <protection hidden="1"/>
    </xf>
    <xf numFmtId="0" fontId="51" fillId="0" borderId="64" xfId="0" applyFont="1" applyFill="1" applyBorder="1" applyAlignment="1" applyProtection="1">
      <alignment horizontal="left" vertical="center" wrapText="1"/>
      <protection hidden="1"/>
    </xf>
    <xf numFmtId="0" fontId="2" fillId="7" borderId="69" xfId="0" applyFont="1" applyFill="1" applyBorder="1" applyAlignment="1" applyProtection="1">
      <alignment horizontal="center" vertical="center"/>
      <protection hidden="1"/>
    </xf>
    <xf numFmtId="0" fontId="2" fillId="7" borderId="70" xfId="0" applyFont="1" applyFill="1" applyBorder="1" applyAlignment="1" applyProtection="1">
      <alignment horizontal="center" vertical="center"/>
      <protection hidden="1"/>
    </xf>
    <xf numFmtId="0" fontId="2" fillId="7" borderId="71" xfId="0" applyFont="1" applyFill="1" applyBorder="1" applyAlignment="1" applyProtection="1">
      <alignment horizontal="center" vertical="center"/>
      <protection hidden="1"/>
    </xf>
    <xf numFmtId="0" fontId="55" fillId="0" borderId="58" xfId="0" applyFont="1" applyFill="1" applyBorder="1" applyAlignment="1" applyProtection="1">
      <alignment horizontal="center" vertical="center" wrapText="1"/>
      <protection locked="0" hidden="1"/>
    </xf>
    <xf numFmtId="0" fontId="14" fillId="2" borderId="3" xfId="0" applyFont="1" applyFill="1" applyBorder="1" applyAlignment="1" applyProtection="1">
      <alignment horizontal="center" vertical="top" wrapText="1"/>
      <protection locked="0" hidden="1"/>
    </xf>
    <xf numFmtId="0" fontId="21" fillId="0" borderId="112" xfId="0" applyFont="1" applyFill="1" applyBorder="1" applyAlignment="1" applyProtection="1">
      <alignment horizontal="center" vertical="center"/>
      <protection hidden="1"/>
    </xf>
    <xf numFmtId="0" fontId="21" fillId="0" borderId="110" xfId="0" applyFont="1" applyFill="1" applyBorder="1" applyAlignment="1" applyProtection="1">
      <alignment horizontal="center" vertical="center"/>
      <protection hidden="1"/>
    </xf>
    <xf numFmtId="0" fontId="60" fillId="0" borderId="77" xfId="3" applyFont="1" applyFill="1" applyBorder="1" applyAlignment="1" applyProtection="1">
      <alignment horizontal="center" vertical="center" wrapText="1"/>
      <protection hidden="1"/>
    </xf>
    <xf numFmtId="0" fontId="60" fillId="0" borderId="78" xfId="3" applyFont="1" applyFill="1" applyBorder="1" applyAlignment="1" applyProtection="1">
      <alignment horizontal="center" vertical="center" wrapText="1"/>
      <protection hidden="1"/>
    </xf>
    <xf numFmtId="0" fontId="60" fillId="0" borderId="79" xfId="3" applyFont="1" applyFill="1" applyBorder="1" applyAlignment="1" applyProtection="1">
      <alignment horizontal="center" vertical="center" wrapText="1"/>
      <protection hidden="1"/>
    </xf>
    <xf numFmtId="0" fontId="60" fillId="0" borderId="80" xfId="3" applyFont="1" applyFill="1" applyBorder="1" applyAlignment="1" applyProtection="1">
      <alignment horizontal="center" vertical="center" wrapText="1"/>
      <protection hidden="1"/>
    </xf>
    <xf numFmtId="0" fontId="60" fillId="0" borderId="0" xfId="3" applyFont="1" applyFill="1" applyBorder="1" applyAlignment="1" applyProtection="1">
      <alignment horizontal="center" vertical="center" wrapText="1"/>
      <protection hidden="1"/>
    </xf>
    <xf numFmtId="0" fontId="60" fillId="0" borderId="81" xfId="3" applyFont="1" applyFill="1" applyBorder="1" applyAlignment="1" applyProtection="1">
      <alignment horizontal="center" vertical="center" wrapText="1"/>
      <protection hidden="1"/>
    </xf>
    <xf numFmtId="0" fontId="60" fillId="0" borderId="82" xfId="3" applyFont="1" applyFill="1" applyBorder="1" applyAlignment="1" applyProtection="1">
      <alignment horizontal="center" vertical="center" wrapText="1"/>
      <protection hidden="1"/>
    </xf>
    <xf numFmtId="0" fontId="60" fillId="0" borderId="83" xfId="3" applyFont="1" applyFill="1" applyBorder="1" applyAlignment="1" applyProtection="1">
      <alignment horizontal="center" vertical="center" wrapText="1"/>
      <protection hidden="1"/>
    </xf>
    <xf numFmtId="0" fontId="60" fillId="0" borderId="84" xfId="3" applyFont="1" applyFill="1" applyBorder="1" applyAlignment="1" applyProtection="1">
      <alignment horizontal="center" vertical="center" wrapText="1"/>
      <protection hidden="1"/>
    </xf>
    <xf numFmtId="0" fontId="50" fillId="2" borderId="17" xfId="0" applyFont="1" applyFill="1" applyBorder="1" applyAlignment="1" applyProtection="1">
      <alignment horizontal="left" vertical="center" indent="1"/>
      <protection hidden="1"/>
    </xf>
    <xf numFmtId="0" fontId="50" fillId="2" borderId="0" xfId="0" applyFont="1" applyFill="1" applyBorder="1" applyAlignment="1" applyProtection="1">
      <alignment horizontal="left" vertical="center" indent="1"/>
      <protection hidden="1"/>
    </xf>
    <xf numFmtId="0" fontId="50" fillId="2" borderId="2" xfId="0" applyFont="1" applyFill="1" applyBorder="1" applyAlignment="1" applyProtection="1">
      <alignment horizontal="left" vertical="center" indent="1"/>
      <protection hidden="1"/>
    </xf>
    <xf numFmtId="0" fontId="51" fillId="2" borderId="0" xfId="0" applyFont="1" applyFill="1" applyBorder="1" applyAlignment="1" applyProtection="1">
      <alignment horizontal="left" vertical="top" wrapText="1" indent="1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right" vertical="top" wrapText="1"/>
      <protection hidden="1"/>
    </xf>
    <xf numFmtId="0" fontId="51" fillId="2" borderId="0" xfId="0" applyFont="1" applyFill="1" applyBorder="1" applyAlignment="1" applyProtection="1">
      <alignment horizontal="left" wrapText="1" indent="1"/>
      <protection hidden="1"/>
    </xf>
    <xf numFmtId="0" fontId="25" fillId="2" borderId="0" xfId="0" applyFont="1" applyFill="1" applyBorder="1" applyAlignment="1" applyProtection="1">
      <alignment horizontal="right" vertical="top"/>
      <protection hidden="1"/>
    </xf>
    <xf numFmtId="0" fontId="14" fillId="2" borderId="3" xfId="0" applyFont="1" applyFill="1" applyBorder="1" applyAlignment="1" applyProtection="1">
      <alignment horizontal="center" vertical="center"/>
      <protection locked="0" hidden="1"/>
    </xf>
    <xf numFmtId="0" fontId="63" fillId="2" borderId="0" xfId="3" applyFont="1" applyFill="1" applyBorder="1" applyAlignment="1" applyProtection="1">
      <alignment horizontal="center" vertical="top" wrapText="1"/>
      <protection hidden="1"/>
    </xf>
    <xf numFmtId="0" fontId="63" fillId="2" borderId="83" xfId="3" applyFont="1" applyFill="1" applyBorder="1" applyAlignment="1" applyProtection="1">
      <alignment horizontal="center" vertical="top" wrapText="1"/>
      <protection hidden="1"/>
    </xf>
    <xf numFmtId="0" fontId="2" fillId="9" borderId="12" xfId="0" applyFont="1" applyFill="1" applyBorder="1" applyAlignment="1" applyProtection="1">
      <alignment horizontal="right" vertical="center"/>
      <protection hidden="1"/>
    </xf>
    <xf numFmtId="0" fontId="14" fillId="11" borderId="12" xfId="0" applyFont="1" applyFill="1" applyBorder="1" applyAlignment="1" applyProtection="1">
      <alignment horizontal="center" vertical="center" wrapText="1"/>
      <protection hidden="1"/>
    </xf>
    <xf numFmtId="0" fontId="14" fillId="11" borderId="13" xfId="0" applyFont="1" applyFill="1" applyBorder="1" applyAlignment="1" applyProtection="1">
      <alignment horizontal="center" vertical="center" wrapText="1"/>
      <protection hidden="1"/>
    </xf>
    <xf numFmtId="0" fontId="14" fillId="0" borderId="12" xfId="0" applyFont="1" applyFill="1" applyBorder="1" applyAlignment="1" applyProtection="1">
      <alignment horizontal="center" vertical="center" wrapText="1"/>
      <protection hidden="1"/>
    </xf>
    <xf numFmtId="0" fontId="14" fillId="0" borderId="13" xfId="0" applyFont="1" applyFill="1" applyBorder="1" applyAlignment="1" applyProtection="1">
      <alignment horizontal="center" vertical="center" wrapText="1"/>
      <protection hidden="1"/>
    </xf>
    <xf numFmtId="0" fontId="14" fillId="9" borderId="12" xfId="0" applyFont="1" applyFill="1" applyBorder="1" applyAlignment="1" applyProtection="1">
      <alignment horizontal="center" vertical="center" wrapText="1"/>
      <protection hidden="1"/>
    </xf>
    <xf numFmtId="0" fontId="14" fillId="9" borderId="13" xfId="0" applyFont="1" applyFill="1" applyBorder="1" applyAlignment="1" applyProtection="1">
      <alignment horizontal="center" vertical="center" wrapText="1"/>
      <protection hidden="1"/>
    </xf>
    <xf numFmtId="0" fontId="2" fillId="0" borderId="123" xfId="0" applyFont="1" applyBorder="1" applyAlignment="1">
      <alignment horizontal="center" vertical="center"/>
    </xf>
    <xf numFmtId="0" fontId="2" fillId="0" borderId="122" xfId="0" applyFont="1" applyBorder="1" applyAlignment="1">
      <alignment horizontal="center" vertical="center"/>
    </xf>
    <xf numFmtId="14" fontId="44" fillId="2" borderId="18" xfId="0" applyNumberFormat="1" applyFont="1" applyFill="1" applyBorder="1" applyAlignment="1" applyProtection="1">
      <alignment horizontal="left"/>
      <protection hidden="1"/>
    </xf>
    <xf numFmtId="0" fontId="14" fillId="8" borderId="12" xfId="0" applyFont="1" applyFill="1" applyBorder="1" applyAlignment="1" applyProtection="1">
      <alignment horizontal="center" vertical="center" wrapText="1"/>
      <protection hidden="1"/>
    </xf>
    <xf numFmtId="0" fontId="14" fillId="8" borderId="13" xfId="0" applyFont="1" applyFill="1" applyBorder="1" applyAlignment="1" applyProtection="1">
      <alignment horizontal="center" vertical="center" wrapText="1"/>
      <protection hidden="1"/>
    </xf>
    <xf numFmtId="0" fontId="51" fillId="2" borderId="141" xfId="0" applyFont="1" applyFill="1" applyBorder="1" applyAlignment="1" applyProtection="1">
      <alignment horizontal="right"/>
      <protection hidden="1"/>
    </xf>
    <xf numFmtId="0" fontId="51" fillId="2" borderId="47" xfId="0" applyFont="1" applyFill="1" applyBorder="1" applyAlignment="1" applyProtection="1">
      <alignment horizontal="right"/>
      <protection hidden="1"/>
    </xf>
    <xf numFmtId="0" fontId="51" fillId="2" borderId="146" xfId="0" applyFont="1" applyFill="1" applyBorder="1" applyAlignment="1" applyProtection="1">
      <alignment horizontal="right"/>
      <protection hidden="1"/>
    </xf>
    <xf numFmtId="0" fontId="69" fillId="2" borderId="13" xfId="0" applyFont="1" applyFill="1" applyBorder="1" applyAlignment="1" applyProtection="1">
      <alignment horizontal="center" vertical="center" wrapText="1"/>
      <protection hidden="1"/>
    </xf>
    <xf numFmtId="0" fontId="69" fillId="2" borderId="125" xfId="0" applyFont="1" applyFill="1" applyBorder="1" applyAlignment="1" applyProtection="1">
      <alignment horizontal="center" vertical="center" wrapText="1"/>
      <protection hidden="1"/>
    </xf>
    <xf numFmtId="0" fontId="3" fillId="2" borderId="123" xfId="0" applyFont="1" applyFill="1" applyBorder="1" applyAlignment="1" applyProtection="1">
      <alignment horizontal="center" vertical="center"/>
      <protection hidden="1"/>
    </xf>
    <xf numFmtId="0" fontId="3" fillId="2" borderId="32" xfId="0" applyFont="1" applyFill="1" applyBorder="1" applyAlignment="1" applyProtection="1">
      <alignment horizontal="center" vertical="center"/>
      <protection hidden="1"/>
    </xf>
    <xf numFmtId="0" fontId="3" fillId="2" borderId="122" xfId="0" applyFont="1" applyFill="1" applyBorder="1" applyAlignment="1" applyProtection="1">
      <alignment horizontal="center" vertical="center"/>
      <protection hidden="1"/>
    </xf>
    <xf numFmtId="0" fontId="75" fillId="2" borderId="123" xfId="0" applyFont="1" applyFill="1" applyBorder="1" applyAlignment="1" applyProtection="1">
      <alignment horizontal="center" vertical="center"/>
      <protection hidden="1"/>
    </xf>
    <xf numFmtId="0" fontId="75" fillId="2" borderId="32" xfId="0" applyFont="1" applyFill="1" applyBorder="1" applyAlignment="1" applyProtection="1">
      <alignment horizontal="center" vertical="center"/>
      <protection hidden="1"/>
    </xf>
    <xf numFmtId="0" fontId="75" fillId="2" borderId="122" xfId="0" applyFont="1" applyFill="1" applyBorder="1" applyAlignment="1" applyProtection="1">
      <alignment horizontal="center" vertical="center"/>
      <protection hidden="1"/>
    </xf>
    <xf numFmtId="0" fontId="52" fillId="0" borderId="149" xfId="0" applyFont="1" applyBorder="1" applyAlignment="1" applyProtection="1">
      <alignment horizontal="left" vertical="top" wrapText="1"/>
      <protection locked="0" hidden="1"/>
    </xf>
    <xf numFmtId="0" fontId="52" fillId="0" borderId="0" xfId="0" applyFont="1" applyBorder="1" applyAlignment="1" applyProtection="1">
      <alignment horizontal="left" vertical="top" wrapText="1"/>
      <protection locked="0" hidden="1"/>
    </xf>
    <xf numFmtId="0" fontId="7" fillId="0" borderId="3" xfId="0" applyFont="1" applyBorder="1" applyAlignment="1" applyProtection="1">
      <alignment horizontal="left" vertical="center" indent="3"/>
      <protection hidden="1"/>
    </xf>
    <xf numFmtId="0" fontId="30" fillId="0" borderId="0" xfId="0" applyFont="1" applyBorder="1" applyAlignment="1" applyProtection="1">
      <alignment horizontal="right"/>
      <protection locked="0" hidden="1"/>
    </xf>
    <xf numFmtId="0" fontId="13" fillId="0" borderId="0" xfId="0" applyFont="1" applyBorder="1" applyAlignment="1" applyProtection="1">
      <alignment horizontal="center" vertical="center"/>
      <protection locked="0" hidden="1"/>
    </xf>
    <xf numFmtId="0" fontId="2" fillId="0" borderId="0" xfId="0" applyFont="1" applyBorder="1" applyAlignment="1" applyProtection="1">
      <alignment horizontal="center" vertical="top" wrapText="1"/>
      <protection locked="0" hidden="1"/>
    </xf>
    <xf numFmtId="0" fontId="2" fillId="0" borderId="16" xfId="0" applyFont="1" applyFill="1" applyBorder="1" applyAlignment="1" applyProtection="1">
      <alignment horizontal="right" vertical="center"/>
      <protection hidden="1"/>
    </xf>
    <xf numFmtId="0" fontId="2" fillId="0" borderId="16" xfId="0" applyFont="1" applyFill="1" applyBorder="1" applyAlignment="1" applyProtection="1">
      <alignment horizontal="right" vertical="center" wrapText="1"/>
      <protection hidden="1"/>
    </xf>
    <xf numFmtId="0" fontId="7" fillId="0" borderId="42" xfId="0" applyFont="1" applyFill="1" applyBorder="1" applyAlignment="1" applyProtection="1">
      <alignment horizontal="left" vertical="center" indent="3"/>
      <protection hidden="1"/>
    </xf>
    <xf numFmtId="0" fontId="7" fillId="0" borderId="41" xfId="0" applyNumberFormat="1" applyFont="1" applyBorder="1" applyAlignment="1" applyProtection="1">
      <alignment horizontal="left" vertical="center" indent="3"/>
      <protection hidden="1"/>
    </xf>
    <xf numFmtId="0" fontId="7" fillId="0" borderId="14" xfId="0" applyFont="1" applyBorder="1" applyAlignment="1" applyProtection="1">
      <alignment horizontal="left" vertical="center" indent="3"/>
      <protection hidden="1"/>
    </xf>
    <xf numFmtId="0" fontId="7" fillId="0" borderId="41" xfId="0" applyFont="1" applyBorder="1" applyAlignment="1" applyProtection="1">
      <alignment horizontal="left" vertical="center" indent="3"/>
      <protection hidden="1"/>
    </xf>
    <xf numFmtId="14" fontId="7" fillId="0" borderId="41" xfId="0" applyNumberFormat="1" applyFont="1" applyBorder="1" applyAlignment="1" applyProtection="1">
      <alignment horizontal="left" vertical="center" indent="3"/>
      <protection hidden="1"/>
    </xf>
    <xf numFmtId="14" fontId="7" fillId="0" borderId="42" xfId="0" applyNumberFormat="1" applyFont="1" applyBorder="1" applyAlignment="1" applyProtection="1">
      <alignment horizontal="left" vertical="center" indent="3"/>
      <protection hidden="1"/>
    </xf>
    <xf numFmtId="0" fontId="2" fillId="0" borderId="15" xfId="0" applyFont="1" applyFill="1" applyBorder="1" applyAlignment="1" applyProtection="1">
      <alignment horizontal="right" vertical="center"/>
      <protection hidden="1"/>
    </xf>
    <xf numFmtId="0" fontId="52" fillId="0" borderId="28" xfId="0" applyFont="1" applyBorder="1" applyAlignment="1" applyProtection="1">
      <alignment horizontal="left" wrapText="1" indent="1"/>
      <protection locked="0" hidden="1"/>
    </xf>
    <xf numFmtId="0" fontId="52" fillId="0" borderId="0" xfId="0" applyFont="1" applyBorder="1" applyAlignment="1" applyProtection="1">
      <alignment horizontal="left" wrapText="1" indent="1"/>
      <protection locked="0" hidden="1"/>
    </xf>
    <xf numFmtId="0" fontId="7" fillId="0" borderId="43" xfId="0" applyFont="1" applyBorder="1" applyAlignment="1" applyProtection="1">
      <alignment horizontal="left" vertical="center" indent="2"/>
      <protection hidden="1"/>
    </xf>
    <xf numFmtId="0" fontId="7" fillId="0" borderId="42" xfId="0" applyFont="1" applyBorder="1" applyAlignment="1" applyProtection="1">
      <alignment horizontal="left" vertical="center" indent="2"/>
      <protection hidden="1"/>
    </xf>
    <xf numFmtId="0" fontId="7" fillId="0" borderId="41" xfId="0" applyFont="1" applyFill="1" applyBorder="1" applyAlignment="1" applyProtection="1">
      <alignment horizontal="left" vertical="center" indent="3"/>
      <protection hidden="1"/>
    </xf>
    <xf numFmtId="0" fontId="7" fillId="0" borderId="43" xfId="0" applyFont="1" applyFill="1" applyBorder="1" applyAlignment="1" applyProtection="1">
      <alignment horizontal="left" vertical="center" indent="3"/>
      <protection hidden="1"/>
    </xf>
    <xf numFmtId="0" fontId="7" fillId="0" borderId="42" xfId="0" applyNumberFormat="1" applyFont="1" applyBorder="1" applyAlignment="1" applyProtection="1">
      <alignment horizontal="left" vertical="center" indent="3"/>
      <protection hidden="1"/>
    </xf>
    <xf numFmtId="0" fontId="7" fillId="0" borderId="43" xfId="0" applyNumberFormat="1" applyFont="1" applyBorder="1" applyAlignment="1" applyProtection="1">
      <alignment horizontal="left" vertical="center" indent="3"/>
      <protection hidden="1"/>
    </xf>
    <xf numFmtId="14" fontId="24" fillId="0" borderId="0" xfId="0" applyNumberFormat="1" applyFont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wrapText="1"/>
      <protection hidden="1"/>
    </xf>
    <xf numFmtId="0" fontId="24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right"/>
      <protection hidden="1"/>
    </xf>
    <xf numFmtId="0" fontId="24" fillId="2" borderId="0" xfId="0" applyFont="1" applyFill="1" applyAlignment="1">
      <alignment horizontal="left" vertical="top"/>
    </xf>
    <xf numFmtId="0" fontId="27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0" xfId="0" applyFont="1"/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15" fillId="0" borderId="11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28" xfId="0" applyFont="1" applyBorder="1" applyAlignment="1">
      <alignment horizontal="right"/>
    </xf>
    <xf numFmtId="0" fontId="15" fillId="0" borderId="0" xfId="0" applyFont="1" applyBorder="1" applyAlignment="1">
      <alignment horizontal="right"/>
    </xf>
    <xf numFmtId="0" fontId="15" fillId="0" borderId="0" xfId="0" applyFont="1" applyAlignment="1"/>
    <xf numFmtId="0" fontId="15" fillId="0" borderId="26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top" wrapText="1"/>
    </xf>
    <xf numFmtId="0" fontId="15" fillId="0" borderId="10" xfId="0" applyFont="1" applyBorder="1" applyAlignment="1">
      <alignment horizontal="left" vertical="top" wrapText="1"/>
    </xf>
    <xf numFmtId="0" fontId="15" fillId="0" borderId="27" xfId="0" applyFont="1" applyBorder="1" applyAlignment="1">
      <alignment horizontal="left" vertical="top" wrapText="1"/>
    </xf>
    <xf numFmtId="0" fontId="15" fillId="0" borderId="28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left" vertical="top" wrapText="1"/>
    </xf>
    <xf numFmtId="0" fontId="2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69" fillId="0" borderId="0" xfId="0" applyFont="1" applyAlignment="1">
      <alignment horizontal="left" vertical="center"/>
    </xf>
    <xf numFmtId="0" fontId="15" fillId="0" borderId="28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27" fillId="0" borderId="26" xfId="0" applyFont="1" applyBorder="1" applyAlignment="1">
      <alignment horizontal="left" vertical="center"/>
    </xf>
    <xf numFmtId="0" fontId="27" fillId="0" borderId="10" xfId="0" applyFont="1" applyBorder="1" applyAlignment="1">
      <alignment horizontal="left" vertical="center"/>
    </xf>
    <xf numFmtId="0" fontId="27" fillId="0" borderId="2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9" xfId="0" applyFont="1" applyBorder="1" applyAlignment="1">
      <alignment horizontal="left" vertical="center"/>
    </xf>
    <xf numFmtId="0" fontId="4" fillId="0" borderId="97" xfId="0" applyFont="1" applyFill="1" applyBorder="1" applyAlignment="1" applyProtection="1">
      <alignment horizontal="right" vertical="center" wrapText="1"/>
      <protection hidden="1"/>
    </xf>
    <xf numFmtId="0" fontId="4" fillId="0" borderId="97" xfId="0" applyFont="1" applyBorder="1" applyAlignment="1" applyProtection="1">
      <alignment horizontal="right" vertical="center"/>
      <protection hidden="1"/>
    </xf>
    <xf numFmtId="0" fontId="4" fillId="0" borderId="109" xfId="0" applyFont="1" applyFill="1" applyBorder="1" applyAlignment="1" applyProtection="1">
      <alignment horizontal="right" vertical="center" wrapText="1"/>
      <protection hidden="1"/>
    </xf>
    <xf numFmtId="0" fontId="4" fillId="0" borderId="110" xfId="0" applyFont="1" applyFill="1" applyBorder="1" applyAlignment="1" applyProtection="1">
      <alignment horizontal="right" vertical="center" wrapText="1"/>
      <protection hidden="1"/>
    </xf>
    <xf numFmtId="0" fontId="4" fillId="0" borderId="111" xfId="0" applyFont="1" applyFill="1" applyBorder="1" applyAlignment="1" applyProtection="1">
      <alignment horizontal="right" vertical="center" wrapText="1"/>
      <protection hidden="1"/>
    </xf>
    <xf numFmtId="0" fontId="38" fillId="0" borderId="48" xfId="0" applyFont="1" applyBorder="1" applyAlignment="1" applyProtection="1">
      <alignment horizontal="center"/>
      <protection hidden="1"/>
    </xf>
    <xf numFmtId="0" fontId="4" fillId="0" borderId="53" xfId="0" applyFont="1" applyFill="1" applyBorder="1" applyAlignment="1" applyProtection="1">
      <alignment horizontal="center" vertical="center" wrapText="1"/>
      <protection hidden="1"/>
    </xf>
    <xf numFmtId="0" fontId="4" fillId="0" borderId="54" xfId="0" applyFont="1" applyFill="1" applyBorder="1" applyAlignment="1" applyProtection="1">
      <alignment horizontal="center" vertical="center" wrapText="1"/>
      <protection hidden="1"/>
    </xf>
    <xf numFmtId="0" fontId="4" fillId="0" borderId="48" xfId="0" applyFont="1" applyBorder="1" applyAlignment="1" applyProtection="1">
      <alignment horizontal="right"/>
      <protection hidden="1"/>
    </xf>
    <xf numFmtId="0" fontId="4" fillId="0" borderId="52" xfId="0" applyFont="1" applyBorder="1" applyAlignment="1" applyProtection="1">
      <alignment horizontal="center"/>
      <protection hidden="1"/>
    </xf>
    <xf numFmtId="0" fontId="4" fillId="0" borderId="49" xfId="0" applyFont="1" applyBorder="1" applyAlignment="1" applyProtection="1">
      <alignment horizontal="center"/>
      <protection hidden="1"/>
    </xf>
    <xf numFmtId="0" fontId="4" fillId="0" borderId="87" xfId="0" applyFont="1" applyBorder="1" applyAlignment="1" applyProtection="1">
      <alignment horizontal="right" vertical="center" wrapText="1" indent="1"/>
      <protection hidden="1"/>
    </xf>
    <xf numFmtId="0" fontId="4" fillId="0" borderId="88" xfId="0" applyFont="1" applyBorder="1" applyAlignment="1" applyProtection="1">
      <alignment horizontal="right" vertical="center" wrapText="1" indent="1"/>
      <protection hidden="1"/>
    </xf>
    <xf numFmtId="0" fontId="4" fillId="0" borderId="89" xfId="0" applyFont="1" applyBorder="1" applyAlignment="1" applyProtection="1">
      <alignment horizontal="right" vertical="center" wrapText="1" indent="1"/>
      <protection hidden="1"/>
    </xf>
    <xf numFmtId="0" fontId="61" fillId="0" borderId="91" xfId="0" applyFont="1" applyBorder="1" applyAlignment="1" applyProtection="1">
      <alignment horizontal="center" vertical="center"/>
      <protection hidden="1"/>
    </xf>
    <xf numFmtId="0" fontId="61" fillId="0" borderId="92" xfId="0" applyFont="1" applyBorder="1" applyAlignment="1" applyProtection="1">
      <alignment horizontal="center" vertical="center"/>
      <protection hidden="1"/>
    </xf>
    <xf numFmtId="0" fontId="61" fillId="0" borderId="93" xfId="0" applyFont="1" applyBorder="1" applyAlignment="1" applyProtection="1">
      <alignment horizontal="center" vertical="center"/>
      <protection hidden="1"/>
    </xf>
    <xf numFmtId="0" fontId="4" fillId="0" borderId="99" xfId="0" applyFont="1" applyBorder="1" applyAlignment="1" applyProtection="1">
      <alignment horizontal="center" vertical="center"/>
      <protection hidden="1"/>
    </xf>
    <xf numFmtId="0" fontId="4" fillId="0" borderId="100" xfId="0" applyFont="1" applyBorder="1" applyAlignment="1" applyProtection="1">
      <alignment horizontal="center" vertical="center"/>
      <protection hidden="1"/>
    </xf>
    <xf numFmtId="0" fontId="4" fillId="0" borderId="101" xfId="0" applyFont="1" applyBorder="1" applyAlignment="1" applyProtection="1">
      <alignment horizontal="center" vertical="center"/>
      <protection hidden="1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left" vertical="center" wrapText="1"/>
    </xf>
    <xf numFmtId="0" fontId="0" fillId="13" borderId="0" xfId="0" applyFill="1" applyAlignment="1" applyProtection="1">
      <alignment horizontal="center" vertical="center"/>
      <protection hidden="1"/>
    </xf>
    <xf numFmtId="0" fontId="9" fillId="3" borderId="10" xfId="0" applyFont="1" applyFill="1" applyBorder="1" applyAlignment="1" applyProtection="1">
      <alignment horizontal="center" vertical="center" wrapText="1"/>
      <protection hidden="1"/>
    </xf>
    <xf numFmtId="0" fontId="9" fillId="3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71" fillId="0" borderId="0" xfId="0" applyFont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13" borderId="120" xfId="0" applyFont="1" applyFill="1" applyBorder="1" applyAlignment="1" applyProtection="1">
      <alignment horizontal="center" vertical="center"/>
      <protection hidden="1"/>
    </xf>
    <xf numFmtId="0" fontId="0" fillId="13" borderId="14" xfId="0" applyFont="1" applyFill="1" applyBorder="1" applyAlignment="1" applyProtection="1">
      <alignment horizontal="center" vertical="center"/>
      <protection hidden="1"/>
    </xf>
    <xf numFmtId="0" fontId="0" fillId="13" borderId="121" xfId="0" applyFont="1" applyFill="1" applyBorder="1" applyAlignment="1" applyProtection="1">
      <alignment horizontal="center" vertical="center"/>
      <protection hidden="1"/>
    </xf>
    <xf numFmtId="0" fontId="0" fillId="13" borderId="28" xfId="0" applyFill="1" applyBorder="1" applyAlignment="1" applyProtection="1">
      <alignment horizontal="center" vertical="center"/>
      <protection hidden="1"/>
    </xf>
    <xf numFmtId="0" fontId="0" fillId="13" borderId="0" xfId="0" applyFill="1" applyBorder="1" applyAlignment="1" applyProtection="1">
      <alignment horizontal="center" vertical="center"/>
      <protection hidden="1"/>
    </xf>
    <xf numFmtId="0" fontId="0" fillId="13" borderId="76" xfId="0" applyFill="1" applyBorder="1" applyAlignment="1" applyProtection="1">
      <alignment horizontal="center" vertical="center"/>
      <protection hidden="1"/>
    </xf>
    <xf numFmtId="0" fontId="0" fillId="13" borderId="120" xfId="0" applyFill="1" applyBorder="1" applyAlignment="1" applyProtection="1">
      <alignment horizontal="center" vertical="center"/>
      <protection hidden="1"/>
    </xf>
    <xf numFmtId="0" fontId="0" fillId="13" borderId="14" xfId="0" applyFill="1" applyBorder="1" applyAlignment="1" applyProtection="1">
      <alignment horizontal="center" vertical="center"/>
      <protection hidden="1"/>
    </xf>
    <xf numFmtId="0" fontId="0" fillId="13" borderId="121" xfId="0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</cellXfs>
  <cellStyles count="4">
    <cellStyle name="Гиперссылка" xfId="3" builtinId="8"/>
    <cellStyle name="Обычный" xfId="0" builtinId="0"/>
    <cellStyle name="Обычный 2" xfId="1"/>
    <cellStyle name="Обычный 2 2" xfId="2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relativeIndent="0" justifyLastLine="0" shrinkToFit="0" readingOrder="0"/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center" vertical="bottom" textRotation="0" wrapText="0" relative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  <alignment horizontal="center" vertical="bottom" textRotation="0" wrapText="0" relative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  <alignment horizontal="center" vertical="bottom" textRotation="0" wrapText="0" relative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  <alignment horizontal="center" vertical="bottom" textRotation="0" wrapText="0" relative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170" formatCode="[$-FC19]d\ mmmm\ yyyy\ &quot;г.&quot;"/>
      <alignment horizontal="center" vertical="center" textRotation="0" wrapText="0" relative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relativeIndent="0" justifyLastLine="0" shrinkToFit="0" readingOrder="0"/>
      <border diagonalUp="0" diagonalDown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1"/>
    </dxf>
    <dxf>
      <border diagonalUp="0" diagonalDown="0">
        <left style="double">
          <color theme="1" tint="4.9989318521683403E-2"/>
        </left>
        <right style="double">
          <color theme="1" tint="4.9989318521683403E-2"/>
        </right>
        <top style="double">
          <color theme="1" tint="4.9989318521683403E-2"/>
        </top>
        <bottom style="double">
          <color theme="1" tint="4.9989318521683403E-2"/>
        </bottom>
      </border>
    </dxf>
    <dxf>
      <font>
        <strike val="0"/>
        <outline val="0"/>
        <shadow val="0"/>
        <u val="none"/>
        <vertAlign val="baseline"/>
        <name val="Tahoma"/>
        <scheme val="none"/>
      </font>
      <alignment textRotation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1"/>
    </dxf>
    <dxf>
      <border>
        <bottom style="thin">
          <color theme="0" tint="-0.499984740745262"/>
        </bottom>
        <vertical/>
        <horizontal/>
      </border>
    </dxf>
    <dxf>
      <font>
        <strike val="0"/>
        <outline val="0"/>
        <shadow val="0"/>
        <u val="none"/>
        <vertAlign val="baseline"/>
        <name val="Tahom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ouble">
          <color theme="1" tint="0.14957121494186223"/>
        </left>
        <right style="double">
          <color theme="1" tint="0.14954069643238624"/>
        </right>
        <top style="thin">
          <color theme="0" tint="-0.14996795556505021"/>
        </top>
        <bottom style="thin">
          <color theme="0" tint="-0.1499679555650502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ouble">
          <color theme="1" tint="0.14960173345133823"/>
        </left>
        <right style="double">
          <color theme="1" tint="0.14957121494186223"/>
        </right>
        <top style="thin">
          <color theme="0" tint="-0.14996795556505021"/>
        </top>
        <bottom style="thin">
          <color theme="0" tint="-0.14996795556505021"/>
        </bottom>
      </border>
      <protection locked="1" hidden="1"/>
    </dxf>
    <dxf>
      <border outline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  <alignment horizontal="center" vertical="center" textRotation="0" wrapText="1" relativeIndent="0" justifyLastLine="0" shrinkToFit="0" readingOrder="0"/>
      <border diagonalUp="0" diagonalDown="0">
        <left/>
        <right/>
        <bottom/>
      </border>
      <protection locked="1" hidden="1"/>
    </dxf>
    <dxf>
      <border>
        <bottom style="double">
          <color theme="1" tint="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ahoma"/>
        <scheme val="none"/>
      </font>
      <numFmt numFmtId="170" formatCode="[$-FC19]d\ mmmm\ yyyy\ &quot;г.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14996795556505021"/>
        </left>
        <right style="double">
          <color theme="1" tint="4.9989318521683403E-2"/>
        </right>
        <top style="thin">
          <color auto="1"/>
        </top>
        <bottom style="thin">
          <color auto="1"/>
        </bottom>
      </border>
      <protection locked="1" hidden="1"/>
    </dxf>
    <dxf>
      <font>
        <b val="0"/>
        <i val="0"/>
        <strike val="0"/>
        <outline val="0"/>
        <shadow val="0"/>
        <u val="none"/>
        <vertAlign val="baseline"/>
        <sz val="10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theme="1" tint="4.9989318521683403E-2"/>
        </left>
        <right style="thin">
          <color theme="0" tint="-0.14996795556505021"/>
        </right>
        <top style="thin">
          <color auto="1"/>
        </top>
        <bottom style="thin">
          <color auto="1"/>
        </bottom>
      </border>
      <protection locked="1" hidden="1"/>
    </dxf>
    <dxf>
      <border>
        <top style="thin">
          <color theme="0" tint="-0.14996795556505021"/>
        </top>
        <vertical/>
        <horizontal/>
      </border>
    </dxf>
    <dxf>
      <border diagonalUp="0" diagonalDown="0">
        <left style="double">
          <color theme="1" tint="0.1498458815271462"/>
        </left>
        <right style="double">
          <color theme="1" tint="0.1498458815271462"/>
        </right>
        <top style="double">
          <color theme="1" tint="0.1498458815271462"/>
        </top>
        <bottom style="double">
          <color theme="1" tint="0.1498458815271462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/>
        <bottom/>
      </border>
      <protection locked="1" hidden="1"/>
    </dxf>
    <dxf>
      <border>
        <bottom style="double">
          <color theme="1" tint="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9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1"/>
    </dxf>
    <dxf>
      <font>
        <color rgb="FFFF0000"/>
      </font>
    </dxf>
    <dxf>
      <font>
        <color rgb="FFFF0000"/>
      </font>
      <fill>
        <patternFill>
          <bgColor rgb="FFCDF2FF"/>
        </patternFill>
      </fill>
    </dxf>
    <dxf>
      <font>
        <color rgb="FFFF0000"/>
      </font>
      <fill>
        <patternFill>
          <bgColor rgb="FFFFFFCD"/>
        </patternFill>
      </fill>
    </dxf>
    <dxf>
      <font>
        <color rgb="FFFF0000"/>
      </font>
      <fill>
        <patternFill>
          <bgColor rgb="FFCDD9FF"/>
        </patternFill>
      </fill>
    </dxf>
    <dxf>
      <font>
        <color rgb="FFFF0000"/>
      </font>
      <fill>
        <patternFill>
          <bgColor rgb="FFFFDFCD"/>
        </patternFill>
      </fill>
    </dxf>
    <dxf>
      <font>
        <b val="0"/>
        <i val="0"/>
        <color rgb="FFFF0000"/>
      </font>
      <fill>
        <patternFill>
          <bgColor rgb="FFE8D8F4"/>
        </patternFill>
      </fill>
      <border>
        <left/>
        <right/>
        <top/>
        <bottom/>
      </border>
    </dxf>
    <dxf>
      <font>
        <b val="0"/>
        <i val="0"/>
        <color rgb="FFFF0000"/>
      </font>
      <fill>
        <patternFill>
          <bgColor rgb="FFFFCDCD"/>
        </patternFill>
      </fill>
      <border>
        <left/>
        <right/>
        <top/>
        <bottom/>
      </border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  <numFmt numFmtId="19" formatCode="dd/mm/yyyy"/>
      <fill>
        <patternFill>
          <bgColor rgb="FFBDEEFF"/>
        </patternFill>
      </fill>
    </dxf>
    <dxf>
      <font>
        <color rgb="FFFF0000"/>
      </font>
      <numFmt numFmtId="19" formatCode="dd/mm/yyyy"/>
      <fill>
        <patternFill>
          <bgColor rgb="FFDDF0C8"/>
        </patternFill>
      </fill>
    </dxf>
    <dxf>
      <font>
        <color rgb="FFFF0000"/>
      </font>
      <numFmt numFmtId="19" formatCode="dd/mm/yyyy"/>
      <fill>
        <patternFill>
          <bgColor rgb="FFD3EBB9"/>
        </patternFill>
      </fill>
    </dxf>
    <dxf>
      <font>
        <b val="0"/>
        <i val="0"/>
        <color rgb="FFFF0000"/>
      </font>
      <numFmt numFmtId="19" formatCode="dd/mm/yyyy"/>
      <fill>
        <patternFill>
          <bgColor rgb="FFA3D769"/>
        </patternFill>
      </fill>
    </dxf>
    <dxf>
      <font>
        <b val="0"/>
        <i val="0"/>
        <color theme="1"/>
      </font>
      <numFmt numFmtId="19" formatCode="dd/mm/yyyy"/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5229FF"/>
      <color rgb="FFFFC4B9"/>
      <color rgb="FFFFE1B9"/>
      <color rgb="FFCDEDFF"/>
      <color rgb="FFCDFFCD"/>
      <color rgb="FFFFFFCC"/>
      <color rgb="FFFFDFCD"/>
      <color rgb="FFB9FFB9"/>
      <color rgb="FFFFFF99"/>
      <color rgb="FFFFE6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170732334928699E-2"/>
          <c:y val="1.8111491043699225E-2"/>
          <c:w val="0.88633147767360065"/>
          <c:h val="0.88576883338462464"/>
        </c:manualLayout>
      </c:layout>
      <c:scatterChart>
        <c:scatterStyle val="lineMarker"/>
        <c:varyColors val="0"/>
        <c:ser>
          <c:idx val="0"/>
          <c:order val="0"/>
          <c:tx>
            <c:v>gr</c:v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5"/>
            <c:spPr>
              <a:noFill/>
              <a:ln>
                <a:solidFill>
                  <a:prstClr val="black"/>
                </a:solidFill>
              </a:ln>
            </c:spPr>
          </c:marker>
          <c:trendline>
            <c:spPr>
              <a:ln cap="sq">
                <a:solidFill>
                  <a:schemeClr val="accent1"/>
                </a:solidFill>
                <a:round/>
                <a:headEnd type="oval"/>
                <a:tailEnd type="arrow"/>
              </a:ln>
            </c:spPr>
            <c:trendlineType val="linear"/>
            <c:dispRSqr val="0"/>
            <c:dispEq val="0"/>
          </c:trendline>
          <c:xVal>
            <c:strRef>
              <c:f>p!$A$33:$A$132</c:f>
              <c:strCach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strCache>
            </c:strRef>
          </c:xVal>
          <c:yVal>
            <c:numRef>
              <c:f>p!$F$33:$F$132</c:f>
              <c:numCache>
                <c:formatCode>General</c:formatCode>
                <c:ptCount val="100"/>
                <c:pt idx="0">
                  <c:v>-0.84983369171411027</c:v>
                </c:pt>
                <c:pt idx="1">
                  <c:v>-0.50845260824910099</c:v>
                </c:pt>
                <c:pt idx="2">
                  <c:v>0.16179218316784727</c:v>
                </c:pt>
                <c:pt idx="3">
                  <c:v>-0.30324071649482676</c:v>
                </c:pt>
                <c:pt idx="4">
                  <c:v>0.28517175265272954</c:v>
                </c:pt>
                <c:pt idx="5">
                  <c:v>-0.63461209048429623</c:v>
                </c:pt>
                <c:pt idx="6">
                  <c:v>-1.275306133419349</c:v>
                </c:pt>
                <c:pt idx="7">
                  <c:v>-0.5328614900481341</c:v>
                </c:pt>
                <c:pt idx="8">
                  <c:v>-0.28952531651805202</c:v>
                </c:pt>
                <c:pt idx="9">
                  <c:v>-1.8906377825956611E-2</c:v>
                </c:pt>
                <c:pt idx="10">
                  <c:v>-0.95330387114307769</c:v>
                </c:pt>
                <c:pt idx="11">
                  <c:v>-0.17746333040781792</c:v>
                </c:pt>
                <c:pt idx="12">
                  <c:v>0.74236523646968067</c:v>
                </c:pt>
                <c:pt idx="13">
                  <c:v>-0.19950296198616968</c:v>
                </c:pt>
                <c:pt idx="14">
                  <c:v>-0.29156319916920381</c:v>
                </c:pt>
                <c:pt idx="15">
                  <c:v>-0.15655073978687994</c:v>
                </c:pt>
                <c:pt idx="16">
                  <c:v>0.17100475818988059</c:v>
                </c:pt>
                <c:pt idx="17">
                  <c:v>-0.4118319139207216</c:v>
                </c:pt>
                <c:pt idx="18">
                  <c:v>-0.29523048657347317</c:v>
                </c:pt>
                <c:pt idx="19">
                  <c:v>0.25548084434785778</c:v>
                </c:pt>
                <c:pt idx="20">
                  <c:v>-0.31946483107577706</c:v>
                </c:pt>
                <c:pt idx="21">
                  <c:v>1.2533876369015218</c:v>
                </c:pt>
                <c:pt idx="22">
                  <c:v>-0.57138464698357438</c:v>
                </c:pt>
                <c:pt idx="23">
                  <c:v>-1.1444209584880269</c:v>
                </c:pt>
                <c:pt idx="24">
                  <c:v>0.24300534041215371</c:v>
                </c:pt>
                <c:pt idx="25">
                  <c:v>7.8833910661330719E-2</c:v>
                </c:pt>
                <c:pt idx="26">
                  <c:v>-8.4215962034846825E-2</c:v>
                </c:pt>
                <c:pt idx="27">
                  <c:v>0.1366318152008148</c:v>
                </c:pt>
                <c:pt idx="28">
                  <c:v>0.18477830797645822</c:v>
                </c:pt>
                <c:pt idx="29">
                  <c:v>0.60036934898596428</c:v>
                </c:pt>
                <c:pt idx="30">
                  <c:v>3.4176268037668933E-3</c:v>
                </c:pt>
                <c:pt idx="31">
                  <c:v>-0.52080188910224479</c:v>
                </c:pt>
                <c:pt idx="32">
                  <c:v>1.6249390926953993</c:v>
                </c:pt>
                <c:pt idx="33">
                  <c:v>0.52722436391860583</c:v>
                </c:pt>
                <c:pt idx="34">
                  <c:v>-0.45146967842603658</c:v>
                </c:pt>
                <c:pt idx="35">
                  <c:v>0.58778472479451693</c:v>
                </c:pt>
                <c:pt idx="36">
                  <c:v>-0.34663406494070159</c:v>
                </c:pt>
                <c:pt idx="37">
                  <c:v>2.0457068483231637</c:v>
                </c:pt>
                <c:pt idx="38">
                  <c:v>-5.0491086680992225E-2</c:v>
                </c:pt>
                <c:pt idx="39">
                  <c:v>1.9362481298173861</c:v>
                </c:pt>
                <c:pt idx="40">
                  <c:v>-0.6942097701081309</c:v>
                </c:pt>
                <c:pt idx="41">
                  <c:v>-0.41932392635949611</c:v>
                </c:pt>
                <c:pt idx="42">
                  <c:v>-0.28139777027071489</c:v>
                </c:pt>
                <c:pt idx="43">
                  <c:v>0.12045248858510149</c:v>
                </c:pt>
                <c:pt idx="44">
                  <c:v>-0.50754107611051325</c:v>
                </c:pt>
                <c:pt idx="45">
                  <c:v>-0.45966970879851488</c:v>
                </c:pt>
                <c:pt idx="46">
                  <c:v>3.0326730919227884E-2</c:v>
                </c:pt>
                <c:pt idx="47">
                  <c:v>3.6159009793536256E-2</c:v>
                </c:pt>
                <c:pt idx="48">
                  <c:v>0.61928530982487473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0</c:v>
          </c:tx>
          <c:spPr>
            <a:ln w="15875">
              <a:solidFill>
                <a:schemeClr val="tx1"/>
              </a:solidFill>
              <a:prstDash val="solid"/>
            </a:ln>
          </c:spPr>
          <c:marker>
            <c:symbol val="none"/>
          </c:marker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2"/>
          <c:order val="2"/>
          <c:tx>
            <c:v>ppp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Ref>
              <c:f>w!$G$10:$H$10</c:f>
              <c:numCache>
                <c:formatCode>General</c:formatCode>
                <c:ptCount val="2"/>
                <c:pt idx="0">
                  <c:v>0.89574246160429993</c:v>
                </c:pt>
                <c:pt idx="1">
                  <c:v>0.89574246160429993</c:v>
                </c:pt>
              </c:numCache>
            </c:numRef>
          </c:yVal>
          <c:smooth val="0"/>
        </c:ser>
        <c:ser>
          <c:idx val="3"/>
          <c:order val="3"/>
          <c:tx>
            <c:v>pdp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Ref>
              <c:f>w!$G$11:$H$11</c:f>
              <c:numCache>
                <c:formatCode>General</c:formatCode>
                <c:ptCount val="2"/>
                <c:pt idx="0">
                  <c:v>1.6525410736053772</c:v>
                </c:pt>
                <c:pt idx="1">
                  <c:v>1.6525410736053772</c:v>
                </c:pt>
              </c:numCache>
            </c:numRef>
          </c:yVal>
          <c:smooth val="0"/>
        </c:ser>
        <c:ser>
          <c:idx val="4"/>
          <c:order val="4"/>
          <c:tx>
            <c:v>ppm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Ref>
              <c:f>w!$I$10:$J$10</c:f>
              <c:numCache>
                <c:formatCode>General</c:formatCode>
                <c:ptCount val="2"/>
                <c:pt idx="0">
                  <c:v>-0.89574246160429993</c:v>
                </c:pt>
                <c:pt idx="1">
                  <c:v>-0.89574246160429993</c:v>
                </c:pt>
              </c:numCache>
            </c:numRef>
          </c:yVal>
          <c:smooth val="0"/>
        </c:ser>
        <c:ser>
          <c:idx val="5"/>
          <c:order val="5"/>
          <c:tx>
            <c:v>pdm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Ref>
              <c:f>w!$I$11:$J$11</c:f>
              <c:numCache>
                <c:formatCode>General</c:formatCode>
                <c:ptCount val="2"/>
                <c:pt idx="0">
                  <c:v>-1.6525410736053772</c:v>
                </c:pt>
                <c:pt idx="1">
                  <c:v>-1.6525410736053772</c:v>
                </c:pt>
              </c:numCache>
            </c:numRef>
          </c:yVal>
          <c:smooth val="0"/>
        </c:ser>
        <c:ser>
          <c:idx val="6"/>
          <c:order val="6"/>
          <c:tx>
            <c:v>1SP</c:v>
          </c:tx>
          <c:spPr>
            <a:ln>
              <a:solidFill>
                <a:srgbClr val="92D050"/>
              </a:solidFill>
              <a:prstDash val="sysDot"/>
            </a:ln>
          </c:spPr>
          <c:marker>
            <c:symbol val="none"/>
          </c:marker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Ref>
              <c:f>w!$G$9:$H$9</c:f>
              <c:numCache>
                <c:formatCode>General</c:formatCode>
                <c:ptCount val="2"/>
                <c:pt idx="0">
                  <c:v>0.45701146000219384</c:v>
                </c:pt>
                <c:pt idx="1">
                  <c:v>0.45701146000219384</c:v>
                </c:pt>
              </c:numCache>
            </c:numRef>
          </c:yVal>
          <c:smooth val="0"/>
        </c:ser>
        <c:ser>
          <c:idx val="7"/>
          <c:order val="7"/>
          <c:tx>
            <c:v>1SM</c:v>
          </c:tx>
          <c:spPr>
            <a:ln>
              <a:solidFill>
                <a:srgbClr val="92D050"/>
              </a:solidFill>
              <a:prstDash val="sysDot"/>
            </a:ln>
          </c:spPr>
          <c:marker>
            <c:symbol val="none"/>
          </c:marker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Ref>
              <c:f>w!$I$9:$J$9</c:f>
              <c:numCache>
                <c:formatCode>General</c:formatCode>
                <c:ptCount val="2"/>
                <c:pt idx="0">
                  <c:v>-0.45701146000219384</c:v>
                </c:pt>
                <c:pt idx="1">
                  <c:v>-0.45701146000219384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146688"/>
        <c:axId val="142149120"/>
      </c:scatterChart>
      <c:valAx>
        <c:axId val="142146688"/>
        <c:scaling>
          <c:orientation val="minMax"/>
        </c:scaling>
        <c:delete val="0"/>
        <c:axPos val="b"/>
        <c:majorGridlines/>
        <c:numFmt formatCode="0" sourceLinked="0"/>
        <c:majorTickMark val="out"/>
        <c:minorTickMark val="none"/>
        <c:tickLblPos val="nextTo"/>
        <c:crossAx val="142149120"/>
        <c:crosses val="autoZero"/>
        <c:crossBetween val="midCat"/>
      </c:valAx>
      <c:valAx>
        <c:axId val="1421491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4214668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65" l="0.70000000000000062" r="0.50781249999999956" t="0.75000000000001465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9728045026798717E-2"/>
          <c:y val="5.3067094769668872E-2"/>
          <c:w val="0.86883922642204559"/>
          <c:h val="0.88576883338462464"/>
        </c:manualLayout>
      </c:layout>
      <c:scatterChart>
        <c:scatterStyle val="lineMarker"/>
        <c:varyColors val="0"/>
        <c:ser>
          <c:idx val="0"/>
          <c:order val="0"/>
          <c:tx>
            <c:v>gr</c:v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5"/>
            <c:spPr>
              <a:noFill/>
              <a:ln>
                <a:solidFill>
                  <a:prstClr val="black"/>
                </a:solidFill>
              </a:ln>
            </c:spPr>
          </c:marker>
          <c:trendline>
            <c:spPr>
              <a:ln>
                <a:solidFill>
                  <a:srgbClr val="4F81BD"/>
                </a:solidFill>
                <a:headEnd type="oval"/>
                <a:tailEnd type="arrow"/>
              </a:ln>
            </c:spPr>
            <c:trendlineType val="linear"/>
            <c:dispRSqr val="0"/>
            <c:dispEq val="0"/>
          </c:trendline>
          <c:xVal>
            <c:strRef>
              <c:f>p!$A$33:$A$132</c:f>
              <c:strCach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strCache>
            </c:strRef>
          </c:xVal>
          <c:yVal>
            <c:numRef>
              <c:f>p!$H$33:$H$132</c:f>
              <c:numCache>
                <c:formatCode>General</c:formatCode>
                <c:ptCount val="100"/>
                <c:pt idx="0">
                  <c:v>0</c:v>
                </c:pt>
                <c:pt idx="1">
                  <c:v>0.34138108346500928</c:v>
                </c:pt>
                <c:pt idx="2">
                  <c:v>0.67024479141694826</c:v>
                </c:pt>
                <c:pt idx="3">
                  <c:v>0.46503289966267403</c:v>
                </c:pt>
                <c:pt idx="4">
                  <c:v>0.58841246914755629</c:v>
                </c:pt>
                <c:pt idx="5">
                  <c:v>0.91978384313702577</c:v>
                </c:pt>
                <c:pt idx="6">
                  <c:v>0.64069404293505272</c:v>
                </c:pt>
                <c:pt idx="7">
                  <c:v>0.74244464337121485</c:v>
                </c:pt>
                <c:pt idx="8">
                  <c:v>0.24333617353008208</c:v>
                </c:pt>
                <c:pt idx="9">
                  <c:v>0.27061893869209541</c:v>
                </c:pt>
                <c:pt idx="10">
                  <c:v>0.93439749331712108</c:v>
                </c:pt>
                <c:pt idx="11">
                  <c:v>0.77584054073525976</c:v>
                </c:pt>
                <c:pt idx="12">
                  <c:v>0.91982856687749859</c:v>
                </c:pt>
                <c:pt idx="13">
                  <c:v>0.94186819845585035</c:v>
                </c:pt>
                <c:pt idx="14">
                  <c:v>9.2060237183034133E-2</c:v>
                </c:pt>
                <c:pt idx="15">
                  <c:v>0.13501245938232387</c:v>
                </c:pt>
                <c:pt idx="16">
                  <c:v>0.32755549797676053</c:v>
                </c:pt>
                <c:pt idx="17">
                  <c:v>0.58283667211060219</c:v>
                </c:pt>
                <c:pt idx="18">
                  <c:v>0.11660142734724843</c:v>
                </c:pt>
                <c:pt idx="19">
                  <c:v>0.55071133092133095</c:v>
                </c:pt>
                <c:pt idx="20">
                  <c:v>0.57494567542363484</c:v>
                </c:pt>
                <c:pt idx="21">
                  <c:v>1.5728524679772988</c:v>
                </c:pt>
                <c:pt idx="22">
                  <c:v>1.8247722838850962</c:v>
                </c:pt>
                <c:pt idx="23">
                  <c:v>0.57303631150445256</c:v>
                </c:pt>
                <c:pt idx="24">
                  <c:v>1.3874262989001807</c:v>
                </c:pt>
                <c:pt idx="25">
                  <c:v>0.16417142975082299</c:v>
                </c:pt>
                <c:pt idx="26">
                  <c:v>0.16304987269617754</c:v>
                </c:pt>
                <c:pt idx="27">
                  <c:v>0.22084777723566162</c:v>
                </c:pt>
                <c:pt idx="28">
                  <c:v>4.8146492775643424E-2</c:v>
                </c:pt>
                <c:pt idx="29">
                  <c:v>0.41559104100950606</c:v>
                </c:pt>
                <c:pt idx="30">
                  <c:v>0.59695172218219739</c:v>
                </c:pt>
                <c:pt idx="31">
                  <c:v>0.52421951590601168</c:v>
                </c:pt>
                <c:pt idx="32">
                  <c:v>2.1457409817976441</c:v>
                </c:pt>
                <c:pt idx="33">
                  <c:v>1.0977147287767934</c:v>
                </c:pt>
                <c:pt idx="34">
                  <c:v>0.97869404234464241</c:v>
                </c:pt>
                <c:pt idx="35">
                  <c:v>1.0392544032205535</c:v>
                </c:pt>
                <c:pt idx="36">
                  <c:v>0.93441878973521852</c:v>
                </c:pt>
                <c:pt idx="37">
                  <c:v>2.3923409132638653</c:v>
                </c:pt>
                <c:pt idx="38">
                  <c:v>2.096197935004156</c:v>
                </c:pt>
                <c:pt idx="39">
                  <c:v>1.9867392164983784</c:v>
                </c:pt>
                <c:pt idx="40">
                  <c:v>2.630457899925517</c:v>
                </c:pt>
                <c:pt idx="41">
                  <c:v>0.27488584374863478</c:v>
                </c:pt>
                <c:pt idx="42">
                  <c:v>0.13792615608878123</c:v>
                </c:pt>
                <c:pt idx="43">
                  <c:v>0.40185025885581638</c:v>
                </c:pt>
                <c:pt idx="44">
                  <c:v>0.62799356469561474</c:v>
                </c:pt>
                <c:pt idx="45">
                  <c:v>4.787136731199837E-2</c:v>
                </c:pt>
                <c:pt idx="46">
                  <c:v>0.48999643971774276</c:v>
                </c:pt>
                <c:pt idx="47">
                  <c:v>5.832278874308372E-3</c:v>
                </c:pt>
                <c:pt idx="48">
                  <c:v>0.58312630003133847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sr</c:v>
          </c:tx>
          <c:marker>
            <c:symbol val="none"/>
          </c:marker>
          <c:dPt>
            <c:idx val="1"/>
            <c:bubble3D val="0"/>
            <c:spPr>
              <a:ln>
                <a:solidFill>
                  <a:srgbClr val="00B050"/>
                </a:solidFill>
                <a:prstDash val="sysDot"/>
              </a:ln>
            </c:spPr>
          </c:dPt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Ref>
              <c:f>w!$G$23:$H$23</c:f>
              <c:numCache>
                <c:formatCode>General</c:formatCode>
                <c:ptCount val="2"/>
                <c:pt idx="0">
                  <c:v>0.32014798263922489</c:v>
                </c:pt>
                <c:pt idx="1">
                  <c:v>0.32014798263922489</c:v>
                </c:pt>
              </c:numCache>
            </c:numRef>
          </c:yVal>
          <c:smooth val="0"/>
        </c:ser>
        <c:ser>
          <c:idx val="2"/>
          <c:order val="2"/>
          <c:tx>
            <c:v>pp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Ref>
              <c:f>w!$G$24:$H$24</c:f>
              <c:numCache>
                <c:formatCode>General</c:formatCode>
                <c:ptCount val="2"/>
                <c:pt idx="0">
                  <c:v>0.78641100521038954</c:v>
                </c:pt>
                <c:pt idx="1">
                  <c:v>0.78641100521038954</c:v>
                </c:pt>
              </c:numCache>
            </c:numRef>
          </c:yVal>
          <c:smooth val="0"/>
        </c:ser>
        <c:ser>
          <c:idx val="3"/>
          <c:order val="3"/>
          <c:tx>
            <c:v>pd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Ref>
              <c:f>w!$G$25:$H$25</c:f>
              <c:numCache>
                <c:formatCode>General</c:formatCode>
                <c:ptCount val="2"/>
                <c:pt idx="0">
                  <c:v>1.35418083889614</c:v>
                </c:pt>
                <c:pt idx="1">
                  <c:v>1.35418083889614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745624"/>
        <c:axId val="162455344"/>
      </c:scatterChart>
      <c:valAx>
        <c:axId val="162745624"/>
        <c:scaling>
          <c:orientation val="minMax"/>
        </c:scaling>
        <c:delete val="0"/>
        <c:axPos val="b"/>
        <c:majorGridlines/>
        <c:numFmt formatCode="0" sourceLinked="0"/>
        <c:majorTickMark val="out"/>
        <c:minorTickMark val="none"/>
        <c:tickLblPos val="nextTo"/>
        <c:crossAx val="162455344"/>
        <c:crosses val="autoZero"/>
        <c:crossBetween val="midCat"/>
      </c:valAx>
      <c:valAx>
        <c:axId val="1624553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27456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481543770954745E-2"/>
          <c:y val="3.9782546970546888E-2"/>
          <c:w val="0.91820083877415681"/>
          <c:h val="0.88576883338462464"/>
        </c:manualLayout>
      </c:layout>
      <c:scatterChart>
        <c:scatterStyle val="lineMarker"/>
        <c:varyColors val="0"/>
        <c:ser>
          <c:idx val="0"/>
          <c:order val="0"/>
          <c:tx>
            <c:v>gr</c:v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5"/>
            <c:spPr>
              <a:noFill/>
              <a:ln>
                <a:solidFill>
                  <a:prstClr val="black"/>
                </a:solidFill>
              </a:ln>
            </c:spPr>
          </c:marker>
          <c:trendline>
            <c:spPr>
              <a:ln w="9525" cmpd="sng">
                <a:solidFill>
                  <a:srgbClr val="4F81BD"/>
                </a:solidFill>
                <a:prstDash val="solid"/>
                <a:headEnd type="oval"/>
                <a:tailEnd type="arrow"/>
              </a:ln>
            </c:spPr>
            <c:trendlineType val="linear"/>
            <c:dispRSqr val="0"/>
            <c:dispEq val="0"/>
          </c:trendline>
          <c:xVal>
            <c:strRef>
              <c:f>p!$A$33:$A$132</c:f>
              <c:strCach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strCache>
            </c:strRef>
          </c:xVal>
          <c:yVal>
            <c:numRef>
              <c:f>p!$G$33:$G$132</c:f>
              <c:numCache>
                <c:formatCode>General</c:formatCode>
                <c:ptCount val="100"/>
                <c:pt idx="0">
                  <c:v>1.8583660445282675</c:v>
                </c:pt>
                <c:pt idx="1">
                  <c:v>0.59126976668250109</c:v>
                </c:pt>
                <c:pt idx="2">
                  <c:v>2.2540057173962111</c:v>
                </c:pt>
                <c:pt idx="3">
                  <c:v>0.96091047717781919</c:v>
                </c:pt>
                <c:pt idx="4">
                  <c:v>0.5320103332460917</c:v>
                </c:pt>
                <c:pt idx="5">
                  <c:v>2.0585843244903828</c:v>
                </c:pt>
                <c:pt idx="6">
                  <c:v>0.91534887887392813</c:v>
                </c:pt>
                <c:pt idx="7">
                  <c:v>1.1516266131091299</c:v>
                </c:pt>
                <c:pt idx="8">
                  <c:v>0.99152296845230126</c:v>
                </c:pt>
                <c:pt idx="9">
                  <c:v>0.98774772948027589</c:v>
                </c:pt>
                <c:pt idx="10">
                  <c:v>0.39876674016211666</c:v>
                </c:pt>
                <c:pt idx="11">
                  <c:v>0.50548960028062595</c:v>
                </c:pt>
                <c:pt idx="12">
                  <c:v>0.86245369063863109</c:v>
                </c:pt>
                <c:pt idx="13">
                  <c:v>0.10481447222980478</c:v>
                </c:pt>
                <c:pt idx="14">
                  <c:v>5.7976246903905349E-2</c:v>
                </c:pt>
                <c:pt idx="15">
                  <c:v>0.13450381479898965</c:v>
                </c:pt>
                <c:pt idx="16">
                  <c:v>1.9784962181641106</c:v>
                </c:pt>
                <c:pt idx="17">
                  <c:v>0.32441263156104583</c:v>
                </c:pt>
                <c:pt idx="18">
                  <c:v>0.42206160269010695</c:v>
                </c:pt>
                <c:pt idx="19">
                  <c:v>1.0536874536176839</c:v>
                </c:pt>
                <c:pt idx="20">
                  <c:v>0.27659217442773354</c:v>
                </c:pt>
                <c:pt idx="21">
                  <c:v>0.21651958331428034</c:v>
                </c:pt>
                <c:pt idx="22">
                  <c:v>0.943923439881587</c:v>
                </c:pt>
                <c:pt idx="23">
                  <c:v>1.7025628567339197</c:v>
                </c:pt>
                <c:pt idx="24">
                  <c:v>1.7674286388343887</c:v>
                </c:pt>
                <c:pt idx="25">
                  <c:v>0.14554285591668759</c:v>
                </c:pt>
                <c:pt idx="26">
                  <c:v>2.0537241047501453</c:v>
                </c:pt>
                <c:pt idx="27">
                  <c:v>0.38658741883538994</c:v>
                </c:pt>
                <c:pt idx="28">
                  <c:v>2.6250517715881188</c:v>
                </c:pt>
                <c:pt idx="29">
                  <c:v>0.47905191274269043</c:v>
                </c:pt>
                <c:pt idx="30">
                  <c:v>1.0656563033271311</c:v>
                </c:pt>
                <c:pt idx="31">
                  <c:v>0.23264882187444869</c:v>
                </c:pt>
                <c:pt idx="32">
                  <c:v>0.16566918520179286</c:v>
                </c:pt>
                <c:pt idx="33">
                  <c:v>0.49828827297166356</c:v>
                </c:pt>
                <c:pt idx="34">
                  <c:v>2.437435855183125</c:v>
                </c:pt>
                <c:pt idx="35">
                  <c:v>2.1180388737188451</c:v>
                </c:pt>
                <c:pt idx="36">
                  <c:v>0.31025776882368916</c:v>
                </c:pt>
                <c:pt idx="37">
                  <c:v>0.7784624705615073</c:v>
                </c:pt>
                <c:pt idx="38">
                  <c:v>0.46823062842565832</c:v>
                </c:pt>
                <c:pt idx="39">
                  <c:v>0.68277403400533387</c:v>
                </c:pt>
                <c:pt idx="40">
                  <c:v>2.0734109833218923</c:v>
                </c:pt>
                <c:pt idx="41">
                  <c:v>1.7621789782517965</c:v>
                </c:pt>
                <c:pt idx="42">
                  <c:v>0.99323905624544295</c:v>
                </c:pt>
                <c:pt idx="43">
                  <c:v>0.14270486168469176</c:v>
                </c:pt>
                <c:pt idx="44">
                  <c:v>1.0403038549933683</c:v>
                </c:pt>
                <c:pt idx="45">
                  <c:v>0.77677063937186119</c:v>
                </c:pt>
                <c:pt idx="46">
                  <c:v>1.1664295686636308</c:v>
                </c:pt>
                <c:pt idx="47">
                  <c:v>0.48658076269254025</c:v>
                </c:pt>
                <c:pt idx="48">
                  <c:v>2.3003753229033492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sr</c:v>
          </c:tx>
          <c:marker>
            <c:symbol val="none"/>
          </c:marker>
          <c:dPt>
            <c:idx val="1"/>
            <c:bubble3D val="0"/>
            <c:spPr>
              <a:ln>
                <a:solidFill>
                  <a:srgbClr val="00B050"/>
                </a:solidFill>
                <a:prstDash val="sysDot"/>
              </a:ln>
            </c:spPr>
          </c:dPt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Ref>
              <c:f>w!$G$29:$H$29</c:f>
              <c:numCache>
                <c:formatCode>General</c:formatCode>
                <c:ptCount val="2"/>
                <c:pt idx="0">
                  <c:v>0.90720196111261098</c:v>
                </c:pt>
                <c:pt idx="1">
                  <c:v>0.90720196111261098</c:v>
                </c:pt>
              </c:numCache>
            </c:numRef>
          </c:yVal>
          <c:smooth val="0"/>
        </c:ser>
        <c:ser>
          <c:idx val="2"/>
          <c:order val="2"/>
          <c:tx>
            <c:v>pp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Ref>
              <c:f>w!$G$30:$H$30</c:f>
              <c:numCache>
                <c:formatCode>General</c:formatCode>
                <c:ptCount val="2"/>
                <c:pt idx="0">
                  <c:v>2.2284494822863654</c:v>
                </c:pt>
                <c:pt idx="1">
                  <c:v>2.2284494822863654</c:v>
                </c:pt>
              </c:numCache>
            </c:numRef>
          </c:yVal>
          <c:smooth val="0"/>
        </c:ser>
        <c:ser>
          <c:idx val="3"/>
          <c:order val="3"/>
          <c:tx>
            <c:v>pd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w!$B$50:$B$51</c:f>
              <c:numCache>
                <c:formatCode>General</c:formatCode>
                <c:ptCount val="2"/>
                <c:pt idx="0">
                  <c:v>1</c:v>
                </c:pt>
                <c:pt idx="1">
                  <c:v>49</c:v>
                </c:pt>
              </c:numCache>
            </c:numRef>
          </c:xVal>
          <c:yVal>
            <c:numRef>
              <c:f>w!$G$31:$H$31</c:f>
              <c:numCache>
                <c:formatCode>General</c:formatCode>
                <c:ptCount val="2"/>
                <c:pt idx="0">
                  <c:v>3.6641633044324808</c:v>
                </c:pt>
                <c:pt idx="1">
                  <c:v>3.6641633044324808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014904"/>
        <c:axId val="162746392"/>
      </c:scatterChart>
      <c:valAx>
        <c:axId val="163014904"/>
        <c:scaling>
          <c:orientation val="minMax"/>
        </c:scaling>
        <c:delete val="0"/>
        <c:axPos val="b"/>
        <c:majorGridlines/>
        <c:numFmt formatCode="0" sourceLinked="0"/>
        <c:majorTickMark val="out"/>
        <c:minorTickMark val="none"/>
        <c:tickLblPos val="nextTo"/>
        <c:crossAx val="162746392"/>
        <c:crosses val="autoZero"/>
        <c:crossBetween val="midCat"/>
      </c:valAx>
      <c:valAx>
        <c:axId val="16274639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301490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18850037491728E-2"/>
          <c:y val="2.6996337917222012E-2"/>
          <c:w val="0.88633147767360065"/>
          <c:h val="0.88576883338462464"/>
        </c:manualLayout>
      </c:layout>
      <c:scatterChart>
        <c:scatterStyle val="lineMarker"/>
        <c:varyColors val="0"/>
        <c:ser>
          <c:idx val="0"/>
          <c:order val="0"/>
          <c:tx>
            <c:v>gr</c:v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5"/>
            <c:spPr>
              <a:noFill/>
              <a:ln>
                <a:solidFill>
                  <a:prstClr val="black"/>
                </a:solidFill>
              </a:ln>
            </c:spPr>
          </c:marker>
          <c:trendline>
            <c:spPr>
              <a:ln cap="sq">
                <a:solidFill>
                  <a:schemeClr val="accent1"/>
                </a:solidFill>
                <a:round/>
                <a:headEnd type="oval"/>
                <a:tailEnd type="arrow"/>
              </a:ln>
            </c:spPr>
            <c:trendlineType val="linear"/>
            <c:dispRSqr val="0"/>
            <c:dispEq val="0"/>
          </c:trendline>
          <c:xVal>
            <c:numRef>
              <c:f>S!$E$10:$E$24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S!$F$10:$F$24</c:f>
              <c:numCache>
                <c:formatCode>0.00</c:formatCode>
                <c:ptCount val="15"/>
                <c:pt idx="0">
                  <c:v>0.56327001253263598</c:v>
                </c:pt>
                <c:pt idx="1">
                  <c:v>-0.37145970585495219</c:v>
                </c:pt>
                <c:pt idx="2">
                  <c:v>-3.67</c:v>
                </c:pt>
                <c:pt idx="3">
                  <c:v>4.8938257607117758E-2</c:v>
                </c:pt>
                <c:pt idx="4">
                  <c:v>-1.69983491759539</c:v>
                </c:pt>
                <c:pt idx="5">
                  <c:v>-0.72968297484894407</c:v>
                </c:pt>
                <c:pt idx="6">
                  <c:v>-0.83332850200057351</c:v>
                </c:pt>
                <c:pt idx="7">
                  <c:v>1.3372963198337644</c:v>
                </c:pt>
                <c:pt idx="8">
                  <c:v>2.4402853795656276</c:v>
                </c:pt>
                <c:pt idx="9">
                  <c:v>1.029777563522579</c:v>
                </c:pt>
                <c:pt idx="10">
                  <c:v>0.33061520721559851</c:v>
                </c:pt>
                <c:pt idx="11">
                  <c:v>-4.0142989088439766E-2</c:v>
                </c:pt>
                <c:pt idx="12">
                  <c:v>-0.38068592091137582</c:v>
                </c:pt>
                <c:pt idx="13">
                  <c:v>-0.31870531303893107</c:v>
                </c:pt>
                <c:pt idx="14">
                  <c:v>-3.8283783825618332E-2</c:v>
                </c:pt>
              </c:numCache>
            </c:numRef>
          </c:yVal>
          <c:smooth val="0"/>
        </c:ser>
        <c:ser>
          <c:idx val="1"/>
          <c:order val="1"/>
          <c:tx>
            <c:v>0</c:v>
          </c:tx>
          <c:spPr>
            <a:ln>
              <a:solidFill>
                <a:srgbClr val="5229FF"/>
              </a:solidFill>
            </a:ln>
          </c:spPr>
          <c:marker>
            <c:symbol val="none"/>
          </c:marker>
          <c:dPt>
            <c:idx val="1"/>
            <c:bubble3D val="0"/>
            <c:spPr>
              <a:ln>
                <a:solidFill>
                  <a:srgbClr val="5229FF"/>
                </a:solidFill>
                <a:prstDash val="sysDot"/>
              </a:ln>
            </c:spPr>
          </c:dPt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2"/>
          <c:order val="2"/>
          <c:tx>
            <c:v>ppp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S!$G$26:$G$27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yVal>
          <c:smooth val="0"/>
        </c:ser>
        <c:ser>
          <c:idx val="3"/>
          <c:order val="3"/>
          <c:tx>
            <c:v>pdp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S!$H$26:$H$27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yVal>
          <c:smooth val="0"/>
        </c:ser>
        <c:ser>
          <c:idx val="4"/>
          <c:order val="4"/>
          <c:tx>
            <c:v>ppm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S!$K$26:$K$27</c:f>
              <c:numCache>
                <c:formatCode>General</c:formatCode>
                <c:ptCount val="2"/>
                <c:pt idx="0">
                  <c:v>-2</c:v>
                </c:pt>
                <c:pt idx="1">
                  <c:v>-2</c:v>
                </c:pt>
              </c:numCache>
            </c:numRef>
          </c:yVal>
          <c:smooth val="0"/>
        </c:ser>
        <c:ser>
          <c:idx val="5"/>
          <c:order val="5"/>
          <c:tx>
            <c:v>pdm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S!$L$26:$L$27</c:f>
              <c:numCache>
                <c:formatCode>General</c:formatCode>
                <c:ptCount val="2"/>
                <c:pt idx="0">
                  <c:v>-3</c:v>
                </c:pt>
                <c:pt idx="1">
                  <c:v>-3</c:v>
                </c:pt>
              </c:numCache>
            </c:numRef>
          </c:yVal>
          <c:smooth val="0"/>
        </c:ser>
        <c:ser>
          <c:idx val="6"/>
          <c:order val="6"/>
          <c:tx>
            <c:v>XX</c:v>
          </c:tx>
          <c:spPr>
            <a:ln>
              <a:noFill/>
            </a:ln>
          </c:spPr>
          <c:marker>
            <c:symbol val="x"/>
            <c:size val="14"/>
            <c:spPr>
              <a:noFill/>
              <a:ln w="15875">
                <a:solidFill>
                  <a:srgbClr val="FF0000"/>
                </a:solidFill>
              </a:ln>
            </c:spPr>
          </c:marker>
          <c:xVal>
            <c:numRef>
              <c:f>S!$E$12</c:f>
              <c:numCache>
                <c:formatCode>General</c:formatCode>
                <c:ptCount val="1"/>
                <c:pt idx="0">
                  <c:v>3</c:v>
                </c:pt>
              </c:numCache>
            </c:numRef>
          </c:xVal>
          <c:yVal>
            <c:numRef>
              <c:f>S!$F$12</c:f>
              <c:numCache>
                <c:formatCode>0.00</c:formatCode>
                <c:ptCount val="1"/>
                <c:pt idx="0">
                  <c:v>-3.67</c:v>
                </c:pt>
              </c:numCache>
            </c:numRef>
          </c:yVal>
          <c:smooth val="0"/>
        </c:ser>
        <c:ser>
          <c:idx val="7"/>
          <c:order val="7"/>
          <c:tx>
            <c:v>sr</c:v>
          </c:tx>
          <c:spPr>
            <a:ln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S!$F$26:$F$27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</c:ser>
        <c:ser>
          <c:idx val="8"/>
          <c:order val="8"/>
          <c:tx>
            <c:v>srl</c:v>
          </c:tx>
          <c:spPr>
            <a:ln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S!$J$26:$J$27</c:f>
              <c:numCache>
                <c:formatCode>General</c:formatCode>
                <c:ptCount val="2"/>
                <c:pt idx="0">
                  <c:v>-1</c:v>
                </c:pt>
                <c:pt idx="1">
                  <c:v>-1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585368"/>
        <c:axId val="162585752"/>
      </c:scatterChart>
      <c:valAx>
        <c:axId val="162585368"/>
        <c:scaling>
          <c:orientation val="minMax"/>
        </c:scaling>
        <c:delete val="0"/>
        <c:axPos val="b"/>
        <c:majorGridlines/>
        <c:numFmt formatCode="0" sourceLinked="0"/>
        <c:majorTickMark val="out"/>
        <c:minorTickMark val="none"/>
        <c:tickLblPos val="nextTo"/>
        <c:crossAx val="162585752"/>
        <c:crosses val="autoZero"/>
        <c:crossBetween val="midCat"/>
      </c:valAx>
      <c:valAx>
        <c:axId val="1625857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6258536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65" l="0.70000000000000062" r="0.50781249999999956" t="0.75000000000001465" header="0.30000000000000032" footer="0.30000000000000032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18850037491728E-2"/>
          <c:y val="2.6996337917222012E-2"/>
          <c:w val="0.88633147767360065"/>
          <c:h val="0.88576883338462464"/>
        </c:manualLayout>
      </c:layout>
      <c:scatterChart>
        <c:scatterStyle val="lineMarker"/>
        <c:varyColors val="0"/>
        <c:ser>
          <c:idx val="0"/>
          <c:order val="0"/>
          <c:tx>
            <c:v>gr</c:v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5"/>
            <c:spPr>
              <a:noFill/>
              <a:ln>
                <a:solidFill>
                  <a:prstClr val="black"/>
                </a:solidFill>
              </a:ln>
            </c:spPr>
          </c:marker>
          <c:trendline>
            <c:spPr>
              <a:ln cap="sq">
                <a:solidFill>
                  <a:schemeClr val="accent1"/>
                </a:solidFill>
                <a:round/>
                <a:headEnd type="oval"/>
                <a:tailEnd type="arrow"/>
              </a:ln>
            </c:spPr>
            <c:trendlineType val="linear"/>
            <c:dispRSqr val="0"/>
            <c:dispEq val="0"/>
          </c:trendline>
          <c:xVal>
            <c:numRef>
              <c:f>S!$E$10:$E$24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S!$G$10:$G$24</c:f>
              <c:numCache>
                <c:formatCode>0.00</c:formatCode>
                <c:ptCount val="15"/>
                <c:pt idx="0">
                  <c:v>-0.72086279075701432</c:v>
                </c:pt>
                <c:pt idx="1">
                  <c:v>1.2232236233574256</c:v>
                </c:pt>
                <c:pt idx="2" formatCode="General">
                  <c:v>2.57</c:v>
                </c:pt>
                <c:pt idx="3">
                  <c:v>-2.66</c:v>
                </c:pt>
                <c:pt idx="4">
                  <c:v>-1.8232034256812313</c:v>
                </c:pt>
                <c:pt idx="5">
                  <c:v>-1.2468793281465815</c:v>
                </c:pt>
                <c:pt idx="6">
                  <c:v>0.1763782533259993</c:v>
                </c:pt>
                <c:pt idx="7">
                  <c:v>0.39245581369729815</c:v>
                </c:pt>
                <c:pt idx="8">
                  <c:v>-0.37398180600879982</c:v>
                </c:pt>
                <c:pt idx="9">
                  <c:v>0.29792388309279783</c:v>
                </c:pt>
                <c:pt idx="10">
                  <c:v>0.10488284247598484</c:v>
                </c:pt>
                <c:pt idx="11">
                  <c:v>0.47759841378111267</c:v>
                </c:pt>
                <c:pt idx="12">
                  <c:v>-0.6877535025143019</c:v>
                </c:pt>
                <c:pt idx="13">
                  <c:v>0.86683012579473262</c:v>
                </c:pt>
                <c:pt idx="14">
                  <c:v>0.61744141657509122</c:v>
                </c:pt>
              </c:numCache>
            </c:numRef>
          </c:yVal>
          <c:smooth val="0"/>
        </c:ser>
        <c:ser>
          <c:idx val="1"/>
          <c:order val="1"/>
          <c:tx>
            <c:v>0</c:v>
          </c:tx>
          <c:spPr>
            <a:ln>
              <a:solidFill>
                <a:srgbClr val="5229FF"/>
              </a:solidFill>
            </a:ln>
          </c:spPr>
          <c:marker>
            <c:symbol val="none"/>
          </c:marker>
          <c:dPt>
            <c:idx val="1"/>
            <c:bubble3D val="0"/>
            <c:spPr>
              <a:ln>
                <a:solidFill>
                  <a:srgbClr val="5229FF"/>
                </a:solidFill>
                <a:prstDash val="sysDot"/>
              </a:ln>
            </c:spPr>
          </c:dPt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2"/>
          <c:order val="2"/>
          <c:tx>
            <c:v>ppp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S!$G$26:$G$27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yVal>
          <c:smooth val="0"/>
        </c:ser>
        <c:ser>
          <c:idx val="3"/>
          <c:order val="3"/>
          <c:tx>
            <c:v>pdp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S!$H$26:$H$27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yVal>
          <c:smooth val="0"/>
        </c:ser>
        <c:ser>
          <c:idx val="4"/>
          <c:order val="4"/>
          <c:tx>
            <c:v>ppm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S!$K$26:$K$27</c:f>
              <c:numCache>
                <c:formatCode>General</c:formatCode>
                <c:ptCount val="2"/>
                <c:pt idx="0">
                  <c:v>-2</c:v>
                </c:pt>
                <c:pt idx="1">
                  <c:v>-2</c:v>
                </c:pt>
              </c:numCache>
            </c:numRef>
          </c:yVal>
          <c:smooth val="0"/>
        </c:ser>
        <c:ser>
          <c:idx val="5"/>
          <c:order val="5"/>
          <c:tx>
            <c:v>pdm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S!$L$26:$L$27</c:f>
              <c:numCache>
                <c:formatCode>General</c:formatCode>
                <c:ptCount val="2"/>
                <c:pt idx="0">
                  <c:v>-3</c:v>
                </c:pt>
                <c:pt idx="1">
                  <c:v>-3</c:v>
                </c:pt>
              </c:numCache>
            </c:numRef>
          </c:yVal>
          <c:smooth val="0"/>
        </c:ser>
        <c:ser>
          <c:idx val="6"/>
          <c:order val="6"/>
          <c:spPr>
            <a:ln>
              <a:noFill/>
            </a:ln>
          </c:spPr>
          <c:marker>
            <c:symbol val="x"/>
            <c:size val="15"/>
            <c:spPr>
              <a:ln w="15875">
                <a:solidFill>
                  <a:srgbClr val="FF0000"/>
                </a:solidFill>
              </a:ln>
            </c:spPr>
          </c:marker>
          <c:xVal>
            <c:numRef>
              <c:f>S!$E$12:$E$13</c:f>
              <c:numCache>
                <c:formatCode>General</c:formatCode>
                <c:ptCount val="2"/>
                <c:pt idx="0">
                  <c:v>3</c:v>
                </c:pt>
                <c:pt idx="1">
                  <c:v>4</c:v>
                </c:pt>
              </c:numCache>
            </c:numRef>
          </c:xVal>
          <c:yVal>
            <c:numRef>
              <c:f>S!$G$12:$G$13</c:f>
              <c:numCache>
                <c:formatCode>0.00</c:formatCode>
                <c:ptCount val="2"/>
                <c:pt idx="0" formatCode="General">
                  <c:v>2.57</c:v>
                </c:pt>
                <c:pt idx="1">
                  <c:v>-2.66</c:v>
                </c:pt>
              </c:numCache>
            </c:numRef>
          </c:yVal>
          <c:smooth val="0"/>
        </c:ser>
        <c:ser>
          <c:idx val="7"/>
          <c:order val="7"/>
          <c:tx>
            <c:v>sr</c:v>
          </c:tx>
          <c:spPr>
            <a:ln>
              <a:solidFill>
                <a:srgbClr val="00B050"/>
              </a:solidFill>
              <a:prstDash val="sysDot"/>
            </a:ln>
          </c:spP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S!$F$26:$F$27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</c:ser>
        <c:ser>
          <c:idx val="8"/>
          <c:order val="8"/>
          <c:tx>
            <c:v>srl</c:v>
          </c:tx>
          <c:spPr>
            <a:ln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S!$J$26:$J$27</c:f>
              <c:numCache>
                <c:formatCode>General</c:formatCode>
                <c:ptCount val="2"/>
                <c:pt idx="0">
                  <c:v>-1</c:v>
                </c:pt>
                <c:pt idx="1">
                  <c:v>-1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085048"/>
        <c:axId val="162840400"/>
      </c:scatterChart>
      <c:valAx>
        <c:axId val="141085048"/>
        <c:scaling>
          <c:orientation val="minMax"/>
        </c:scaling>
        <c:delete val="0"/>
        <c:axPos val="b"/>
        <c:majorGridlines/>
        <c:numFmt formatCode="0" sourceLinked="0"/>
        <c:majorTickMark val="out"/>
        <c:minorTickMark val="none"/>
        <c:tickLblPos val="nextTo"/>
        <c:crossAx val="162840400"/>
        <c:crosses val="autoZero"/>
        <c:crossBetween val="midCat"/>
      </c:valAx>
      <c:valAx>
        <c:axId val="1628404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10850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65" l="0.70000000000000062" r="0.50781249999999956" t="0.75000000000001465" header="0.30000000000000032" footer="0.30000000000000032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18850037491728E-2"/>
          <c:y val="2.6996337917222012E-2"/>
          <c:w val="0.88633147767360065"/>
          <c:h val="0.88576883338462464"/>
        </c:manualLayout>
      </c:layout>
      <c:scatterChart>
        <c:scatterStyle val="lineMarker"/>
        <c:varyColors val="0"/>
        <c:ser>
          <c:idx val="0"/>
          <c:order val="0"/>
          <c:tx>
            <c:v>gr</c:v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5"/>
            <c:spPr>
              <a:noFill/>
              <a:ln>
                <a:solidFill>
                  <a:prstClr val="black"/>
                </a:solidFill>
              </a:ln>
            </c:spPr>
          </c:marker>
          <c:trendline>
            <c:spPr>
              <a:ln cap="sq">
                <a:solidFill>
                  <a:schemeClr val="accent1"/>
                </a:solidFill>
                <a:round/>
                <a:headEnd type="oval"/>
                <a:tailEnd type="arrow"/>
              </a:ln>
            </c:spPr>
            <c:trendlineType val="linear"/>
            <c:dispRSqr val="0"/>
            <c:dispEq val="0"/>
          </c:trendline>
          <c:xVal>
            <c:numRef>
              <c:f>S!$E$10:$E$24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S!$K$10:$K$24</c:f>
              <c:numCache>
                <c:formatCode>General</c:formatCode>
                <c:ptCount val="15"/>
                <c:pt idx="0">
                  <c:v>0.13</c:v>
                </c:pt>
                <c:pt idx="1">
                  <c:v>-0.81</c:v>
                </c:pt>
                <c:pt idx="2">
                  <c:v>2.64</c:v>
                </c:pt>
                <c:pt idx="3">
                  <c:v>-1.35</c:v>
                </c:pt>
                <c:pt idx="4">
                  <c:v>1.47</c:v>
                </c:pt>
                <c:pt idx="5">
                  <c:v>-1.36</c:v>
                </c:pt>
                <c:pt idx="6">
                  <c:v>-2.5</c:v>
                </c:pt>
                <c:pt idx="7">
                  <c:v>2.08</c:v>
                </c:pt>
                <c:pt idx="8">
                  <c:v>2.69</c:v>
                </c:pt>
                <c:pt idx="9">
                  <c:v>1.33</c:v>
                </c:pt>
                <c:pt idx="10">
                  <c:v>-0.25</c:v>
                </c:pt>
                <c:pt idx="11">
                  <c:v>-0.25</c:v>
                </c:pt>
                <c:pt idx="12" formatCode="0.00">
                  <c:v>0.1763782533259993</c:v>
                </c:pt>
                <c:pt idx="13" formatCode="0.00">
                  <c:v>0.39245581369729815</c:v>
                </c:pt>
                <c:pt idx="14" formatCode="0.00">
                  <c:v>-0.37398180600879982</c:v>
                </c:pt>
              </c:numCache>
            </c:numRef>
          </c:yVal>
          <c:smooth val="0"/>
        </c:ser>
        <c:ser>
          <c:idx val="1"/>
          <c:order val="1"/>
          <c:tx>
            <c:v>0</c:v>
          </c:tx>
          <c:spPr>
            <a:ln>
              <a:solidFill>
                <a:srgbClr val="5229FF"/>
              </a:solidFill>
            </a:ln>
          </c:spPr>
          <c:marker>
            <c:symbol val="none"/>
          </c:marker>
          <c:dPt>
            <c:idx val="1"/>
            <c:bubble3D val="0"/>
            <c:spPr>
              <a:ln>
                <a:solidFill>
                  <a:srgbClr val="5229FF"/>
                </a:solidFill>
                <a:prstDash val="sysDot"/>
              </a:ln>
            </c:spPr>
          </c:dPt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2"/>
          <c:order val="2"/>
          <c:tx>
            <c:v>ppp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S!$G$26:$G$27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yVal>
          <c:smooth val="0"/>
        </c:ser>
        <c:ser>
          <c:idx val="3"/>
          <c:order val="3"/>
          <c:tx>
            <c:v>pdp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S!$H$26:$H$27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yVal>
          <c:smooth val="0"/>
        </c:ser>
        <c:ser>
          <c:idx val="4"/>
          <c:order val="4"/>
          <c:tx>
            <c:v>ppm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S!$K$26:$K$27</c:f>
              <c:numCache>
                <c:formatCode>General</c:formatCode>
                <c:ptCount val="2"/>
                <c:pt idx="0">
                  <c:v>-2</c:v>
                </c:pt>
                <c:pt idx="1">
                  <c:v>-2</c:v>
                </c:pt>
              </c:numCache>
            </c:numRef>
          </c:yVal>
          <c:smooth val="0"/>
        </c:ser>
        <c:ser>
          <c:idx val="5"/>
          <c:order val="5"/>
          <c:tx>
            <c:v>pdm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S!$L$26:$L$27</c:f>
              <c:numCache>
                <c:formatCode>General</c:formatCode>
                <c:ptCount val="2"/>
                <c:pt idx="0">
                  <c:v>-3</c:v>
                </c:pt>
                <c:pt idx="1">
                  <c:v>-3</c:v>
                </c:pt>
              </c:numCache>
            </c:numRef>
          </c:yVal>
          <c:smooth val="0"/>
        </c:ser>
        <c:ser>
          <c:idx val="6"/>
          <c:order val="6"/>
          <c:spPr>
            <a:ln>
              <a:noFill/>
            </a:ln>
          </c:spPr>
          <c:marker>
            <c:symbol val="x"/>
            <c:size val="15"/>
            <c:spPr>
              <a:ln w="15875">
                <a:solidFill>
                  <a:srgbClr val="FF0000"/>
                </a:solidFill>
              </a:ln>
            </c:spPr>
          </c:marker>
          <c:xVal>
            <c:numRef>
              <c:f>S!$E$12:$E$19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xVal>
          <c:yVal>
            <c:numRef>
              <c:f>S!$K$12:$K$19</c:f>
              <c:numCache>
                <c:formatCode>General</c:formatCode>
                <c:ptCount val="8"/>
                <c:pt idx="0">
                  <c:v>2.64</c:v>
                </c:pt>
                <c:pt idx="1">
                  <c:v>-1.35</c:v>
                </c:pt>
                <c:pt idx="2">
                  <c:v>1.47</c:v>
                </c:pt>
                <c:pt idx="3">
                  <c:v>-1.36</c:v>
                </c:pt>
                <c:pt idx="4">
                  <c:v>-2.5</c:v>
                </c:pt>
                <c:pt idx="5">
                  <c:v>2.08</c:v>
                </c:pt>
                <c:pt idx="6">
                  <c:v>2.69</c:v>
                </c:pt>
                <c:pt idx="7">
                  <c:v>1.33</c:v>
                </c:pt>
              </c:numCache>
            </c:numRef>
          </c:yVal>
          <c:smooth val="0"/>
        </c:ser>
        <c:ser>
          <c:idx val="7"/>
          <c:order val="7"/>
          <c:tx>
            <c:v>sr</c:v>
          </c:tx>
          <c:spPr>
            <a:ln>
              <a:solidFill>
                <a:srgbClr val="00B050"/>
              </a:solidFill>
              <a:prstDash val="sysDot"/>
            </a:ln>
          </c:spP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S!$F$26:$F$27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</c:ser>
        <c:ser>
          <c:idx val="8"/>
          <c:order val="8"/>
          <c:tx>
            <c:v>srl</c:v>
          </c:tx>
          <c:spPr>
            <a:ln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S!$J$26:$J$27</c:f>
              <c:numCache>
                <c:formatCode>General</c:formatCode>
                <c:ptCount val="2"/>
                <c:pt idx="0">
                  <c:v>-1</c:v>
                </c:pt>
                <c:pt idx="1">
                  <c:v>-1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061488"/>
        <c:axId val="140061880"/>
      </c:scatterChart>
      <c:valAx>
        <c:axId val="140061488"/>
        <c:scaling>
          <c:orientation val="minMax"/>
        </c:scaling>
        <c:delete val="0"/>
        <c:axPos val="b"/>
        <c:majorGridlines/>
        <c:numFmt formatCode="0" sourceLinked="0"/>
        <c:majorTickMark val="out"/>
        <c:minorTickMark val="none"/>
        <c:tickLblPos val="nextTo"/>
        <c:crossAx val="140061880"/>
        <c:crosses val="autoZero"/>
        <c:crossBetween val="midCat"/>
      </c:valAx>
      <c:valAx>
        <c:axId val="1400618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4006148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65" l="0.70000000000000062" r="0.50781249999999956" t="0.75000000000001465" header="0.30000000000000032" footer="0.30000000000000032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18850037491728E-2"/>
          <c:y val="2.6996337917222012E-2"/>
          <c:w val="0.88633147767360065"/>
          <c:h val="0.88576883338462464"/>
        </c:manualLayout>
      </c:layout>
      <c:scatterChart>
        <c:scatterStyle val="lineMarker"/>
        <c:varyColors val="0"/>
        <c:ser>
          <c:idx val="0"/>
          <c:order val="0"/>
          <c:tx>
            <c:v>gr</c:v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5"/>
            <c:spPr>
              <a:noFill/>
              <a:ln>
                <a:solidFill>
                  <a:prstClr val="black"/>
                </a:solidFill>
              </a:ln>
            </c:spPr>
          </c:marker>
          <c:trendline>
            <c:spPr>
              <a:ln cap="sq">
                <a:solidFill>
                  <a:schemeClr val="accent1"/>
                </a:solidFill>
                <a:round/>
                <a:headEnd type="oval"/>
                <a:tailEnd type="arrow"/>
              </a:ln>
            </c:spPr>
            <c:trendlineType val="linear"/>
            <c:dispRSqr val="0"/>
            <c:dispEq val="0"/>
          </c:trendline>
          <c:xVal>
            <c:numRef>
              <c:f>S!$E$10:$E$24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S!$J$10:$J$24</c:f>
              <c:numCache>
                <c:formatCode>General</c:formatCode>
                <c:ptCount val="15"/>
                <c:pt idx="0">
                  <c:v>0.46</c:v>
                </c:pt>
                <c:pt idx="1">
                  <c:v>0.72</c:v>
                </c:pt>
                <c:pt idx="2">
                  <c:v>0.73</c:v>
                </c:pt>
                <c:pt idx="3">
                  <c:v>0.49</c:v>
                </c:pt>
                <c:pt idx="4">
                  <c:v>0.13</c:v>
                </c:pt>
                <c:pt idx="5">
                  <c:v>-0.25</c:v>
                </c:pt>
                <c:pt idx="6">
                  <c:v>0.51</c:v>
                </c:pt>
                <c:pt idx="7">
                  <c:v>-0.81</c:v>
                </c:pt>
                <c:pt idx="8">
                  <c:v>0.99</c:v>
                </c:pt>
                <c:pt idx="9">
                  <c:v>-0.63</c:v>
                </c:pt>
                <c:pt idx="10">
                  <c:v>0.08</c:v>
                </c:pt>
                <c:pt idx="11">
                  <c:v>0.77</c:v>
                </c:pt>
                <c:pt idx="12">
                  <c:v>0.23</c:v>
                </c:pt>
                <c:pt idx="13">
                  <c:v>0.02</c:v>
                </c:pt>
                <c:pt idx="14">
                  <c:v>0.15</c:v>
                </c:pt>
              </c:numCache>
            </c:numRef>
          </c:yVal>
          <c:smooth val="0"/>
        </c:ser>
        <c:ser>
          <c:idx val="1"/>
          <c:order val="1"/>
          <c:tx>
            <c:v>0</c:v>
          </c:tx>
          <c:spPr>
            <a:ln>
              <a:solidFill>
                <a:srgbClr val="5229FF"/>
              </a:solidFill>
            </a:ln>
          </c:spPr>
          <c:marker>
            <c:symbol val="none"/>
          </c:marker>
          <c:dPt>
            <c:idx val="1"/>
            <c:bubble3D val="0"/>
            <c:spPr>
              <a:ln>
                <a:solidFill>
                  <a:srgbClr val="5229FF"/>
                </a:solidFill>
                <a:prstDash val="sysDot"/>
              </a:ln>
            </c:spPr>
          </c:dPt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2"/>
          <c:order val="2"/>
          <c:tx>
            <c:v>ppp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S!$G$26:$G$27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yVal>
          <c:smooth val="0"/>
        </c:ser>
        <c:ser>
          <c:idx val="3"/>
          <c:order val="3"/>
          <c:tx>
            <c:v>pdp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S!$H$26:$H$27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yVal>
          <c:smooth val="0"/>
        </c:ser>
        <c:ser>
          <c:idx val="4"/>
          <c:order val="4"/>
          <c:tx>
            <c:v>ppm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S!$K$26:$K$27</c:f>
              <c:numCache>
                <c:formatCode>General</c:formatCode>
                <c:ptCount val="2"/>
                <c:pt idx="0">
                  <c:v>-2</c:v>
                </c:pt>
                <c:pt idx="1">
                  <c:v>-2</c:v>
                </c:pt>
              </c:numCache>
            </c:numRef>
          </c:yVal>
          <c:smooth val="0"/>
        </c:ser>
        <c:ser>
          <c:idx val="5"/>
          <c:order val="5"/>
          <c:tx>
            <c:v>pdm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S!$L$26:$L$27</c:f>
              <c:numCache>
                <c:formatCode>General</c:formatCode>
                <c:ptCount val="2"/>
                <c:pt idx="0">
                  <c:v>-3</c:v>
                </c:pt>
                <c:pt idx="1">
                  <c:v>-3</c:v>
                </c:pt>
              </c:numCache>
            </c:numRef>
          </c:yVal>
          <c:smooth val="0"/>
        </c:ser>
        <c:ser>
          <c:idx val="6"/>
          <c:order val="6"/>
          <c:spPr>
            <a:ln>
              <a:noFill/>
            </a:ln>
          </c:spPr>
          <c:marker>
            <c:symbol val="x"/>
            <c:size val="15"/>
            <c:spPr>
              <a:ln w="15875">
                <a:solidFill>
                  <a:srgbClr val="FF0000"/>
                </a:solidFill>
              </a:ln>
            </c:spPr>
          </c:marker>
          <c:xVal>
            <c:numRef>
              <c:f>S!$E$10:$E$24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S!$J$10:$J$24</c:f>
              <c:numCache>
                <c:formatCode>General</c:formatCode>
                <c:ptCount val="15"/>
                <c:pt idx="0">
                  <c:v>0.46</c:v>
                </c:pt>
                <c:pt idx="1">
                  <c:v>0.72</c:v>
                </c:pt>
                <c:pt idx="2">
                  <c:v>0.73</c:v>
                </c:pt>
                <c:pt idx="3">
                  <c:v>0.49</c:v>
                </c:pt>
                <c:pt idx="4">
                  <c:v>0.13</c:v>
                </c:pt>
                <c:pt idx="5">
                  <c:v>-0.25</c:v>
                </c:pt>
                <c:pt idx="6">
                  <c:v>0.51</c:v>
                </c:pt>
                <c:pt idx="7">
                  <c:v>-0.81</c:v>
                </c:pt>
                <c:pt idx="8">
                  <c:v>0.99</c:v>
                </c:pt>
                <c:pt idx="9">
                  <c:v>-0.63</c:v>
                </c:pt>
                <c:pt idx="10">
                  <c:v>0.08</c:v>
                </c:pt>
                <c:pt idx="11">
                  <c:v>0.77</c:v>
                </c:pt>
                <c:pt idx="12">
                  <c:v>0.23</c:v>
                </c:pt>
                <c:pt idx="13">
                  <c:v>0.02</c:v>
                </c:pt>
                <c:pt idx="14">
                  <c:v>0.15</c:v>
                </c:pt>
              </c:numCache>
            </c:numRef>
          </c:yVal>
          <c:smooth val="0"/>
        </c:ser>
        <c:ser>
          <c:idx val="7"/>
          <c:order val="7"/>
          <c:tx>
            <c:v>sr</c:v>
          </c:tx>
          <c:spPr>
            <a:ln>
              <a:solidFill>
                <a:srgbClr val="00B050"/>
              </a:solidFill>
              <a:prstDash val="sysDot"/>
            </a:ln>
          </c:spP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S!$F$26:$F$27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</c:ser>
        <c:ser>
          <c:idx val="8"/>
          <c:order val="8"/>
          <c:tx>
            <c:v>srl</c:v>
          </c:tx>
          <c:spPr>
            <a:ln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S!$J$26:$J$27</c:f>
              <c:numCache>
                <c:formatCode>General</c:formatCode>
                <c:ptCount val="2"/>
                <c:pt idx="0">
                  <c:v>-1</c:v>
                </c:pt>
                <c:pt idx="1">
                  <c:v>-1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851464"/>
        <c:axId val="162851856"/>
      </c:scatterChart>
      <c:valAx>
        <c:axId val="162851464"/>
        <c:scaling>
          <c:orientation val="minMax"/>
        </c:scaling>
        <c:delete val="0"/>
        <c:axPos val="b"/>
        <c:majorGridlines/>
        <c:numFmt formatCode="0" sourceLinked="0"/>
        <c:majorTickMark val="out"/>
        <c:minorTickMark val="none"/>
        <c:tickLblPos val="nextTo"/>
        <c:crossAx val="162851856"/>
        <c:crosses val="autoZero"/>
        <c:crossBetween val="midCat"/>
      </c:valAx>
      <c:valAx>
        <c:axId val="16285185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28514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65" l="0.70000000000000062" r="0.50781249999999956" t="0.75000000000001465" header="0.30000000000000032" footer="0.30000000000000032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18850037491728E-2"/>
          <c:y val="2.6996337917222012E-2"/>
          <c:w val="0.88633147767360065"/>
          <c:h val="0.88576883338462464"/>
        </c:manualLayout>
      </c:layout>
      <c:scatterChart>
        <c:scatterStyle val="lineMarker"/>
        <c:varyColors val="0"/>
        <c:ser>
          <c:idx val="0"/>
          <c:order val="0"/>
          <c:tx>
            <c:v>gr</c:v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5"/>
            <c:spPr>
              <a:noFill/>
              <a:ln>
                <a:solidFill>
                  <a:prstClr val="black"/>
                </a:solidFill>
              </a:ln>
            </c:spPr>
          </c:marker>
          <c:trendline>
            <c:spPr>
              <a:ln cap="sq">
                <a:solidFill>
                  <a:schemeClr val="accent1"/>
                </a:solidFill>
                <a:round/>
                <a:headEnd type="oval"/>
                <a:tailEnd type="arrow"/>
              </a:ln>
            </c:spPr>
            <c:trendlineType val="linear"/>
            <c:dispRSqr val="0"/>
            <c:dispEq val="0"/>
          </c:trendline>
          <c:xVal>
            <c:numRef>
              <c:f>S!$E$10:$E$24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S!$L$10:$L$24</c:f>
              <c:numCache>
                <c:formatCode>0.00</c:formatCode>
                <c:ptCount val="15"/>
                <c:pt idx="0">
                  <c:v>2.4402853795656276</c:v>
                </c:pt>
                <c:pt idx="1">
                  <c:v>1.029777563522579</c:v>
                </c:pt>
                <c:pt idx="2" formatCode="General">
                  <c:v>1.85</c:v>
                </c:pt>
                <c:pt idx="3" formatCode="General">
                  <c:v>2.2400000000000002</c:v>
                </c:pt>
                <c:pt idx="4" formatCode="General">
                  <c:v>2.27</c:v>
                </c:pt>
                <c:pt idx="5" formatCode="General">
                  <c:v>0.51</c:v>
                </c:pt>
                <c:pt idx="6" formatCode="General">
                  <c:v>1.28</c:v>
                </c:pt>
                <c:pt idx="7" formatCode="General">
                  <c:v>0.13</c:v>
                </c:pt>
                <c:pt idx="8">
                  <c:v>0.1763782533259993</c:v>
                </c:pt>
                <c:pt idx="9">
                  <c:v>2.4402853795656276</c:v>
                </c:pt>
                <c:pt idx="10">
                  <c:v>-0.72968297484894407</c:v>
                </c:pt>
                <c:pt idx="11">
                  <c:v>0.86683012579473262</c:v>
                </c:pt>
                <c:pt idx="12" formatCode="General">
                  <c:v>1.4104736930198951</c:v>
                </c:pt>
                <c:pt idx="13">
                  <c:v>-0.83332850200057351</c:v>
                </c:pt>
                <c:pt idx="14">
                  <c:v>-0.72086279075701432</c:v>
                </c:pt>
              </c:numCache>
            </c:numRef>
          </c:yVal>
          <c:smooth val="0"/>
        </c:ser>
        <c:ser>
          <c:idx val="1"/>
          <c:order val="1"/>
          <c:tx>
            <c:v>0</c:v>
          </c:tx>
          <c:spPr>
            <a:ln>
              <a:solidFill>
                <a:srgbClr val="5229FF"/>
              </a:solidFill>
            </a:ln>
          </c:spPr>
          <c:marker>
            <c:symbol val="none"/>
          </c:marker>
          <c:dPt>
            <c:idx val="1"/>
            <c:bubble3D val="0"/>
            <c:spPr>
              <a:ln>
                <a:solidFill>
                  <a:srgbClr val="5229FF"/>
                </a:solidFill>
                <a:prstDash val="sysDot"/>
              </a:ln>
            </c:spPr>
          </c:dPt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2"/>
          <c:order val="2"/>
          <c:tx>
            <c:v>ppp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S!$G$26:$G$27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yVal>
          <c:smooth val="0"/>
        </c:ser>
        <c:ser>
          <c:idx val="3"/>
          <c:order val="3"/>
          <c:tx>
            <c:v>pdp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S!$H$26:$H$27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yVal>
          <c:smooth val="0"/>
        </c:ser>
        <c:ser>
          <c:idx val="4"/>
          <c:order val="4"/>
          <c:tx>
            <c:v>ppm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S!$K$26:$K$27</c:f>
              <c:numCache>
                <c:formatCode>General</c:formatCode>
                <c:ptCount val="2"/>
                <c:pt idx="0">
                  <c:v>-2</c:v>
                </c:pt>
                <c:pt idx="1">
                  <c:v>-2</c:v>
                </c:pt>
              </c:numCache>
            </c:numRef>
          </c:yVal>
          <c:smooth val="0"/>
        </c:ser>
        <c:ser>
          <c:idx val="5"/>
          <c:order val="5"/>
          <c:tx>
            <c:v>pdm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S!$L$26:$L$27</c:f>
              <c:numCache>
                <c:formatCode>General</c:formatCode>
                <c:ptCount val="2"/>
                <c:pt idx="0">
                  <c:v>-3</c:v>
                </c:pt>
                <c:pt idx="1">
                  <c:v>-3</c:v>
                </c:pt>
              </c:numCache>
            </c:numRef>
          </c:yVal>
          <c:smooth val="0"/>
        </c:ser>
        <c:ser>
          <c:idx val="6"/>
          <c:order val="6"/>
          <c:spPr>
            <a:ln>
              <a:noFill/>
            </a:ln>
          </c:spPr>
          <c:marker>
            <c:symbol val="x"/>
            <c:size val="15"/>
            <c:spPr>
              <a:ln w="15875">
                <a:solidFill>
                  <a:srgbClr val="FF0000"/>
                </a:solidFill>
              </a:ln>
            </c:spPr>
          </c:marker>
          <c:xVal>
            <c:numRef>
              <c:f>S!$E$12:$E$19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xVal>
          <c:yVal>
            <c:numRef>
              <c:f>S!$L$12:$L$16</c:f>
              <c:numCache>
                <c:formatCode>General</c:formatCode>
                <c:ptCount val="5"/>
                <c:pt idx="0">
                  <c:v>1.85</c:v>
                </c:pt>
                <c:pt idx="1">
                  <c:v>2.2400000000000002</c:v>
                </c:pt>
                <c:pt idx="2">
                  <c:v>2.27</c:v>
                </c:pt>
                <c:pt idx="3">
                  <c:v>0.51</c:v>
                </c:pt>
                <c:pt idx="4">
                  <c:v>1.28</c:v>
                </c:pt>
              </c:numCache>
            </c:numRef>
          </c:yVal>
          <c:smooth val="0"/>
        </c:ser>
        <c:ser>
          <c:idx val="7"/>
          <c:order val="7"/>
          <c:tx>
            <c:v>sr</c:v>
          </c:tx>
          <c:spPr>
            <a:ln>
              <a:solidFill>
                <a:srgbClr val="00B050"/>
              </a:solidFill>
              <a:prstDash val="sysDot"/>
            </a:ln>
          </c:spP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S!$F$26:$F$27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</c:ser>
        <c:ser>
          <c:idx val="8"/>
          <c:order val="8"/>
          <c:tx>
            <c:v>srl</c:v>
          </c:tx>
          <c:spPr>
            <a:ln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S!$J$26:$J$27</c:f>
              <c:numCache>
                <c:formatCode>General</c:formatCode>
                <c:ptCount val="2"/>
                <c:pt idx="0">
                  <c:v>-1</c:v>
                </c:pt>
                <c:pt idx="1">
                  <c:v>-1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852640"/>
        <c:axId val="162853032"/>
      </c:scatterChart>
      <c:valAx>
        <c:axId val="162852640"/>
        <c:scaling>
          <c:orientation val="minMax"/>
        </c:scaling>
        <c:delete val="0"/>
        <c:axPos val="b"/>
        <c:majorGridlines/>
        <c:numFmt formatCode="0" sourceLinked="0"/>
        <c:majorTickMark val="out"/>
        <c:minorTickMark val="none"/>
        <c:tickLblPos val="nextTo"/>
        <c:crossAx val="162853032"/>
        <c:crosses val="autoZero"/>
        <c:crossBetween val="midCat"/>
      </c:valAx>
      <c:valAx>
        <c:axId val="1628530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6285264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65" l="0.70000000000000062" r="0.50781249999999956" t="0.75000000000001465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18850037491728E-2"/>
          <c:y val="2.6996337917222012E-2"/>
          <c:w val="0.88633147767360065"/>
          <c:h val="0.88576883338462464"/>
        </c:manualLayout>
      </c:layout>
      <c:scatterChart>
        <c:scatterStyle val="lineMarker"/>
        <c:varyColors val="0"/>
        <c:ser>
          <c:idx val="0"/>
          <c:order val="0"/>
          <c:tx>
            <c:v>gr</c:v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5"/>
            <c:spPr>
              <a:noFill/>
              <a:ln>
                <a:solidFill>
                  <a:prstClr val="black"/>
                </a:solidFill>
              </a:ln>
            </c:spPr>
          </c:marker>
          <c:trendline>
            <c:spPr>
              <a:ln cap="sq">
                <a:solidFill>
                  <a:schemeClr val="accent1"/>
                </a:solidFill>
                <a:round/>
                <a:headEnd type="oval"/>
                <a:tailEnd type="arrow"/>
              </a:ln>
            </c:spPr>
            <c:trendlineType val="linear"/>
            <c:dispRSqr val="0"/>
            <c:dispEq val="0"/>
          </c:trendline>
          <c:xVal>
            <c:numRef>
              <c:f>S!$E$10:$E$24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S!$H$10:$H$24</c:f>
              <c:numCache>
                <c:formatCode>General</c:formatCode>
                <c:ptCount val="15"/>
                <c:pt idx="0">
                  <c:v>0.47278693815459516</c:v>
                </c:pt>
                <c:pt idx="1">
                  <c:v>0.53496171986076346</c:v>
                </c:pt>
                <c:pt idx="2">
                  <c:v>-0.77491096589792452</c:v>
                </c:pt>
                <c:pt idx="3">
                  <c:v>-0.50584530480551226</c:v>
                </c:pt>
                <c:pt idx="4">
                  <c:v>-0.48703122115927056</c:v>
                </c:pt>
                <c:pt idx="5">
                  <c:v>-0.13350681279849469</c:v>
                </c:pt>
                <c:pt idx="6">
                  <c:v>-0.34221407409880977</c:v>
                </c:pt>
                <c:pt idx="7">
                  <c:v>-0.11236684362083314</c:v>
                </c:pt>
                <c:pt idx="8">
                  <c:v>-0.50986410628804346</c:v>
                </c:pt>
                <c:pt idx="9">
                  <c:v>-0.15854935683198046</c:v>
                </c:pt>
                <c:pt idx="10">
                  <c:v>-0.25235907374561611</c:v>
                </c:pt>
                <c:pt idx="11">
                  <c:v>1.4104736930198951</c:v>
                </c:pt>
                <c:pt idx="12">
                  <c:v>-0.77757902397533596</c:v>
                </c:pt>
                <c:pt idx="13">
                  <c:v>0.43037900566043202</c:v>
                </c:pt>
                <c:pt idx="14">
                  <c:v>-0.2336777297202976</c:v>
                </c:pt>
              </c:numCache>
            </c:numRef>
          </c:yVal>
          <c:smooth val="0"/>
        </c:ser>
        <c:ser>
          <c:idx val="1"/>
          <c:order val="1"/>
          <c:tx>
            <c:v>0</c:v>
          </c:tx>
          <c:spPr>
            <a:ln>
              <a:solidFill>
                <a:srgbClr val="5229FF"/>
              </a:solidFill>
            </a:ln>
          </c:spPr>
          <c:marker>
            <c:symbol val="none"/>
          </c:marker>
          <c:dPt>
            <c:idx val="1"/>
            <c:bubble3D val="0"/>
            <c:spPr>
              <a:ln>
                <a:solidFill>
                  <a:srgbClr val="5229FF"/>
                </a:solidFill>
                <a:prstDash val="sysDot"/>
              </a:ln>
            </c:spPr>
          </c:dPt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2"/>
          <c:order val="2"/>
          <c:tx>
            <c:v>ppp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S!$G$26:$G$27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yVal>
          <c:smooth val="0"/>
        </c:ser>
        <c:ser>
          <c:idx val="3"/>
          <c:order val="3"/>
          <c:tx>
            <c:v>pdp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S!$H$26:$H$27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yVal>
          <c:smooth val="0"/>
        </c:ser>
        <c:ser>
          <c:idx val="4"/>
          <c:order val="4"/>
          <c:tx>
            <c:v>ppm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S!$K$26:$K$27</c:f>
              <c:numCache>
                <c:formatCode>General</c:formatCode>
                <c:ptCount val="2"/>
                <c:pt idx="0">
                  <c:v>-2</c:v>
                </c:pt>
                <c:pt idx="1">
                  <c:v>-2</c:v>
                </c:pt>
              </c:numCache>
            </c:numRef>
          </c:yVal>
          <c:smooth val="0"/>
        </c:ser>
        <c:ser>
          <c:idx val="5"/>
          <c:order val="5"/>
          <c:tx>
            <c:v>pdm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S!$L$26:$L$27</c:f>
              <c:numCache>
                <c:formatCode>General</c:formatCode>
                <c:ptCount val="2"/>
                <c:pt idx="0">
                  <c:v>-3</c:v>
                </c:pt>
                <c:pt idx="1">
                  <c:v>-3</c:v>
                </c:pt>
              </c:numCache>
            </c:numRef>
          </c:yVal>
          <c:smooth val="0"/>
        </c:ser>
        <c:ser>
          <c:idx val="6"/>
          <c:order val="6"/>
          <c:spPr>
            <a:ln>
              <a:noFill/>
            </a:ln>
          </c:spPr>
          <c:marker>
            <c:symbol val="x"/>
            <c:size val="15"/>
            <c:spPr>
              <a:ln w="15875">
                <a:solidFill>
                  <a:srgbClr val="FF0000"/>
                </a:solidFill>
              </a:ln>
            </c:spPr>
          </c:marker>
          <c:xVal>
            <c:numRef>
              <c:f>S!$E$12:$E$20</c:f>
              <c:numCache>
                <c:formatCode>General</c:formatCode>
                <c:ptCount val="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</c:numCache>
            </c:numRef>
          </c:xVal>
          <c:yVal>
            <c:numRef>
              <c:f>S!$H$12:$H$20</c:f>
              <c:numCache>
                <c:formatCode>General</c:formatCode>
                <c:ptCount val="9"/>
                <c:pt idx="0">
                  <c:v>-0.77491096589792452</c:v>
                </c:pt>
                <c:pt idx="1">
                  <c:v>-0.50584530480551226</c:v>
                </c:pt>
                <c:pt idx="2">
                  <c:v>-0.48703122115927056</c:v>
                </c:pt>
                <c:pt idx="3">
                  <c:v>-0.13350681279849469</c:v>
                </c:pt>
                <c:pt idx="4">
                  <c:v>-0.34221407409880977</c:v>
                </c:pt>
                <c:pt idx="5">
                  <c:v>-0.11236684362083314</c:v>
                </c:pt>
                <c:pt idx="6">
                  <c:v>-0.50986410628804346</c:v>
                </c:pt>
                <c:pt idx="7">
                  <c:v>-0.15854935683198046</c:v>
                </c:pt>
                <c:pt idx="8">
                  <c:v>-0.25235907374561611</c:v>
                </c:pt>
              </c:numCache>
            </c:numRef>
          </c:yVal>
          <c:smooth val="0"/>
        </c:ser>
        <c:ser>
          <c:idx val="7"/>
          <c:order val="7"/>
          <c:tx>
            <c:v>sr</c:v>
          </c:tx>
          <c:spPr>
            <a:ln>
              <a:solidFill>
                <a:srgbClr val="00B050"/>
              </a:solidFill>
              <a:prstDash val="sysDot"/>
            </a:ln>
          </c:spP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S!$F$26:$F$27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</c:ser>
        <c:ser>
          <c:idx val="8"/>
          <c:order val="8"/>
          <c:tx>
            <c:v>srl</c:v>
          </c:tx>
          <c:spPr>
            <a:ln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S!$J$26:$J$27</c:f>
              <c:numCache>
                <c:formatCode>General</c:formatCode>
                <c:ptCount val="2"/>
                <c:pt idx="0">
                  <c:v>-1</c:v>
                </c:pt>
                <c:pt idx="1">
                  <c:v>-1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853816"/>
        <c:axId val="162854208"/>
      </c:scatterChart>
      <c:valAx>
        <c:axId val="162853816"/>
        <c:scaling>
          <c:orientation val="minMax"/>
        </c:scaling>
        <c:delete val="0"/>
        <c:axPos val="b"/>
        <c:majorGridlines/>
        <c:numFmt formatCode="0" sourceLinked="0"/>
        <c:majorTickMark val="out"/>
        <c:minorTickMark val="none"/>
        <c:tickLblPos val="nextTo"/>
        <c:crossAx val="162854208"/>
        <c:crosses val="autoZero"/>
        <c:crossBetween val="midCat"/>
      </c:valAx>
      <c:valAx>
        <c:axId val="16285420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28538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65" l="0.70000000000000062" r="0.50781249999999956" t="0.75000000000001465" header="0.30000000000000032" footer="0.30000000000000032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18850037491728E-2"/>
          <c:y val="2.6996337917222012E-2"/>
          <c:w val="0.88633147767360065"/>
          <c:h val="0.88576883338462464"/>
        </c:manualLayout>
      </c:layout>
      <c:scatterChart>
        <c:scatterStyle val="lineMarker"/>
        <c:varyColors val="0"/>
        <c:ser>
          <c:idx val="0"/>
          <c:order val="0"/>
          <c:tx>
            <c:v>gr</c:v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5"/>
            <c:spPr>
              <a:noFill/>
              <a:ln>
                <a:solidFill>
                  <a:prstClr val="black"/>
                </a:solidFill>
              </a:ln>
            </c:spPr>
          </c:marker>
          <c:trendline>
            <c:spPr>
              <a:ln cap="sq">
                <a:solidFill>
                  <a:schemeClr val="accent1"/>
                </a:solidFill>
                <a:round/>
                <a:headEnd type="oval"/>
                <a:tailEnd type="arrow"/>
              </a:ln>
            </c:spPr>
            <c:trendlineType val="linear"/>
            <c:dispRSqr val="0"/>
            <c:dispEq val="0"/>
          </c:trendline>
          <c:xVal>
            <c:numRef>
              <c:f>S!$E$10:$E$24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S!$I$10:$I$24</c:f>
              <c:numCache>
                <c:formatCode>0.00</c:formatCode>
                <c:ptCount val="15"/>
                <c:pt idx="0" formatCode="General">
                  <c:v>0.47278693815459516</c:v>
                </c:pt>
                <c:pt idx="1">
                  <c:v>-0.37145970585495219</c:v>
                </c:pt>
                <c:pt idx="2" formatCode="General">
                  <c:v>0.39245581369729815</c:v>
                </c:pt>
                <c:pt idx="3" formatCode="General">
                  <c:v>0.29792388309279783</c:v>
                </c:pt>
                <c:pt idx="4" formatCode="General">
                  <c:v>0.1763782533259993</c:v>
                </c:pt>
                <c:pt idx="5" formatCode="General">
                  <c:v>-0.37398180600879982</c:v>
                </c:pt>
                <c:pt idx="6" formatCode="General">
                  <c:v>-1.2468793281465815</c:v>
                </c:pt>
                <c:pt idx="7" formatCode="General">
                  <c:v>-1.8232034256812313</c:v>
                </c:pt>
                <c:pt idx="8">
                  <c:v>1.3372963198337644</c:v>
                </c:pt>
                <c:pt idx="9">
                  <c:v>2.4402853795656276</c:v>
                </c:pt>
                <c:pt idx="10">
                  <c:v>1.029777563522579</c:v>
                </c:pt>
                <c:pt idx="11">
                  <c:v>0.33061520721559851</c:v>
                </c:pt>
                <c:pt idx="12">
                  <c:v>-4.0142989088439766E-2</c:v>
                </c:pt>
                <c:pt idx="13">
                  <c:v>-0.38068592091137582</c:v>
                </c:pt>
                <c:pt idx="14">
                  <c:v>-0.31870531303893107</c:v>
                </c:pt>
              </c:numCache>
            </c:numRef>
          </c:yVal>
          <c:smooth val="0"/>
        </c:ser>
        <c:ser>
          <c:idx val="1"/>
          <c:order val="1"/>
          <c:tx>
            <c:v>0</c:v>
          </c:tx>
          <c:spPr>
            <a:ln>
              <a:solidFill>
                <a:srgbClr val="5229FF"/>
              </a:solidFill>
            </a:ln>
          </c:spPr>
          <c:marker>
            <c:symbol val="none"/>
          </c:marker>
          <c:dPt>
            <c:idx val="1"/>
            <c:bubble3D val="0"/>
            <c:spPr>
              <a:ln>
                <a:solidFill>
                  <a:srgbClr val="5229FF"/>
                </a:solidFill>
                <a:prstDash val="sysDot"/>
              </a:ln>
            </c:spPr>
          </c:dPt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2"/>
          <c:order val="2"/>
          <c:tx>
            <c:v>ppp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S!$G$26:$G$27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yVal>
          <c:smooth val="0"/>
        </c:ser>
        <c:ser>
          <c:idx val="3"/>
          <c:order val="3"/>
          <c:tx>
            <c:v>pdp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S!$H$26:$H$27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yVal>
          <c:smooth val="0"/>
        </c:ser>
        <c:ser>
          <c:idx val="4"/>
          <c:order val="4"/>
          <c:tx>
            <c:v>ppm</c:v>
          </c:tx>
          <c:spPr>
            <a:ln w="25400">
              <a:solidFill>
                <a:srgbClr val="FFC000"/>
              </a:solidFill>
              <a:prstDash val="sys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S!$K$26:$K$27</c:f>
              <c:numCache>
                <c:formatCode>General</c:formatCode>
                <c:ptCount val="2"/>
                <c:pt idx="0">
                  <c:v>-2</c:v>
                </c:pt>
                <c:pt idx="1">
                  <c:v>-2</c:v>
                </c:pt>
              </c:numCache>
            </c:numRef>
          </c:yVal>
          <c:smooth val="0"/>
        </c:ser>
        <c:ser>
          <c:idx val="5"/>
          <c:order val="5"/>
          <c:tx>
            <c:v>pdm</c:v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S!$L$26:$L$27</c:f>
              <c:numCache>
                <c:formatCode>General</c:formatCode>
                <c:ptCount val="2"/>
                <c:pt idx="0">
                  <c:v>-3</c:v>
                </c:pt>
                <c:pt idx="1">
                  <c:v>-3</c:v>
                </c:pt>
              </c:numCache>
            </c:numRef>
          </c:yVal>
          <c:smooth val="0"/>
        </c:ser>
        <c:ser>
          <c:idx val="6"/>
          <c:order val="6"/>
          <c:spPr>
            <a:ln>
              <a:noFill/>
            </a:ln>
          </c:spPr>
          <c:marker>
            <c:symbol val="x"/>
            <c:size val="15"/>
            <c:spPr>
              <a:ln w="15875">
                <a:solidFill>
                  <a:srgbClr val="FF0000"/>
                </a:solidFill>
              </a:ln>
            </c:spPr>
          </c:marker>
          <c:xVal>
            <c:numRef>
              <c:f>S!$E$12:$E$17</c:f>
              <c:numCache>
                <c:formatCode>General</c:formatCode>
                <c:ptCount val="6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</c:numCache>
            </c:numRef>
          </c:xVal>
          <c:yVal>
            <c:numRef>
              <c:f>S!$I$12:$I$17</c:f>
              <c:numCache>
                <c:formatCode>General</c:formatCode>
                <c:ptCount val="6"/>
                <c:pt idx="0">
                  <c:v>0.39245581369729815</c:v>
                </c:pt>
                <c:pt idx="1">
                  <c:v>0.29792388309279783</c:v>
                </c:pt>
                <c:pt idx="2">
                  <c:v>0.1763782533259993</c:v>
                </c:pt>
                <c:pt idx="3">
                  <c:v>-0.37398180600879982</c:v>
                </c:pt>
                <c:pt idx="4">
                  <c:v>-1.2468793281465815</c:v>
                </c:pt>
                <c:pt idx="5">
                  <c:v>-1.8232034256812313</c:v>
                </c:pt>
              </c:numCache>
            </c:numRef>
          </c:yVal>
          <c:smooth val="0"/>
        </c:ser>
        <c:ser>
          <c:idx val="7"/>
          <c:order val="7"/>
          <c:tx>
            <c:v>sr</c:v>
          </c:tx>
          <c:spPr>
            <a:ln>
              <a:solidFill>
                <a:srgbClr val="00B050"/>
              </a:solidFill>
              <a:prstDash val="sysDot"/>
            </a:ln>
          </c:spP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S!$F$26:$F$27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</c:ser>
        <c:ser>
          <c:idx val="8"/>
          <c:order val="8"/>
          <c:tx>
            <c:v>srl</c:v>
          </c:tx>
          <c:spPr>
            <a:ln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S!$E$26:$E$27</c:f>
              <c:numCache>
                <c:formatCode>General</c:formatCode>
                <c:ptCount val="2"/>
                <c:pt idx="0">
                  <c:v>1</c:v>
                </c:pt>
                <c:pt idx="1">
                  <c:v>15</c:v>
                </c:pt>
              </c:numCache>
            </c:numRef>
          </c:xVal>
          <c:yVal>
            <c:numRef>
              <c:f>S!$J$26:$J$27</c:f>
              <c:numCache>
                <c:formatCode>General</c:formatCode>
                <c:ptCount val="2"/>
                <c:pt idx="0">
                  <c:v>-1</c:v>
                </c:pt>
                <c:pt idx="1">
                  <c:v>-1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307472"/>
        <c:axId val="163307864"/>
      </c:scatterChart>
      <c:valAx>
        <c:axId val="163307472"/>
        <c:scaling>
          <c:orientation val="minMax"/>
        </c:scaling>
        <c:delete val="0"/>
        <c:axPos val="b"/>
        <c:majorGridlines/>
        <c:numFmt formatCode="0" sourceLinked="0"/>
        <c:majorTickMark val="out"/>
        <c:minorTickMark val="none"/>
        <c:tickLblPos val="nextTo"/>
        <c:crossAx val="163307864"/>
        <c:crosses val="autoZero"/>
        <c:crossBetween val="midCat"/>
      </c:valAx>
      <c:valAx>
        <c:axId val="1633078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330747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1465" l="0.70000000000000062" r="0.50781249999999956" t="0.75000000000001465" header="0.30000000000000032" footer="0.30000000000000032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739909967049822E-2"/>
          <c:y val="2.4143654578388966E-2"/>
          <c:w val="0.89852028052596356"/>
          <c:h val="0.92834479316845964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10"/>
            <c:spPr>
              <a:noFill/>
              <a:ln w="15875">
                <a:solidFill>
                  <a:srgbClr val="00B050">
                    <a:alpha val="70000"/>
                  </a:srgbClr>
                </a:solidFill>
              </a:ln>
            </c:spPr>
          </c:marker>
          <c:xVal>
            <c:numRef>
              <c:f>ввод!$D$3:$D$392</c:f>
              <c:numCache>
                <c:formatCode>m/d/yyyy</c:formatCode>
                <c:ptCount val="390"/>
                <c:pt idx="0">
                  <c:v>41965</c:v>
                </c:pt>
                <c:pt idx="1">
                  <c:v>41966</c:v>
                </c:pt>
                <c:pt idx="2">
                  <c:v>41967</c:v>
                </c:pt>
                <c:pt idx="3">
                  <c:v>41968</c:v>
                </c:pt>
                <c:pt idx="4">
                  <c:v>41969</c:v>
                </c:pt>
                <c:pt idx="5">
                  <c:v>41970</c:v>
                </c:pt>
                <c:pt idx="6">
                  <c:v>41971</c:v>
                </c:pt>
                <c:pt idx="7">
                  <c:v>41972</c:v>
                </c:pt>
                <c:pt idx="8">
                  <c:v>41973</c:v>
                </c:pt>
                <c:pt idx="9">
                  <c:v>41974</c:v>
                </c:pt>
                <c:pt idx="10">
                  <c:v>41975</c:v>
                </c:pt>
                <c:pt idx="11">
                  <c:v>41976</c:v>
                </c:pt>
                <c:pt idx="12">
                  <c:v>41988</c:v>
                </c:pt>
                <c:pt idx="13">
                  <c:v>41989</c:v>
                </c:pt>
                <c:pt idx="14">
                  <c:v>41990</c:v>
                </c:pt>
                <c:pt idx="15">
                  <c:v>41991</c:v>
                </c:pt>
                <c:pt idx="16">
                  <c:v>41992</c:v>
                </c:pt>
                <c:pt idx="17">
                  <c:v>41993</c:v>
                </c:pt>
                <c:pt idx="18">
                  <c:v>41994</c:v>
                </c:pt>
                <c:pt idx="19">
                  <c:v>41995</c:v>
                </c:pt>
                <c:pt idx="20">
                  <c:v>41996</c:v>
                </c:pt>
                <c:pt idx="21">
                  <c:v>41997</c:v>
                </c:pt>
                <c:pt idx="22">
                  <c:v>41998</c:v>
                </c:pt>
                <c:pt idx="23">
                  <c:v>41999</c:v>
                </c:pt>
                <c:pt idx="24">
                  <c:v>42026</c:v>
                </c:pt>
                <c:pt idx="25">
                  <c:v>42030</c:v>
                </c:pt>
                <c:pt idx="26">
                  <c:v>42033</c:v>
                </c:pt>
                <c:pt idx="27">
                  <c:v>42034</c:v>
                </c:pt>
                <c:pt idx="28">
                  <c:v>42038</c:v>
                </c:pt>
                <c:pt idx="29">
                  <c:v>42039</c:v>
                </c:pt>
                <c:pt idx="30">
                  <c:v>42040</c:v>
                </c:pt>
                <c:pt idx="31">
                  <c:v>42041</c:v>
                </c:pt>
                <c:pt idx="32">
                  <c:v>42042</c:v>
                </c:pt>
                <c:pt idx="33">
                  <c:v>42043</c:v>
                </c:pt>
                <c:pt idx="34">
                  <c:v>42044</c:v>
                </c:pt>
                <c:pt idx="35">
                  <c:v>42045</c:v>
                </c:pt>
                <c:pt idx="36">
                  <c:v>42046</c:v>
                </c:pt>
                <c:pt idx="37">
                  <c:v>42047</c:v>
                </c:pt>
                <c:pt idx="38">
                  <c:v>42048</c:v>
                </c:pt>
                <c:pt idx="39">
                  <c:v>42049</c:v>
                </c:pt>
                <c:pt idx="40">
                  <c:v>42050</c:v>
                </c:pt>
                <c:pt idx="41">
                  <c:v>42051</c:v>
                </c:pt>
                <c:pt idx="42">
                  <c:v>42052</c:v>
                </c:pt>
                <c:pt idx="43">
                  <c:v>42053</c:v>
                </c:pt>
                <c:pt idx="44">
                  <c:v>42054</c:v>
                </c:pt>
                <c:pt idx="45">
                  <c:v>42055</c:v>
                </c:pt>
                <c:pt idx="46">
                  <c:v>42056</c:v>
                </c:pt>
                <c:pt idx="47">
                  <c:v>42057</c:v>
                </c:pt>
                <c:pt idx="48">
                  <c:v>42058</c:v>
                </c:pt>
                <c:pt idx="49">
                  <c:v>42059</c:v>
                </c:pt>
                <c:pt idx="50">
                  <c:v>42060</c:v>
                </c:pt>
                <c:pt idx="51">
                  <c:v>42061</c:v>
                </c:pt>
                <c:pt idx="52">
                  <c:v>42062</c:v>
                </c:pt>
                <c:pt idx="53">
                  <c:v>42063</c:v>
                </c:pt>
                <c:pt idx="54">
                  <c:v>42064</c:v>
                </c:pt>
                <c:pt idx="55">
                  <c:v>42065</c:v>
                </c:pt>
                <c:pt idx="56">
                  <c:v>42066</c:v>
                </c:pt>
                <c:pt idx="57">
                  <c:v>42067</c:v>
                </c:pt>
                <c:pt idx="58">
                  <c:v>42068</c:v>
                </c:pt>
                <c:pt idx="59">
                  <c:v>42069</c:v>
                </c:pt>
                <c:pt idx="60">
                  <c:v>42070</c:v>
                </c:pt>
                <c:pt idx="61">
                  <c:v>42071</c:v>
                </c:pt>
                <c:pt idx="62">
                  <c:v>42072</c:v>
                </c:pt>
                <c:pt idx="63">
                  <c:v>42073</c:v>
                </c:pt>
                <c:pt idx="64">
                  <c:v>42074</c:v>
                </c:pt>
                <c:pt idx="65">
                  <c:v>42075</c:v>
                </c:pt>
                <c:pt idx="66">
                  <c:v>42076</c:v>
                </c:pt>
                <c:pt idx="67">
                  <c:v>42077</c:v>
                </c:pt>
                <c:pt idx="68">
                  <c:v>42078</c:v>
                </c:pt>
                <c:pt idx="69">
                  <c:v>42079</c:v>
                </c:pt>
                <c:pt idx="70">
                  <c:v>42080</c:v>
                </c:pt>
                <c:pt idx="71">
                  <c:v>42081</c:v>
                </c:pt>
                <c:pt idx="72">
                  <c:v>42082</c:v>
                </c:pt>
                <c:pt idx="73">
                  <c:v>42083</c:v>
                </c:pt>
                <c:pt idx="74">
                  <c:v>42084</c:v>
                </c:pt>
                <c:pt idx="75">
                  <c:v>42085</c:v>
                </c:pt>
                <c:pt idx="76">
                  <c:v>42086</c:v>
                </c:pt>
                <c:pt idx="77">
                  <c:v>42087</c:v>
                </c:pt>
                <c:pt idx="78">
                  <c:v>42088</c:v>
                </c:pt>
                <c:pt idx="79">
                  <c:v>42089</c:v>
                </c:pt>
                <c:pt idx="80">
                  <c:v>42090</c:v>
                </c:pt>
                <c:pt idx="81">
                  <c:v>42091</c:v>
                </c:pt>
                <c:pt idx="82">
                  <c:v>42092</c:v>
                </c:pt>
                <c:pt idx="83">
                  <c:v>42093</c:v>
                </c:pt>
                <c:pt idx="84">
                  <c:v>42094</c:v>
                </c:pt>
                <c:pt idx="85">
                  <c:v>42095</c:v>
                </c:pt>
                <c:pt idx="86">
                  <c:v>42096</c:v>
                </c:pt>
                <c:pt idx="87">
                  <c:v>42097</c:v>
                </c:pt>
                <c:pt idx="88">
                  <c:v>42098</c:v>
                </c:pt>
                <c:pt idx="89">
                  <c:v>42099</c:v>
                </c:pt>
                <c:pt idx="90">
                  <c:v>42100</c:v>
                </c:pt>
                <c:pt idx="91">
                  <c:v>42101</c:v>
                </c:pt>
                <c:pt idx="92">
                  <c:v>42102</c:v>
                </c:pt>
                <c:pt idx="93">
                  <c:v>42103</c:v>
                </c:pt>
                <c:pt idx="94">
                  <c:v>42104</c:v>
                </c:pt>
                <c:pt idx="95">
                  <c:v>42105</c:v>
                </c:pt>
                <c:pt idx="96">
                  <c:v>42106</c:v>
                </c:pt>
                <c:pt idx="97">
                  <c:v>42107</c:v>
                </c:pt>
                <c:pt idx="98">
                  <c:v>42108</c:v>
                </c:pt>
                <c:pt idx="99">
                  <c:v>42109</c:v>
                </c:pt>
                <c:pt idx="100">
                  <c:v>42110</c:v>
                </c:pt>
                <c:pt idx="101">
                  <c:v>42111</c:v>
                </c:pt>
                <c:pt idx="102">
                  <c:v>42112</c:v>
                </c:pt>
                <c:pt idx="103">
                  <c:v>42113</c:v>
                </c:pt>
                <c:pt idx="104">
                  <c:v>42114</c:v>
                </c:pt>
                <c:pt idx="105">
                  <c:v>42115</c:v>
                </c:pt>
                <c:pt idx="106">
                  <c:v>42116</c:v>
                </c:pt>
                <c:pt idx="107">
                  <c:v>42117</c:v>
                </c:pt>
                <c:pt idx="108">
                  <c:v>42118</c:v>
                </c:pt>
                <c:pt idx="109">
                  <c:v>42119</c:v>
                </c:pt>
                <c:pt idx="110">
                  <c:v>42120</c:v>
                </c:pt>
                <c:pt idx="111">
                  <c:v>42121</c:v>
                </c:pt>
                <c:pt idx="112">
                  <c:v>42122</c:v>
                </c:pt>
                <c:pt idx="113">
                  <c:v>42123</c:v>
                </c:pt>
                <c:pt idx="114">
                  <c:v>42124</c:v>
                </c:pt>
                <c:pt idx="115">
                  <c:v>42125</c:v>
                </c:pt>
                <c:pt idx="116">
                  <c:v>42126</c:v>
                </c:pt>
                <c:pt idx="117">
                  <c:v>42127</c:v>
                </c:pt>
                <c:pt idx="118">
                  <c:v>42128</c:v>
                </c:pt>
                <c:pt idx="119">
                  <c:v>42129</c:v>
                </c:pt>
                <c:pt idx="120">
                  <c:v>42130</c:v>
                </c:pt>
                <c:pt idx="121">
                  <c:v>42131</c:v>
                </c:pt>
                <c:pt idx="122">
                  <c:v>42132</c:v>
                </c:pt>
                <c:pt idx="123">
                  <c:v>42133</c:v>
                </c:pt>
                <c:pt idx="124">
                  <c:v>42134</c:v>
                </c:pt>
                <c:pt idx="125">
                  <c:v>42135</c:v>
                </c:pt>
                <c:pt idx="126">
                  <c:v>42136</c:v>
                </c:pt>
                <c:pt idx="127">
                  <c:v>42137</c:v>
                </c:pt>
                <c:pt idx="128">
                  <c:v>42138</c:v>
                </c:pt>
                <c:pt idx="129">
                  <c:v>42139</c:v>
                </c:pt>
                <c:pt idx="130">
                  <c:v>42140</c:v>
                </c:pt>
                <c:pt idx="131">
                  <c:v>42141</c:v>
                </c:pt>
                <c:pt idx="132">
                  <c:v>42142</c:v>
                </c:pt>
                <c:pt idx="133">
                  <c:v>42143</c:v>
                </c:pt>
                <c:pt idx="134">
                  <c:v>42144</c:v>
                </c:pt>
                <c:pt idx="135">
                  <c:v>42145</c:v>
                </c:pt>
                <c:pt idx="136">
                  <c:v>42146</c:v>
                </c:pt>
                <c:pt idx="137">
                  <c:v>42147</c:v>
                </c:pt>
                <c:pt idx="138">
                  <c:v>42148</c:v>
                </c:pt>
                <c:pt idx="139">
                  <c:v>42149</c:v>
                </c:pt>
                <c:pt idx="140">
                  <c:v>42150</c:v>
                </c:pt>
                <c:pt idx="141">
                  <c:v>42151</c:v>
                </c:pt>
                <c:pt idx="142">
                  <c:v>42152</c:v>
                </c:pt>
                <c:pt idx="143">
                  <c:v>42153</c:v>
                </c:pt>
                <c:pt idx="144">
                  <c:v>42154</c:v>
                </c:pt>
                <c:pt idx="145">
                  <c:v>42155</c:v>
                </c:pt>
                <c:pt idx="146">
                  <c:v>42156</c:v>
                </c:pt>
                <c:pt idx="147">
                  <c:v>42157</c:v>
                </c:pt>
                <c:pt idx="148">
                  <c:v>42158</c:v>
                </c:pt>
                <c:pt idx="149">
                  <c:v>42159</c:v>
                </c:pt>
                <c:pt idx="150">
                  <c:v>42160</c:v>
                </c:pt>
                <c:pt idx="151">
                  <c:v>42161</c:v>
                </c:pt>
                <c:pt idx="152">
                  <c:v>42162</c:v>
                </c:pt>
                <c:pt idx="153">
                  <c:v>42163</c:v>
                </c:pt>
                <c:pt idx="154">
                  <c:v>42164</c:v>
                </c:pt>
                <c:pt idx="155">
                  <c:v>42165</c:v>
                </c:pt>
                <c:pt idx="156">
                  <c:v>42166</c:v>
                </c:pt>
                <c:pt idx="157">
                  <c:v>42167</c:v>
                </c:pt>
                <c:pt idx="158">
                  <c:v>42168</c:v>
                </c:pt>
                <c:pt idx="159">
                  <c:v>42169</c:v>
                </c:pt>
                <c:pt idx="160">
                  <c:v>42170</c:v>
                </c:pt>
                <c:pt idx="161">
                  <c:v>42171</c:v>
                </c:pt>
                <c:pt idx="162">
                  <c:v>42172</c:v>
                </c:pt>
                <c:pt idx="163">
                  <c:v>42173</c:v>
                </c:pt>
                <c:pt idx="164">
                  <c:v>42174</c:v>
                </c:pt>
                <c:pt idx="165">
                  <c:v>42175</c:v>
                </c:pt>
                <c:pt idx="166">
                  <c:v>42176</c:v>
                </c:pt>
                <c:pt idx="167">
                  <c:v>42177</c:v>
                </c:pt>
                <c:pt idx="168">
                  <c:v>42178</c:v>
                </c:pt>
                <c:pt idx="169">
                  <c:v>42179</c:v>
                </c:pt>
                <c:pt idx="170">
                  <c:v>42180</c:v>
                </c:pt>
                <c:pt idx="171">
                  <c:v>42181</c:v>
                </c:pt>
                <c:pt idx="172">
                  <c:v>42182</c:v>
                </c:pt>
                <c:pt idx="173">
                  <c:v>42183</c:v>
                </c:pt>
                <c:pt idx="174">
                  <c:v>42184</c:v>
                </c:pt>
                <c:pt idx="175">
                  <c:v>42185</c:v>
                </c:pt>
                <c:pt idx="176">
                  <c:v>42186</c:v>
                </c:pt>
                <c:pt idx="177">
                  <c:v>42187</c:v>
                </c:pt>
                <c:pt idx="178">
                  <c:v>42188</c:v>
                </c:pt>
                <c:pt idx="179">
                  <c:v>42189</c:v>
                </c:pt>
                <c:pt idx="180">
                  <c:v>42190</c:v>
                </c:pt>
                <c:pt idx="181">
                  <c:v>42191</c:v>
                </c:pt>
                <c:pt idx="182">
                  <c:v>42192</c:v>
                </c:pt>
                <c:pt idx="183">
                  <c:v>42193</c:v>
                </c:pt>
                <c:pt idx="184">
                  <c:v>42194</c:v>
                </c:pt>
                <c:pt idx="185">
                  <c:v>42195</c:v>
                </c:pt>
                <c:pt idx="186">
                  <c:v>42196</c:v>
                </c:pt>
                <c:pt idx="187">
                  <c:v>42197</c:v>
                </c:pt>
                <c:pt idx="188">
                  <c:v>42198</c:v>
                </c:pt>
                <c:pt idx="189">
                  <c:v>42199</c:v>
                </c:pt>
                <c:pt idx="190">
                  <c:v>42200</c:v>
                </c:pt>
                <c:pt idx="191">
                  <c:v>42201</c:v>
                </c:pt>
                <c:pt idx="192">
                  <c:v>42202</c:v>
                </c:pt>
                <c:pt idx="193">
                  <c:v>42203</c:v>
                </c:pt>
                <c:pt idx="194">
                  <c:v>42204</c:v>
                </c:pt>
                <c:pt idx="195">
                  <c:v>42205</c:v>
                </c:pt>
                <c:pt idx="196">
                  <c:v>42206</c:v>
                </c:pt>
                <c:pt idx="197">
                  <c:v>42207</c:v>
                </c:pt>
                <c:pt idx="198">
                  <c:v>42208</c:v>
                </c:pt>
                <c:pt idx="199">
                  <c:v>42209</c:v>
                </c:pt>
                <c:pt idx="200">
                  <c:v>42210</c:v>
                </c:pt>
                <c:pt idx="201">
                  <c:v>42211</c:v>
                </c:pt>
                <c:pt idx="202">
                  <c:v>42212</c:v>
                </c:pt>
                <c:pt idx="203">
                  <c:v>42213</c:v>
                </c:pt>
                <c:pt idx="204">
                  <c:v>42214</c:v>
                </c:pt>
                <c:pt idx="205">
                  <c:v>42215</c:v>
                </c:pt>
                <c:pt idx="206">
                  <c:v>42216</c:v>
                </c:pt>
                <c:pt idx="207">
                  <c:v>42217</c:v>
                </c:pt>
                <c:pt idx="208">
                  <c:v>42218</c:v>
                </c:pt>
                <c:pt idx="209">
                  <c:v>42219</c:v>
                </c:pt>
                <c:pt idx="210">
                  <c:v>42220</c:v>
                </c:pt>
                <c:pt idx="211">
                  <c:v>42221</c:v>
                </c:pt>
                <c:pt idx="212">
                  <c:v>42222</c:v>
                </c:pt>
                <c:pt idx="213">
                  <c:v>42223</c:v>
                </c:pt>
                <c:pt idx="214">
                  <c:v>42224</c:v>
                </c:pt>
                <c:pt idx="215">
                  <c:v>42225</c:v>
                </c:pt>
                <c:pt idx="216">
                  <c:v>42226</c:v>
                </c:pt>
                <c:pt idx="217">
                  <c:v>42227</c:v>
                </c:pt>
                <c:pt idx="218">
                  <c:v>42228</c:v>
                </c:pt>
                <c:pt idx="219">
                  <c:v>42229</c:v>
                </c:pt>
                <c:pt idx="220">
                  <c:v>42230</c:v>
                </c:pt>
                <c:pt idx="221">
                  <c:v>42231</c:v>
                </c:pt>
                <c:pt idx="222">
                  <c:v>42232</c:v>
                </c:pt>
                <c:pt idx="223">
                  <c:v>42233</c:v>
                </c:pt>
                <c:pt idx="224">
                  <c:v>42234</c:v>
                </c:pt>
                <c:pt idx="225">
                  <c:v>42235</c:v>
                </c:pt>
                <c:pt idx="226">
                  <c:v>42236</c:v>
                </c:pt>
                <c:pt idx="227">
                  <c:v>42237</c:v>
                </c:pt>
                <c:pt idx="228">
                  <c:v>42238</c:v>
                </c:pt>
                <c:pt idx="229">
                  <c:v>42239</c:v>
                </c:pt>
                <c:pt idx="230">
                  <c:v>42240</c:v>
                </c:pt>
                <c:pt idx="231">
                  <c:v>42241</c:v>
                </c:pt>
                <c:pt idx="232">
                  <c:v>42242</c:v>
                </c:pt>
                <c:pt idx="233">
                  <c:v>42243</c:v>
                </c:pt>
                <c:pt idx="234">
                  <c:v>42244</c:v>
                </c:pt>
                <c:pt idx="235">
                  <c:v>42245</c:v>
                </c:pt>
                <c:pt idx="236">
                  <c:v>42246</c:v>
                </c:pt>
                <c:pt idx="237">
                  <c:v>42247</c:v>
                </c:pt>
                <c:pt idx="238">
                  <c:v>42248</c:v>
                </c:pt>
                <c:pt idx="239">
                  <c:v>42249</c:v>
                </c:pt>
                <c:pt idx="240">
                  <c:v>42250</c:v>
                </c:pt>
                <c:pt idx="241">
                  <c:v>42251</c:v>
                </c:pt>
                <c:pt idx="242">
                  <c:v>42252</c:v>
                </c:pt>
                <c:pt idx="243">
                  <c:v>42253</c:v>
                </c:pt>
                <c:pt idx="244">
                  <c:v>42254</c:v>
                </c:pt>
                <c:pt idx="245">
                  <c:v>42255</c:v>
                </c:pt>
                <c:pt idx="246">
                  <c:v>42256</c:v>
                </c:pt>
                <c:pt idx="247">
                  <c:v>42257</c:v>
                </c:pt>
                <c:pt idx="248">
                  <c:v>42258</c:v>
                </c:pt>
                <c:pt idx="249">
                  <c:v>42533</c:v>
                </c:pt>
              </c:numCache>
            </c:numRef>
          </c:xVal>
          <c:yVal>
            <c:numRef>
              <c:f>ввод!$F$3:$F$402</c:f>
              <c:numCache>
                <c:formatCode>0.0</c:formatCode>
                <c:ptCount val="400"/>
                <c:pt idx="0">
                  <c:v>98.220983286021749</c:v>
                </c:pt>
                <c:pt idx="1">
                  <c:v>99.195912508409648</c:v>
                </c:pt>
                <c:pt idx="2">
                  <c:v>99.034789324469742</c:v>
                </c:pt>
                <c:pt idx="3">
                  <c:v>99.216304044916257</c:v>
                </c:pt>
                <c:pt idx="4">
                  <c:v>100.01916658602968</c:v>
                </c:pt>
                <c:pt idx="5">
                  <c:v>100.3946800717609</c:v>
                </c:pt>
                <c:pt idx="6">
                  <c:v>99.182368306017608</c:v>
                </c:pt>
                <c:pt idx="7">
                  <c:v>98.891325203397301</c:v>
                </c:pt>
                <c:pt idx="8">
                  <c:v>99.214713199255797</c:v>
                </c:pt>
                <c:pt idx="9">
                  <c:v>99.487219757433905</c:v>
                </c:pt>
                <c:pt idx="10">
                  <c:v>99.246079498937974</c:v>
                </c:pt>
                <c:pt idx="11">
                  <c:v>99.569791869451876</c:v>
                </c:pt>
                <c:pt idx="12">
                  <c:v>101.173592081789</c:v>
                </c:pt>
                <c:pt idx="13">
                  <c:v>99.852904274128733</c:v>
                </c:pt>
                <c:pt idx="14">
                  <c:v>99.679448677378844</c:v>
                </c:pt>
                <c:pt idx="15">
                  <c:v>99.776197352813625</c:v>
                </c:pt>
                <c:pt idx="16">
                  <c:v>101.16025286727194</c:v>
                </c:pt>
                <c:pt idx="17">
                  <c:v>99.425961770298755</c:v>
                </c:pt>
                <c:pt idx="18">
                  <c:v>99.915800314771587</c:v>
                </c:pt>
                <c:pt idx="19">
                  <c:v>100.78232457115671</c:v>
                </c:pt>
                <c:pt idx="20">
                  <c:v>99.818831256138097</c:v>
                </c:pt>
                <c:pt idx="21">
                  <c:v>101.36164742855867</c:v>
                </c:pt>
                <c:pt idx="22">
                  <c:v>98.956653633075632</c:v>
                </c:pt>
                <c:pt idx="23">
                  <c:v>98.004297613145013</c:v>
                </c:pt>
                <c:pt idx="24">
                  <c:v>99.359291020994959</c:v>
                </c:pt>
                <c:pt idx="25">
                  <c:v>100.00606248270299</c:v>
                </c:pt>
                <c:pt idx="26">
                  <c:v>100.94264609034023</c:v>
                </c:pt>
                <c:pt idx="27">
                  <c:v>100.32992552461852</c:v>
                </c:pt>
                <c:pt idx="28">
                  <c:v>98.872252422182399</c:v>
                </c:pt>
                <c:pt idx="29">
                  <c:v>100.83989530535732</c:v>
                </c:pt>
                <c:pt idx="30">
                  <c:v>99.470589475140201</c:v>
                </c:pt>
                <c:pt idx="31">
                  <c:v>99.59552252183498</c:v>
                </c:pt>
                <c:pt idx="32">
                  <c:v>101.7077736852963</c:v>
                </c:pt>
                <c:pt idx="33">
                  <c:v>100.77636850040443</c:v>
                </c:pt>
                <c:pt idx="34">
                  <c:v>98.329812393982394</c:v>
                </c:pt>
                <c:pt idx="35">
                  <c:v>99.528765287935101</c:v>
                </c:pt>
                <c:pt idx="36">
                  <c:v>99.498237050647447</c:v>
                </c:pt>
                <c:pt idx="37">
                  <c:v>101.6564756130424</c:v>
                </c:pt>
                <c:pt idx="38">
                  <c:v>99.715393599106179</c:v>
                </c:pt>
                <c:pt idx="39">
                  <c:v>101.59486111281471</c:v>
                </c:pt>
                <c:pt idx="40">
                  <c:v>98.269084738230916</c:v>
                </c:pt>
                <c:pt idx="41">
                  <c:v>98.699586584514606</c:v>
                </c:pt>
                <c:pt idx="42">
                  <c:v>100.21522175785201</c:v>
                </c:pt>
                <c:pt idx="43">
                  <c:v>100.04910005774275</c:v>
                </c:pt>
                <c:pt idx="44">
                  <c:v>98.972306996392803</c:v>
                </c:pt>
                <c:pt idx="45">
                  <c:v>99.151944971515547</c:v>
                </c:pt>
                <c:pt idx="46">
                  <c:v>99.447111946587412</c:v>
                </c:pt>
                <c:pt idx="47">
                  <c:v>99.792868628447266</c:v>
                </c:pt>
                <c:pt idx="48">
                  <c:v>101.76947297127656</c:v>
                </c:pt>
                <c:pt idx="49">
                  <c:v>101.85816941356866</c:v>
                </c:pt>
                <c:pt idx="50">
                  <c:v>100.09524871943599</c:v>
                </c:pt>
                <c:pt idx="51">
                  <c:v>98.729856432686233</c:v>
                </c:pt>
                <c:pt idx="52">
                  <c:v>100.65625014533012</c:v>
                </c:pt>
                <c:pt idx="53">
                  <c:v>100.11005140627964</c:v>
                </c:pt>
                <c:pt idx="54">
                  <c:v>101.63849085037295</c:v>
                </c:pt>
                <c:pt idx="55">
                  <c:v>99.466223756029848</c:v>
                </c:pt>
                <c:pt idx="56">
                  <c:v>98.943363576751096</c:v>
                </c:pt>
                <c:pt idx="57">
                  <c:v>101.05831014736515</c:v>
                </c:pt>
                <c:pt idx="58">
                  <c:v>98.594570755115981</c:v>
                </c:pt>
                <c:pt idx="59">
                  <c:v>100.05513765448126</c:v>
                </c:pt>
                <c:pt idx="60">
                  <c:v>97.555986272729399</c:v>
                </c:pt>
                <c:pt idx="61">
                  <c:v>100.74570548810263</c:v>
                </c:pt>
                <c:pt idx="62">
                  <c:v>100.16965858431526</c:v>
                </c:pt>
                <c:pt idx="63">
                  <c:v>101.97600101512198</c:v>
                </c:pt>
                <c:pt idx="64">
                  <c:v>98.616919477254584</c:v>
                </c:pt>
                <c:pt idx="65">
                  <c:v>99.685978737513381</c:v>
                </c:pt>
                <c:pt idx="66">
                  <c:v>99.305142891197619</c:v>
                </c:pt>
                <c:pt idx="67">
                  <c:v>97.557162872145057</c:v>
                </c:pt>
                <c:pt idx="68">
                  <c:v>99.305319493841935</c:v>
                </c:pt>
                <c:pt idx="69">
                  <c:v>101.09468588460351</c:v>
                </c:pt>
                <c:pt idx="70">
                  <c:v>98.470282947666561</c:v>
                </c:pt>
                <c:pt idx="71">
                  <c:v>101.92297796655515</c:v>
                </c:pt>
                <c:pt idx="72">
                  <c:v>98.403219106089153</c:v>
                </c:pt>
                <c:pt idx="73">
                  <c:v>100.26955201428621</c:v>
                </c:pt>
                <c:pt idx="74">
                  <c:v>100.30502878008946</c:v>
                </c:pt>
                <c:pt idx="75">
                  <c:v>100.34087608290605</c:v>
                </c:pt>
                <c:pt idx="76">
                  <c:v>99.880103102108095</c:v>
                </c:pt>
                <c:pt idx="77">
                  <c:v>100.51843145918886</c:v>
                </c:pt>
                <c:pt idx="78">
                  <c:v>100.06740785965521</c:v>
                </c:pt>
                <c:pt idx="79">
                  <c:v>100.10718856086204</c:v>
                </c:pt>
                <c:pt idx="80">
                  <c:v>100.13283458505732</c:v>
                </c:pt>
                <c:pt idx="81">
                  <c:v>100.08120153239328</c:v>
                </c:pt>
                <c:pt idx="82">
                  <c:v>99.88839404330264</c:v>
                </c:pt>
                <c:pt idx="83">
                  <c:v>99.871699714642148</c:v>
                </c:pt>
                <c:pt idx="84">
                  <c:v>99.5852865510019</c:v>
                </c:pt>
                <c:pt idx="85">
                  <c:v>100.61185646200333</c:v>
                </c:pt>
                <c:pt idx="86">
                  <c:v>98.834493794770083</c:v>
                </c:pt>
                <c:pt idx="87">
                  <c:v>100.06898428785344</c:v>
                </c:pt>
                <c:pt idx="88">
                  <c:v>98.680786758410932</c:v>
                </c:pt>
                <c:pt idx="89">
                  <c:v>100.62242525882468</c:v>
                </c:pt>
                <c:pt idx="90">
                  <c:v>99.871190120396633</c:v>
                </c:pt>
                <c:pt idx="91">
                  <c:v>100.51729517121794</c:v>
                </c:pt>
                <c:pt idx="92">
                  <c:v>99.435583286926857</c:v>
                </c:pt>
                <c:pt idx="93">
                  <c:v>98.886547612479902</c:v>
                </c:pt>
                <c:pt idx="94">
                  <c:v>99.965641333666895</c:v>
                </c:pt>
                <c:pt idx="95">
                  <c:v>98.468800016841783</c:v>
                </c:pt>
                <c:pt idx="96">
                  <c:v>102.3385727331836</c:v>
                </c:pt>
                <c:pt idx="97">
                  <c:v>101.61928133777667</c:v>
                </c:pt>
                <c:pt idx="98">
                  <c:v>100.82537202295634</c:v>
                </c:pt>
                <c:pt idx="99">
                  <c:v>100.64693407743692</c:v>
                </c:pt>
                <c:pt idx="100">
                  <c:v>98.922566804814636</c:v>
                </c:pt>
                <c:pt idx="101">
                  <c:v>100.01280289513623</c:v>
                </c:pt>
                <c:pt idx="102">
                  <c:v>101.84603079937754</c:v>
                </c:pt>
                <c:pt idx="103">
                  <c:v>99.493163098243485</c:v>
                </c:pt>
                <c:pt idx="104">
                  <c:v>100.68437901215972</c:v>
                </c:pt>
                <c:pt idx="105">
                  <c:v>100.56998504512387</c:v>
                </c:pt>
                <c:pt idx="106">
                  <c:v>100.68794919069387</c:v>
                </c:pt>
                <c:pt idx="107">
                  <c:v>99.738405978289677</c:v>
                </c:pt>
                <c:pt idx="108">
                  <c:v>99.761974541878558</c:v>
                </c:pt>
                <c:pt idx="109">
                  <c:v>101.39012698769791</c:v>
                </c:pt>
                <c:pt idx="110">
                  <c:v>101.17638389233099</c:v>
                </c:pt>
                <c:pt idx="111">
                  <c:v>99.664556393358808</c:v>
                </c:pt>
                <c:pt idx="112">
                  <c:v>100.14254562572145</c:v>
                </c:pt>
                <c:pt idx="113">
                  <c:v>99.684468788374986</c:v>
                </c:pt>
                <c:pt idx="114">
                  <c:v>102.31845522161541</c:v>
                </c:pt>
                <c:pt idx="115">
                  <c:v>97.807587567926987</c:v>
                </c:pt>
                <c:pt idx="116">
                  <c:v>100.7411233530141</c:v>
                </c:pt>
                <c:pt idx="117">
                  <c:v>99.039232489040231</c:v>
                </c:pt>
                <c:pt idx="118">
                  <c:v>99.254434900686491</c:v>
                </c:pt>
                <c:pt idx="119">
                  <c:v>100.76906862443529</c:v>
                </c:pt>
                <c:pt idx="120">
                  <c:v>101.92616740643335</c:v>
                </c:pt>
                <c:pt idx="121">
                  <c:v>100.9509849650605</c:v>
                </c:pt>
                <c:pt idx="122">
                  <c:v>100.50576646822981</c:v>
                </c:pt>
                <c:pt idx="123">
                  <c:v>101.3086945889207</c:v>
                </c:pt>
                <c:pt idx="124">
                  <c:v>99.835839685710141</c:v>
                </c:pt>
                <c:pt idx="125">
                  <c:v>100.87629088751149</c:v>
                </c:pt>
                <c:pt idx="126">
                  <c:v>99.253028455784218</c:v>
                </c:pt>
                <c:pt idx="127">
                  <c:v>100.6137021664604</c:v>
                </c:pt>
                <c:pt idx="128">
                  <c:v>101.75191050264394</c:v>
                </c:pt>
                <c:pt idx="129">
                  <c:v>99.566842450715527</c:v>
                </c:pt>
                <c:pt idx="130">
                  <c:v>100.72371918155255</c:v>
                </c:pt>
                <c:pt idx="131">
                  <c:v>99.968602258650421</c:v>
                </c:pt>
                <c:pt idx="132">
                  <c:v>98.234010034269474</c:v>
                </c:pt>
                <c:pt idx="133">
                  <c:v>100.00964073147541</c:v>
                </c:pt>
                <c:pt idx="134">
                  <c:v>102.01929026198675</c:v>
                </c:pt>
                <c:pt idx="135">
                  <c:v>101.35256811321932</c:v>
                </c:pt>
                <c:pt idx="136">
                  <c:v>100.03708846922234</c:v>
                </c:pt>
                <c:pt idx="137">
                  <c:v>100.77299862658724</c:v>
                </c:pt>
                <c:pt idx="138">
                  <c:v>100.17984369495322</c:v>
                </c:pt>
                <c:pt idx="139">
                  <c:v>100.95406508002262</c:v>
                </c:pt>
                <c:pt idx="140">
                  <c:v>100.13533716603995</c:v>
                </c:pt>
                <c:pt idx="141">
                  <c:v>100.56300141833317</c:v>
                </c:pt>
                <c:pt idx="142">
                  <c:v>100.29219262805562</c:v>
                </c:pt>
                <c:pt idx="143">
                  <c:v>101.87201193002116</c:v>
                </c:pt>
                <c:pt idx="144">
                  <c:v>101.2653240124676</c:v>
                </c:pt>
                <c:pt idx="145">
                  <c:v>99.331118233357813</c:v>
                </c:pt>
                <c:pt idx="146">
                  <c:v>99.454307072428875</c:v>
                </c:pt>
                <c:pt idx="147">
                  <c:v>98.914398380389855</c:v>
                </c:pt>
                <c:pt idx="148">
                  <c:v>102.30301461905634</c:v>
                </c:pt>
                <c:pt idx="149">
                  <c:v>99.025649703998496</c:v>
                </c:pt>
                <c:pt idx="150">
                  <c:v>99.513316435101217</c:v>
                </c:pt>
                <c:pt idx="151">
                  <c:v>98.886400290408716</c:v>
                </c:pt>
                <c:pt idx="152">
                  <c:v>101.37967433237314</c:v>
                </c:pt>
                <c:pt idx="153">
                  <c:v>98.35292921964674</c:v>
                </c:pt>
                <c:pt idx="154">
                  <c:v>100.79612306166996</c:v>
                </c:pt>
                <c:pt idx="155">
                  <c:v>99.835373841960063</c:v>
                </c:pt>
                <c:pt idx="156">
                  <c:v>97.935840869544407</c:v>
                </c:pt>
                <c:pt idx="157">
                  <c:v>99.063646691532398</c:v>
                </c:pt>
                <c:pt idx="158">
                  <c:v>99.512218052231063</c:v>
                </c:pt>
                <c:pt idx="159">
                  <c:v>99.613016325270038</c:v>
                </c:pt>
                <c:pt idx="160">
                  <c:v>98.923686319581549</c:v>
                </c:pt>
                <c:pt idx="161">
                  <c:v>100.62582228141004</c:v>
                </c:pt>
                <c:pt idx="162">
                  <c:v>100.55292216868312</c:v>
                </c:pt>
                <c:pt idx="163">
                  <c:v>97.564414208645317</c:v>
                </c:pt>
                <c:pt idx="164">
                  <c:v>101.40307933535917</c:v>
                </c:pt>
                <c:pt idx="165">
                  <c:v>98.864107465216435</c:v>
                </c:pt>
                <c:pt idx="166">
                  <c:v>98.98168263748579</c:v>
                </c:pt>
                <c:pt idx="167">
                  <c:v>98.89520078523617</c:v>
                </c:pt>
                <c:pt idx="168">
                  <c:v>97.784509608806374</c:v>
                </c:pt>
                <c:pt idx="169">
                  <c:v>98.270151955731762</c:v>
                </c:pt>
                <c:pt idx="170">
                  <c:v>99.604057515694535</c:v>
                </c:pt>
                <c:pt idx="171">
                  <c:v>99.281133642926619</c:v>
                </c:pt>
                <c:pt idx="172">
                  <c:v>99.923317625346797</c:v>
                </c:pt>
                <c:pt idx="173">
                  <c:v>101.48603659592068</c:v>
                </c:pt>
                <c:pt idx="174">
                  <c:v>99.762311577163672</c:v>
                </c:pt>
                <c:pt idx="175">
                  <c:v>100.01959783021572</c:v>
                </c:pt>
                <c:pt idx="176">
                  <c:v>99.374420322770263</c:v>
                </c:pt>
                <c:pt idx="177">
                  <c:v>100.49597675869263</c:v>
                </c:pt>
                <c:pt idx="178">
                  <c:v>101.47062135791035</c:v>
                </c:pt>
                <c:pt idx="179">
                  <c:v>98.975796630879387</c:v>
                </c:pt>
                <c:pt idx="180">
                  <c:v>100.57801801818844</c:v>
                </c:pt>
                <c:pt idx="181">
                  <c:v>98.990543270629516</c:v>
                </c:pt>
                <c:pt idx="182">
                  <c:v>100.14238869842565</c:v>
                </c:pt>
                <c:pt idx="183">
                  <c:v>99.229110177551505</c:v>
                </c:pt>
                <c:pt idx="184">
                  <c:v>100.85522621513427</c:v>
                </c:pt>
                <c:pt idx="185">
                  <c:v>99.622497469184651</c:v>
                </c:pt>
                <c:pt idx="186">
                  <c:v>100.48420855826541</c:v>
                </c:pt>
                <c:pt idx="187">
                  <c:v>99.579533959331542</c:v>
                </c:pt>
                <c:pt idx="188">
                  <c:v>101.08607757410502</c:v>
                </c:pt>
                <c:pt idx="189">
                  <c:v>98.305753180796202</c:v>
                </c:pt>
                <c:pt idx="190">
                  <c:v>97.342969869594342</c:v>
                </c:pt>
                <c:pt idx="191">
                  <c:v>101.35374893542357</c:v>
                </c:pt>
                <c:pt idx="192">
                  <c:v>100.83704428771807</c:v>
                </c:pt>
                <c:pt idx="193">
                  <c:v>99.695298683025641</c:v>
                </c:pt>
                <c:pt idx="194">
                  <c:v>98.579248049948049</c:v>
                </c:pt>
                <c:pt idx="195">
                  <c:v>100.79903937294253</c:v>
                </c:pt>
                <c:pt idx="196">
                  <c:v>99.101253110574007</c:v>
                </c:pt>
                <c:pt idx="197">
                  <c:v>100.14816162564608</c:v>
                </c:pt>
                <c:pt idx="198">
                  <c:v>99.993560657709736</c:v>
                </c:pt>
                <c:pt idx="199">
                  <c:v>100.74104367452811</c:v>
                </c:pt>
                <c:pt idx="200">
                  <c:v>100.29077360822043</c:v>
                </c:pt>
                <c:pt idx="201">
                  <c:v>99.978895996259311</c:v>
                </c:pt>
                <c:pt idx="202">
                  <c:v>101.77696763551627</c:v>
                </c:pt>
                <c:pt idx="203">
                  <c:v>104</c:v>
                </c:pt>
                <c:pt idx="204">
                  <c:v>99.216236146842888</c:v>
                </c:pt>
                <c:pt idx="205">
                  <c:v>98.486077885829161</c:v>
                </c:pt>
                <c:pt idx="206">
                  <c:v>99.000843160591003</c:v>
                </c:pt>
                <c:pt idx="207">
                  <c:v>100.7048424795862</c:v>
                </c:pt>
                <c:pt idx="208">
                  <c:v>98.880294147766776</c:v>
                </c:pt>
                <c:pt idx="209">
                  <c:v>99.866397068495331</c:v>
                </c:pt>
                <c:pt idx="210">
                  <c:v>100.51099096073887</c:v>
                </c:pt>
                <c:pt idx="211">
                  <c:v>100.34665564707886</c:v>
                </c:pt>
                <c:pt idx="212">
                  <c:v>101.87421524780527</c:v>
                </c:pt>
                <c:pt idx="213">
                  <c:v>99.905594756674034</c:v>
                </c:pt>
                <c:pt idx="214">
                  <c:v>100.01540847514626</c:v>
                </c:pt>
                <c:pt idx="215">
                  <c:v>99.786099350780532</c:v>
                </c:pt>
                <c:pt idx="216">
                  <c:v>99.502599785560918</c:v>
                </c:pt>
                <c:pt idx="217">
                  <c:v>99.403729445693187</c:v>
                </c:pt>
                <c:pt idx="218">
                  <c:v>99.35675597590587</c:v>
                </c:pt>
                <c:pt idx="219">
                  <c:v>99.540089210447107</c:v>
                </c:pt>
                <c:pt idx="220">
                  <c:v>100.69244400951629</c:v>
                </c:pt>
                <c:pt idx="221">
                  <c:v>98.198343601979659</c:v>
                </c:pt>
                <c:pt idx="222">
                  <c:v>99.395782693703865</c:v>
                </c:pt>
                <c:pt idx="223">
                  <c:v>101.58299517099245</c:v>
                </c:pt>
                <c:pt idx="224">
                  <c:v>99.541301895462382</c:v>
                </c:pt>
                <c:pt idx="225">
                  <c:v>99.827009074050963</c:v>
                </c:pt>
                <c:pt idx="226">
                  <c:v>98.914656796859518</c:v>
                </c:pt>
                <c:pt idx="227">
                  <c:v>101.59549218594506</c:v>
                </c:pt>
                <c:pt idx="228">
                  <c:v>99.939992504752524</c:v>
                </c:pt>
                <c:pt idx="229">
                  <c:v>99.041953893772842</c:v>
                </c:pt>
                <c:pt idx="230">
                  <c:v>99.6606046018494</c:v>
                </c:pt>
                <c:pt idx="231">
                  <c:v>100.73232942872775</c:v>
                </c:pt>
                <c:pt idx="232">
                  <c:v>101.31942369628024</c:v>
                </c:pt>
                <c:pt idx="233">
                  <c:v>100.69849684116295</c:v>
                </c:pt>
                <c:pt idx="234">
                  <c:v>100.86841239811314</c:v>
                </c:pt>
                <c:pt idx="235">
                  <c:v>98.947420525665109</c:v>
                </c:pt>
                <c:pt idx="236">
                  <c:v>99.991776911391099</c:v>
                </c:pt>
                <c:pt idx="237">
                  <c:v>98.760785880297817</c:v>
                </c:pt>
                <c:pt idx="238">
                  <c:v>100.1971179465372</c:v>
                </c:pt>
                <c:pt idx="239">
                  <c:v>100.81618008032012</c:v>
                </c:pt>
                <c:pt idx="240">
                  <c:v>97.990493030038607</c:v>
                </c:pt>
                <c:pt idx="241">
                  <c:v>99.957908955578702</c:v>
                </c:pt>
                <c:pt idx="242">
                  <c:v>99.006316733145695</c:v>
                </c:pt>
                <c:pt idx="243">
                  <c:v>101.02766227529155</c:v>
                </c:pt>
                <c:pt idx="244">
                  <c:v>99.61324564435715</c:v>
                </c:pt>
                <c:pt idx="245">
                  <c:v>99.941501113905488</c:v>
                </c:pt>
                <c:pt idx="246">
                  <c:v>98.205030416357289</c:v>
                </c:pt>
                <c:pt idx="247">
                  <c:v>100.05373315516374</c:v>
                </c:pt>
                <c:pt idx="248">
                  <c:v>101.39205518549251</c:v>
                </c:pt>
                <c:pt idx="249">
                  <c:v>100.10893712607981</c:v>
                </c:pt>
              </c:numCache>
            </c:numRef>
          </c:yVal>
          <c:smooth val="0"/>
        </c:ser>
        <c:ser>
          <c:idx val="1"/>
          <c:order val="1"/>
          <c:spPr>
            <a:ln w="0">
              <a:noFill/>
            </a:ln>
            <a:effectLst/>
          </c:spPr>
          <c:marker>
            <c:symbol val="circle"/>
            <c:size val="10"/>
            <c:spPr>
              <a:noFill/>
              <a:ln w="15875">
                <a:solidFill>
                  <a:srgbClr val="FF0000">
                    <a:alpha val="70000"/>
                  </a:srgbClr>
                </a:solidFill>
              </a:ln>
              <a:effectLst/>
            </c:spPr>
          </c:marker>
          <c:xVal>
            <c:numRef>
              <c:f>ввод!$D$3:$D$392</c:f>
              <c:numCache>
                <c:formatCode>m/d/yyyy</c:formatCode>
                <c:ptCount val="390"/>
                <c:pt idx="0">
                  <c:v>41965</c:v>
                </c:pt>
                <c:pt idx="1">
                  <c:v>41966</c:v>
                </c:pt>
                <c:pt idx="2">
                  <c:v>41967</c:v>
                </c:pt>
                <c:pt idx="3">
                  <c:v>41968</c:v>
                </c:pt>
                <c:pt idx="4">
                  <c:v>41969</c:v>
                </c:pt>
                <c:pt idx="5">
                  <c:v>41970</c:v>
                </c:pt>
                <c:pt idx="6">
                  <c:v>41971</c:v>
                </c:pt>
                <c:pt idx="7">
                  <c:v>41972</c:v>
                </c:pt>
                <c:pt idx="8">
                  <c:v>41973</c:v>
                </c:pt>
                <c:pt idx="9">
                  <c:v>41974</c:v>
                </c:pt>
                <c:pt idx="10">
                  <c:v>41975</c:v>
                </c:pt>
                <c:pt idx="11">
                  <c:v>41976</c:v>
                </c:pt>
                <c:pt idx="12">
                  <c:v>41988</c:v>
                </c:pt>
                <c:pt idx="13">
                  <c:v>41989</c:v>
                </c:pt>
                <c:pt idx="14">
                  <c:v>41990</c:v>
                </c:pt>
                <c:pt idx="15">
                  <c:v>41991</c:v>
                </c:pt>
                <c:pt idx="16">
                  <c:v>41992</c:v>
                </c:pt>
                <c:pt idx="17">
                  <c:v>41993</c:v>
                </c:pt>
                <c:pt idx="18">
                  <c:v>41994</c:v>
                </c:pt>
                <c:pt idx="19">
                  <c:v>41995</c:v>
                </c:pt>
                <c:pt idx="20">
                  <c:v>41996</c:v>
                </c:pt>
                <c:pt idx="21">
                  <c:v>41997</c:v>
                </c:pt>
                <c:pt idx="22">
                  <c:v>41998</c:v>
                </c:pt>
                <c:pt idx="23">
                  <c:v>41999</c:v>
                </c:pt>
                <c:pt idx="24">
                  <c:v>42026</c:v>
                </c:pt>
                <c:pt idx="25">
                  <c:v>42030</c:v>
                </c:pt>
                <c:pt idx="26">
                  <c:v>42033</c:v>
                </c:pt>
                <c:pt idx="27">
                  <c:v>42034</c:v>
                </c:pt>
                <c:pt idx="28">
                  <c:v>42038</c:v>
                </c:pt>
                <c:pt idx="29">
                  <c:v>42039</c:v>
                </c:pt>
                <c:pt idx="30">
                  <c:v>42040</c:v>
                </c:pt>
                <c:pt idx="31">
                  <c:v>42041</c:v>
                </c:pt>
                <c:pt idx="32">
                  <c:v>42042</c:v>
                </c:pt>
                <c:pt idx="33">
                  <c:v>42043</c:v>
                </c:pt>
                <c:pt idx="34">
                  <c:v>42044</c:v>
                </c:pt>
                <c:pt idx="35">
                  <c:v>42045</c:v>
                </c:pt>
                <c:pt idx="36">
                  <c:v>42046</c:v>
                </c:pt>
                <c:pt idx="37">
                  <c:v>42047</c:v>
                </c:pt>
                <c:pt idx="38">
                  <c:v>42048</c:v>
                </c:pt>
                <c:pt idx="39">
                  <c:v>42049</c:v>
                </c:pt>
                <c:pt idx="40">
                  <c:v>42050</c:v>
                </c:pt>
                <c:pt idx="41">
                  <c:v>42051</c:v>
                </c:pt>
                <c:pt idx="42">
                  <c:v>42052</c:v>
                </c:pt>
                <c:pt idx="43">
                  <c:v>42053</c:v>
                </c:pt>
                <c:pt idx="44">
                  <c:v>42054</c:v>
                </c:pt>
                <c:pt idx="45">
                  <c:v>42055</c:v>
                </c:pt>
                <c:pt idx="46">
                  <c:v>42056</c:v>
                </c:pt>
                <c:pt idx="47">
                  <c:v>42057</c:v>
                </c:pt>
                <c:pt idx="48">
                  <c:v>42058</c:v>
                </c:pt>
                <c:pt idx="49">
                  <c:v>42059</c:v>
                </c:pt>
                <c:pt idx="50">
                  <c:v>42060</c:v>
                </c:pt>
                <c:pt idx="51">
                  <c:v>42061</c:v>
                </c:pt>
                <c:pt idx="52">
                  <c:v>42062</c:v>
                </c:pt>
                <c:pt idx="53">
                  <c:v>42063</c:v>
                </c:pt>
                <c:pt idx="54">
                  <c:v>42064</c:v>
                </c:pt>
                <c:pt idx="55">
                  <c:v>42065</c:v>
                </c:pt>
                <c:pt idx="56">
                  <c:v>42066</c:v>
                </c:pt>
                <c:pt idx="57">
                  <c:v>42067</c:v>
                </c:pt>
                <c:pt idx="58">
                  <c:v>42068</c:v>
                </c:pt>
                <c:pt idx="59">
                  <c:v>42069</c:v>
                </c:pt>
                <c:pt idx="60">
                  <c:v>42070</c:v>
                </c:pt>
                <c:pt idx="61">
                  <c:v>42071</c:v>
                </c:pt>
                <c:pt idx="62">
                  <c:v>42072</c:v>
                </c:pt>
                <c:pt idx="63">
                  <c:v>42073</c:v>
                </c:pt>
                <c:pt idx="64">
                  <c:v>42074</c:v>
                </c:pt>
                <c:pt idx="65">
                  <c:v>42075</c:v>
                </c:pt>
                <c:pt idx="66">
                  <c:v>42076</c:v>
                </c:pt>
                <c:pt idx="67">
                  <c:v>42077</c:v>
                </c:pt>
                <c:pt idx="68">
                  <c:v>42078</c:v>
                </c:pt>
                <c:pt idx="69">
                  <c:v>42079</c:v>
                </c:pt>
                <c:pt idx="70">
                  <c:v>42080</c:v>
                </c:pt>
                <c:pt idx="71">
                  <c:v>42081</c:v>
                </c:pt>
                <c:pt idx="72">
                  <c:v>42082</c:v>
                </c:pt>
                <c:pt idx="73">
                  <c:v>42083</c:v>
                </c:pt>
                <c:pt idx="74">
                  <c:v>42084</c:v>
                </c:pt>
                <c:pt idx="75">
                  <c:v>42085</c:v>
                </c:pt>
                <c:pt idx="76">
                  <c:v>42086</c:v>
                </c:pt>
                <c:pt idx="77">
                  <c:v>42087</c:v>
                </c:pt>
                <c:pt idx="78">
                  <c:v>42088</c:v>
                </c:pt>
                <c:pt idx="79">
                  <c:v>42089</c:v>
                </c:pt>
                <c:pt idx="80">
                  <c:v>42090</c:v>
                </c:pt>
                <c:pt idx="81">
                  <c:v>42091</c:v>
                </c:pt>
                <c:pt idx="82">
                  <c:v>42092</c:v>
                </c:pt>
                <c:pt idx="83">
                  <c:v>42093</c:v>
                </c:pt>
                <c:pt idx="84">
                  <c:v>42094</c:v>
                </c:pt>
                <c:pt idx="85">
                  <c:v>42095</c:v>
                </c:pt>
                <c:pt idx="86">
                  <c:v>42096</c:v>
                </c:pt>
                <c:pt idx="87">
                  <c:v>42097</c:v>
                </c:pt>
                <c:pt idx="88">
                  <c:v>42098</c:v>
                </c:pt>
                <c:pt idx="89">
                  <c:v>42099</c:v>
                </c:pt>
                <c:pt idx="90">
                  <c:v>42100</c:v>
                </c:pt>
                <c:pt idx="91">
                  <c:v>42101</c:v>
                </c:pt>
                <c:pt idx="92">
                  <c:v>42102</c:v>
                </c:pt>
                <c:pt idx="93">
                  <c:v>42103</c:v>
                </c:pt>
                <c:pt idx="94">
                  <c:v>42104</c:v>
                </c:pt>
                <c:pt idx="95">
                  <c:v>42105</c:v>
                </c:pt>
                <c:pt idx="96">
                  <c:v>42106</c:v>
                </c:pt>
                <c:pt idx="97">
                  <c:v>42107</c:v>
                </c:pt>
                <c:pt idx="98">
                  <c:v>42108</c:v>
                </c:pt>
                <c:pt idx="99">
                  <c:v>42109</c:v>
                </c:pt>
                <c:pt idx="100">
                  <c:v>42110</c:v>
                </c:pt>
                <c:pt idx="101">
                  <c:v>42111</c:v>
                </c:pt>
                <c:pt idx="102">
                  <c:v>42112</c:v>
                </c:pt>
                <c:pt idx="103">
                  <c:v>42113</c:v>
                </c:pt>
                <c:pt idx="104">
                  <c:v>42114</c:v>
                </c:pt>
                <c:pt idx="105">
                  <c:v>42115</c:v>
                </c:pt>
                <c:pt idx="106">
                  <c:v>42116</c:v>
                </c:pt>
                <c:pt idx="107">
                  <c:v>42117</c:v>
                </c:pt>
                <c:pt idx="108">
                  <c:v>42118</c:v>
                </c:pt>
                <c:pt idx="109">
                  <c:v>42119</c:v>
                </c:pt>
                <c:pt idx="110">
                  <c:v>42120</c:v>
                </c:pt>
                <c:pt idx="111">
                  <c:v>42121</c:v>
                </c:pt>
                <c:pt idx="112">
                  <c:v>42122</c:v>
                </c:pt>
                <c:pt idx="113">
                  <c:v>42123</c:v>
                </c:pt>
                <c:pt idx="114">
                  <c:v>42124</c:v>
                </c:pt>
                <c:pt idx="115">
                  <c:v>42125</c:v>
                </c:pt>
                <c:pt idx="116">
                  <c:v>42126</c:v>
                </c:pt>
                <c:pt idx="117">
                  <c:v>42127</c:v>
                </c:pt>
                <c:pt idx="118">
                  <c:v>42128</c:v>
                </c:pt>
                <c:pt idx="119">
                  <c:v>42129</c:v>
                </c:pt>
                <c:pt idx="120">
                  <c:v>42130</c:v>
                </c:pt>
                <c:pt idx="121">
                  <c:v>42131</c:v>
                </c:pt>
                <c:pt idx="122">
                  <c:v>42132</c:v>
                </c:pt>
                <c:pt idx="123">
                  <c:v>42133</c:v>
                </c:pt>
                <c:pt idx="124">
                  <c:v>42134</c:v>
                </c:pt>
                <c:pt idx="125">
                  <c:v>42135</c:v>
                </c:pt>
                <c:pt idx="126">
                  <c:v>42136</c:v>
                </c:pt>
                <c:pt idx="127">
                  <c:v>42137</c:v>
                </c:pt>
                <c:pt idx="128">
                  <c:v>42138</c:v>
                </c:pt>
                <c:pt idx="129">
                  <c:v>42139</c:v>
                </c:pt>
                <c:pt idx="130">
                  <c:v>42140</c:v>
                </c:pt>
                <c:pt idx="131">
                  <c:v>42141</c:v>
                </c:pt>
                <c:pt idx="132">
                  <c:v>42142</c:v>
                </c:pt>
                <c:pt idx="133">
                  <c:v>42143</c:v>
                </c:pt>
                <c:pt idx="134">
                  <c:v>42144</c:v>
                </c:pt>
                <c:pt idx="135">
                  <c:v>42145</c:v>
                </c:pt>
                <c:pt idx="136">
                  <c:v>42146</c:v>
                </c:pt>
                <c:pt idx="137">
                  <c:v>42147</c:v>
                </c:pt>
                <c:pt idx="138">
                  <c:v>42148</c:v>
                </c:pt>
                <c:pt idx="139">
                  <c:v>42149</c:v>
                </c:pt>
                <c:pt idx="140">
                  <c:v>42150</c:v>
                </c:pt>
                <c:pt idx="141">
                  <c:v>42151</c:v>
                </c:pt>
                <c:pt idx="142">
                  <c:v>42152</c:v>
                </c:pt>
                <c:pt idx="143">
                  <c:v>42153</c:v>
                </c:pt>
                <c:pt idx="144">
                  <c:v>42154</c:v>
                </c:pt>
                <c:pt idx="145">
                  <c:v>42155</c:v>
                </c:pt>
                <c:pt idx="146">
                  <c:v>42156</c:v>
                </c:pt>
                <c:pt idx="147">
                  <c:v>42157</c:v>
                </c:pt>
                <c:pt idx="148">
                  <c:v>42158</c:v>
                </c:pt>
                <c:pt idx="149">
                  <c:v>42159</c:v>
                </c:pt>
                <c:pt idx="150">
                  <c:v>42160</c:v>
                </c:pt>
                <c:pt idx="151">
                  <c:v>42161</c:v>
                </c:pt>
                <c:pt idx="152">
                  <c:v>42162</c:v>
                </c:pt>
                <c:pt idx="153">
                  <c:v>42163</c:v>
                </c:pt>
                <c:pt idx="154">
                  <c:v>42164</c:v>
                </c:pt>
                <c:pt idx="155">
                  <c:v>42165</c:v>
                </c:pt>
                <c:pt idx="156">
                  <c:v>42166</c:v>
                </c:pt>
                <c:pt idx="157">
                  <c:v>42167</c:v>
                </c:pt>
                <c:pt idx="158">
                  <c:v>42168</c:v>
                </c:pt>
                <c:pt idx="159">
                  <c:v>42169</c:v>
                </c:pt>
                <c:pt idx="160">
                  <c:v>42170</c:v>
                </c:pt>
                <c:pt idx="161">
                  <c:v>42171</c:v>
                </c:pt>
                <c:pt idx="162">
                  <c:v>42172</c:v>
                </c:pt>
                <c:pt idx="163">
                  <c:v>42173</c:v>
                </c:pt>
                <c:pt idx="164">
                  <c:v>42174</c:v>
                </c:pt>
                <c:pt idx="165">
                  <c:v>42175</c:v>
                </c:pt>
                <c:pt idx="166">
                  <c:v>42176</c:v>
                </c:pt>
                <c:pt idx="167">
                  <c:v>42177</c:v>
                </c:pt>
                <c:pt idx="168">
                  <c:v>42178</c:v>
                </c:pt>
                <c:pt idx="169">
                  <c:v>42179</c:v>
                </c:pt>
                <c:pt idx="170">
                  <c:v>42180</c:v>
                </c:pt>
                <c:pt idx="171">
                  <c:v>42181</c:v>
                </c:pt>
                <c:pt idx="172">
                  <c:v>42182</c:v>
                </c:pt>
                <c:pt idx="173">
                  <c:v>42183</c:v>
                </c:pt>
                <c:pt idx="174">
                  <c:v>42184</c:v>
                </c:pt>
                <c:pt idx="175">
                  <c:v>42185</c:v>
                </c:pt>
                <c:pt idx="176">
                  <c:v>42186</c:v>
                </c:pt>
                <c:pt idx="177">
                  <c:v>42187</c:v>
                </c:pt>
                <c:pt idx="178">
                  <c:v>42188</c:v>
                </c:pt>
                <c:pt idx="179">
                  <c:v>42189</c:v>
                </c:pt>
                <c:pt idx="180">
                  <c:v>42190</c:v>
                </c:pt>
                <c:pt idx="181">
                  <c:v>42191</c:v>
                </c:pt>
                <c:pt idx="182">
                  <c:v>42192</c:v>
                </c:pt>
                <c:pt idx="183">
                  <c:v>42193</c:v>
                </c:pt>
                <c:pt idx="184">
                  <c:v>42194</c:v>
                </c:pt>
                <c:pt idx="185">
                  <c:v>42195</c:v>
                </c:pt>
                <c:pt idx="186">
                  <c:v>42196</c:v>
                </c:pt>
                <c:pt idx="187">
                  <c:v>42197</c:v>
                </c:pt>
                <c:pt idx="188">
                  <c:v>42198</c:v>
                </c:pt>
                <c:pt idx="189">
                  <c:v>42199</c:v>
                </c:pt>
                <c:pt idx="190">
                  <c:v>42200</c:v>
                </c:pt>
                <c:pt idx="191">
                  <c:v>42201</c:v>
                </c:pt>
                <c:pt idx="192">
                  <c:v>42202</c:v>
                </c:pt>
                <c:pt idx="193">
                  <c:v>42203</c:v>
                </c:pt>
                <c:pt idx="194">
                  <c:v>42204</c:v>
                </c:pt>
                <c:pt idx="195">
                  <c:v>42205</c:v>
                </c:pt>
                <c:pt idx="196">
                  <c:v>42206</c:v>
                </c:pt>
                <c:pt idx="197">
                  <c:v>42207</c:v>
                </c:pt>
                <c:pt idx="198">
                  <c:v>42208</c:v>
                </c:pt>
                <c:pt idx="199">
                  <c:v>42209</c:v>
                </c:pt>
                <c:pt idx="200">
                  <c:v>42210</c:v>
                </c:pt>
                <c:pt idx="201">
                  <c:v>42211</c:v>
                </c:pt>
                <c:pt idx="202">
                  <c:v>42212</c:v>
                </c:pt>
                <c:pt idx="203">
                  <c:v>42213</c:v>
                </c:pt>
                <c:pt idx="204">
                  <c:v>42214</c:v>
                </c:pt>
                <c:pt idx="205">
                  <c:v>42215</c:v>
                </c:pt>
                <c:pt idx="206">
                  <c:v>42216</c:v>
                </c:pt>
                <c:pt idx="207">
                  <c:v>42217</c:v>
                </c:pt>
                <c:pt idx="208">
                  <c:v>42218</c:v>
                </c:pt>
                <c:pt idx="209">
                  <c:v>42219</c:v>
                </c:pt>
                <c:pt idx="210">
                  <c:v>42220</c:v>
                </c:pt>
                <c:pt idx="211">
                  <c:v>42221</c:v>
                </c:pt>
                <c:pt idx="212">
                  <c:v>42222</c:v>
                </c:pt>
                <c:pt idx="213">
                  <c:v>42223</c:v>
                </c:pt>
                <c:pt idx="214">
                  <c:v>42224</c:v>
                </c:pt>
                <c:pt idx="215">
                  <c:v>42225</c:v>
                </c:pt>
                <c:pt idx="216">
                  <c:v>42226</c:v>
                </c:pt>
                <c:pt idx="217">
                  <c:v>42227</c:v>
                </c:pt>
                <c:pt idx="218">
                  <c:v>42228</c:v>
                </c:pt>
                <c:pt idx="219">
                  <c:v>42229</c:v>
                </c:pt>
                <c:pt idx="220">
                  <c:v>42230</c:v>
                </c:pt>
                <c:pt idx="221">
                  <c:v>42231</c:v>
                </c:pt>
                <c:pt idx="222">
                  <c:v>42232</c:v>
                </c:pt>
                <c:pt idx="223">
                  <c:v>42233</c:v>
                </c:pt>
                <c:pt idx="224">
                  <c:v>42234</c:v>
                </c:pt>
                <c:pt idx="225">
                  <c:v>42235</c:v>
                </c:pt>
                <c:pt idx="226">
                  <c:v>42236</c:v>
                </c:pt>
                <c:pt idx="227">
                  <c:v>42237</c:v>
                </c:pt>
                <c:pt idx="228">
                  <c:v>42238</c:v>
                </c:pt>
                <c:pt idx="229">
                  <c:v>42239</c:v>
                </c:pt>
                <c:pt idx="230">
                  <c:v>42240</c:v>
                </c:pt>
                <c:pt idx="231">
                  <c:v>42241</c:v>
                </c:pt>
                <c:pt idx="232">
                  <c:v>42242</c:v>
                </c:pt>
                <c:pt idx="233">
                  <c:v>42243</c:v>
                </c:pt>
                <c:pt idx="234">
                  <c:v>42244</c:v>
                </c:pt>
                <c:pt idx="235">
                  <c:v>42245</c:v>
                </c:pt>
                <c:pt idx="236">
                  <c:v>42246</c:v>
                </c:pt>
                <c:pt idx="237">
                  <c:v>42247</c:v>
                </c:pt>
                <c:pt idx="238">
                  <c:v>42248</c:v>
                </c:pt>
                <c:pt idx="239">
                  <c:v>42249</c:v>
                </c:pt>
                <c:pt idx="240">
                  <c:v>42250</c:v>
                </c:pt>
                <c:pt idx="241">
                  <c:v>42251</c:v>
                </c:pt>
                <c:pt idx="242">
                  <c:v>42252</c:v>
                </c:pt>
                <c:pt idx="243">
                  <c:v>42253</c:v>
                </c:pt>
                <c:pt idx="244">
                  <c:v>42254</c:v>
                </c:pt>
                <c:pt idx="245">
                  <c:v>42255</c:v>
                </c:pt>
                <c:pt idx="246">
                  <c:v>42256</c:v>
                </c:pt>
                <c:pt idx="247">
                  <c:v>42257</c:v>
                </c:pt>
                <c:pt idx="248">
                  <c:v>42258</c:v>
                </c:pt>
                <c:pt idx="249">
                  <c:v>42533</c:v>
                </c:pt>
              </c:numCache>
            </c:numRef>
          </c:xVal>
          <c:yVal>
            <c:numRef>
              <c:f>ввод!$G$3:$G$402</c:f>
              <c:numCache>
                <c:formatCode>0.0</c:formatCode>
                <c:ptCount val="400"/>
                <c:pt idx="0">
                  <c:v>100.07934933055002</c:v>
                </c:pt>
                <c:pt idx="1">
                  <c:v>99.78718227509215</c:v>
                </c:pt>
                <c:pt idx="2">
                  <c:v>101.28879504186595</c:v>
                </c:pt>
                <c:pt idx="3">
                  <c:v>100.17721452209408</c:v>
                </c:pt>
                <c:pt idx="4">
                  <c:v>100.55117691927578</c:v>
                </c:pt>
                <c:pt idx="5">
                  <c:v>98.336095747270519</c:v>
                </c:pt>
                <c:pt idx="6">
                  <c:v>98.26701942714368</c:v>
                </c:pt>
                <c:pt idx="7">
                  <c:v>100.04295181650643</c:v>
                </c:pt>
                <c:pt idx="8">
                  <c:v>100.2062361677081</c:v>
                </c:pt>
                <c:pt idx="9">
                  <c:v>100.47496748691418</c:v>
                </c:pt>
                <c:pt idx="10">
                  <c:v>98.847312758775857</c:v>
                </c:pt>
                <c:pt idx="11">
                  <c:v>100.0752814697325</c:v>
                </c:pt>
                <c:pt idx="12">
                  <c:v>100.31113839115037</c:v>
                </c:pt>
                <c:pt idx="13">
                  <c:v>99.748089801898928</c:v>
                </c:pt>
                <c:pt idx="14">
                  <c:v>99.737424924282749</c:v>
                </c:pt>
                <c:pt idx="15">
                  <c:v>99.910701167612615</c:v>
                </c:pt>
                <c:pt idx="16">
                  <c:v>99.181756649107825</c:v>
                </c:pt>
                <c:pt idx="17">
                  <c:v>99.750374401859801</c:v>
                </c:pt>
                <c:pt idx="18">
                  <c:v>99.49373871208148</c:v>
                </c:pt>
                <c:pt idx="19">
                  <c:v>99.728637117539023</c:v>
                </c:pt>
                <c:pt idx="20">
                  <c:v>99.542239081710363</c:v>
                </c:pt>
                <c:pt idx="21">
                  <c:v>101.14512784524439</c:v>
                </c:pt>
                <c:pt idx="22">
                  <c:v>99.900577072957219</c:v>
                </c:pt>
                <c:pt idx="23">
                  <c:v>99.706860469878933</c:v>
                </c:pt>
                <c:pt idx="24">
                  <c:v>101.12671965982935</c:v>
                </c:pt>
                <c:pt idx="25">
                  <c:v>100.15160533861967</c:v>
                </c:pt>
                <c:pt idx="26">
                  <c:v>98.888921985590088</c:v>
                </c:pt>
                <c:pt idx="27">
                  <c:v>99.943338105783127</c:v>
                </c:pt>
                <c:pt idx="28">
                  <c:v>101.49730419377052</c:v>
                </c:pt>
                <c:pt idx="29">
                  <c:v>100.36084339261463</c:v>
                </c:pt>
                <c:pt idx="30">
                  <c:v>100.53624577846733</c:v>
                </c:pt>
                <c:pt idx="31">
                  <c:v>99.362873699960531</c:v>
                </c:pt>
                <c:pt idx="32">
                  <c:v>101.54210450009451</c:v>
                </c:pt>
                <c:pt idx="33">
                  <c:v>100.27808022743277</c:v>
                </c:pt>
                <c:pt idx="34">
                  <c:v>100.76724824916552</c:v>
                </c:pt>
                <c:pt idx="35">
                  <c:v>101.64680416165395</c:v>
                </c:pt>
                <c:pt idx="36">
                  <c:v>99.808494819471136</c:v>
                </c:pt>
                <c:pt idx="37">
                  <c:v>102.43493808360391</c:v>
                </c:pt>
                <c:pt idx="38">
                  <c:v>100.18362422753184</c:v>
                </c:pt>
                <c:pt idx="39">
                  <c:v>102.27763514682005</c:v>
                </c:pt>
                <c:pt idx="40">
                  <c:v>100.34249572155281</c:v>
                </c:pt>
                <c:pt idx="41">
                  <c:v>100.4617655627664</c:v>
                </c:pt>
                <c:pt idx="42">
                  <c:v>99.221982701606564</c:v>
                </c:pt>
                <c:pt idx="43">
                  <c:v>100.19180491942744</c:v>
                </c:pt>
                <c:pt idx="44">
                  <c:v>100.01261085138617</c:v>
                </c:pt>
                <c:pt idx="45">
                  <c:v>99.928715610887409</c:v>
                </c:pt>
                <c:pt idx="46">
                  <c:v>100.61354151525104</c:v>
                </c:pt>
                <c:pt idx="47">
                  <c:v>100.27944939113981</c:v>
                </c:pt>
                <c:pt idx="48">
                  <c:v>99.469097648373207</c:v>
                </c:pt>
                <c:pt idx="49">
                  <c:v>100.37663772497751</c:v>
                </c:pt>
                <c:pt idx="50">
                  <c:v>98.091954663668488</c:v>
                </c:pt>
                <c:pt idx="51">
                  <c:v>100.34340510672507</c:v>
                </c:pt>
                <c:pt idx="52">
                  <c:v>99.799306783831639</c:v>
                </c:pt>
                <c:pt idx="53">
                  <c:v>98.118527369885669</c:v>
                </c:pt>
                <c:pt idx="54">
                  <c:v>99.921619149832708</c:v>
                </c:pt>
                <c:pt idx="55">
                  <c:v>99.671896141473269</c:v>
                </c:pt>
                <c:pt idx="56">
                  <c:v>99.389531293836328</c:v>
                </c:pt>
                <c:pt idx="57">
                  <c:v>100.24993425409421</c:v>
                </c:pt>
                <c:pt idx="58">
                  <c:v>100.41684075002989</c:v>
                </c:pt>
                <c:pt idx="59">
                  <c:v>98.580698573394912</c:v>
                </c:pt>
                <c:pt idx="60">
                  <c:v>99.403106505752405</c:v>
                </c:pt>
                <c:pt idx="61">
                  <c:v>98.881623760031047</c:v>
                </c:pt>
                <c:pt idx="62">
                  <c:v>98.804015703000346</c:v>
                </c:pt>
                <c:pt idx="63">
                  <c:v>99.602765601606791</c:v>
                </c:pt>
                <c:pt idx="64">
                  <c:v>100.00915913340287</c:v>
                </c:pt>
                <c:pt idx="65">
                  <c:v>100.94075540678458</c:v>
                </c:pt>
                <c:pt idx="66">
                  <c:v>99.260098095252431</c:v>
                </c:pt>
                <c:pt idx="67">
                  <c:v>99.652915341868535</c:v>
                </c:pt>
                <c:pt idx="68">
                  <c:v>99.143471004653307</c:v>
                </c:pt>
                <c:pt idx="69">
                  <c:v>98.864051905102087</c:v>
                </c:pt>
                <c:pt idx="70">
                  <c:v>98.68454830261706</c:v>
                </c:pt>
                <c:pt idx="71">
                  <c:v>100.36277431100812</c:v>
                </c:pt>
                <c:pt idx="72">
                  <c:v>101.18317508307972</c:v>
                </c:pt>
                <c:pt idx="73">
                  <c:v>99.466866752800229</c:v>
                </c:pt>
                <c:pt idx="74">
                  <c:v>99.119856273820162</c:v>
                </c:pt>
                <c:pt idx="75">
                  <c:v>98.330449183326536</c:v>
                </c:pt>
                <c:pt idx="76">
                  <c:v>100.3985375225753</c:v>
                </c:pt>
                <c:pt idx="77">
                  <c:v>99.400597508060073</c:v>
                </c:pt>
                <c:pt idx="78">
                  <c:v>99.767844404644606</c:v>
                </c:pt>
                <c:pt idx="79">
                  <c:v>100.83879140828695</c:v>
                </c:pt>
                <c:pt idx="80">
                  <c:v>99.847927997949355</c:v>
                </c:pt>
                <c:pt idx="81">
                  <c:v>98.970585285276741</c:v>
                </c:pt>
                <c:pt idx="82">
                  <c:v>97.865013749154159</c:v>
                </c:pt>
                <c:pt idx="83">
                  <c:v>100.28315761656762</c:v>
                </c:pt>
                <c:pt idx="84">
                  <c:v>100.10545325396072</c:v>
                </c:pt>
                <c:pt idx="85">
                  <c:v>100.10615242256901</c:v>
                </c:pt>
                <c:pt idx="86">
                  <c:v>99.437771848546944</c:v>
                </c:pt>
                <c:pt idx="87">
                  <c:v>96.785845842557919</c:v>
                </c:pt>
                <c:pt idx="88">
                  <c:v>99.060118634111916</c:v>
                </c:pt>
                <c:pt idx="89">
                  <c:v>99.582945308155729</c:v>
                </c:pt>
                <c:pt idx="90">
                  <c:v>101.27574600872556</c:v>
                </c:pt>
                <c:pt idx="91">
                  <c:v>100.16353728174499</c:v>
                </c:pt>
                <c:pt idx="92">
                  <c:v>97.648686373794931</c:v>
                </c:pt>
                <c:pt idx="93">
                  <c:v>100.11834219193605</c:v>
                </c:pt>
                <c:pt idx="94">
                  <c:v>99.829160048449012</c:v>
                </c:pt>
                <c:pt idx="95">
                  <c:v>99.073040908664595</c:v>
                </c:pt>
                <c:pt idx="96">
                  <c:v>101.11097244189497</c:v>
                </c:pt>
                <c:pt idx="97">
                  <c:v>100.19967678592751</c:v>
                </c:pt>
                <c:pt idx="98">
                  <c:v>100.19268791765985</c:v>
                </c:pt>
                <c:pt idx="99">
                  <c:v>100.51168419218691</c:v>
                </c:pt>
                <c:pt idx="100">
                  <c:v>101.17973593237988</c:v>
                </c:pt>
                <c:pt idx="101">
                  <c:v>100.28994683538893</c:v>
                </c:pt>
                <c:pt idx="102">
                  <c:v>98.948810466694724</c:v>
                </c:pt>
                <c:pt idx="103">
                  <c:v>101.0260720366413</c:v>
                </c:pt>
                <c:pt idx="104">
                  <c:v>101.74160002846972</c:v>
                </c:pt>
                <c:pt idx="105">
                  <c:v>98.858594019572976</c:v>
                </c:pt>
                <c:pt idx="106">
                  <c:v>99.889086669755258</c:v>
                </c:pt>
                <c:pt idx="107">
                  <c:v>101.86823873340775</c:v>
                </c:pt>
                <c:pt idx="108">
                  <c:v>99.851610814967231</c:v>
                </c:pt>
                <c:pt idx="109">
                  <c:v>100.73055460998748</c:v>
                </c:pt>
                <c:pt idx="110">
                  <c:v>100.40250146378477</c:v>
                </c:pt>
                <c:pt idx="111">
                  <c:v>101.16062910245438</c:v>
                </c:pt>
                <c:pt idx="112">
                  <c:v>98.531194696975149</c:v>
                </c:pt>
                <c:pt idx="113">
                  <c:v>100.65259006929109</c:v>
                </c:pt>
                <c:pt idx="114">
                  <c:v>100.32335694856106</c:v>
                </c:pt>
                <c:pt idx="115">
                  <c:v>99.553463311167775</c:v>
                </c:pt>
                <c:pt idx="116">
                  <c:v>100.76856581287942</c:v>
                </c:pt>
                <c:pt idx="117">
                  <c:v>99.685675985814811</c:v>
                </c:pt>
                <c:pt idx="118">
                  <c:v>98.806707714524705</c:v>
                </c:pt>
                <c:pt idx="119">
                  <c:v>100.44670114721416</c:v>
                </c:pt>
                <c:pt idx="120">
                  <c:v>98.620144374192819</c:v>
                </c:pt>
                <c:pt idx="121">
                  <c:v>97.310915161282978</c:v>
                </c:pt>
                <c:pt idx="122">
                  <c:v>98.745071680511543</c:v>
                </c:pt>
                <c:pt idx="123">
                  <c:v>100.20405549631361</c:v>
                </c:pt>
                <c:pt idx="124">
                  <c:v>98.450973882907419</c:v>
                </c:pt>
                <c:pt idx="125">
                  <c:v>99.321683407974675</c:v>
                </c:pt>
                <c:pt idx="126">
                  <c:v>100.62154225053389</c:v>
                </c:pt>
                <c:pt idx="127">
                  <c:v>98.462088759091287</c:v>
                </c:pt>
                <c:pt idx="128">
                  <c:v>98.607098026655279</c:v>
                </c:pt>
                <c:pt idx="129">
                  <c:v>100.31751138159528</c:v>
                </c:pt>
                <c:pt idx="130">
                  <c:v>100.67364381026404</c:v>
                </c:pt>
                <c:pt idx="131">
                  <c:v>99.239760219644978</c:v>
                </c:pt>
                <c:pt idx="132">
                  <c:v>100.44481634442461</c:v>
                </c:pt>
                <c:pt idx="133">
                  <c:v>100.78366994310075</c:v>
                </c:pt>
                <c:pt idx="134">
                  <c:v>99.140628732255806</c:v>
                </c:pt>
                <c:pt idx="135">
                  <c:v>97.05904238227518</c:v>
                </c:pt>
                <c:pt idx="136">
                  <c:v>98.380760732543649</c:v>
                </c:pt>
                <c:pt idx="137">
                  <c:v>100.76981138909356</c:v>
                </c:pt>
                <c:pt idx="138">
                  <c:v>99.333656394057414</c:v>
                </c:pt>
                <c:pt idx="139">
                  <c:v>98.587538055241581</c:v>
                </c:pt>
                <c:pt idx="140">
                  <c:v>98.840787085605839</c:v>
                </c:pt>
                <c:pt idx="141">
                  <c:v>101.14751475741937</c:v>
                </c:pt>
                <c:pt idx="142">
                  <c:v>99.019492810237637</c:v>
                </c:pt>
                <c:pt idx="143">
                  <c:v>100.6336452443287</c:v>
                </c:pt>
                <c:pt idx="144">
                  <c:v>100.15628978599244</c:v>
                </c:pt>
                <c:pt idx="145">
                  <c:v>101.06249336938536</c:v>
                </c:pt>
                <c:pt idx="146">
                  <c:v>98.309627349413148</c:v>
                </c:pt>
                <c:pt idx="147">
                  <c:v>100.47389966174869</c:v>
                </c:pt>
                <c:pt idx="148">
                  <c:v>99.902117619224015</c:v>
                </c:pt>
                <c:pt idx="149">
                  <c:v>100.98281838472603</c:v>
                </c:pt>
                <c:pt idx="150">
                  <c:v>99.608241807626726</c:v>
                </c:pt>
                <c:pt idx="151">
                  <c:v>98.831946981961025</c:v>
                </c:pt>
                <c:pt idx="152">
                  <c:v>99.986837706869693</c:v>
                </c:pt>
                <c:pt idx="153">
                  <c:v>100.19931475636729</c:v>
                </c:pt>
                <c:pt idx="154">
                  <c:v>100.40208383576611</c:v>
                </c:pt>
                <c:pt idx="155">
                  <c:v>99.408821025929569</c:v>
                </c:pt>
                <c:pt idx="156">
                  <c:v>99.998571081117703</c:v>
                </c:pt>
                <c:pt idx="157">
                  <c:v>99.603199910265516</c:v>
                </c:pt>
                <c:pt idx="158">
                  <c:v>101.41564965958428</c:v>
                </c:pt>
                <c:pt idx="159">
                  <c:v>99.906335184531144</c:v>
                </c:pt>
                <c:pt idx="160">
                  <c:v>100.07939241845752</c:v>
                </c:pt>
                <c:pt idx="161">
                  <c:v>100.07375670502414</c:v>
                </c:pt>
                <c:pt idx="162">
                  <c:v>100.40792647275441</c:v>
                </c:pt>
                <c:pt idx="163">
                  <c:v>100.11017992886997</c:v>
                </c:pt>
                <c:pt idx="164">
                  <c:v>99.051015393743057</c:v>
                </c:pt>
                <c:pt idx="165">
                  <c:v>101.2632287527574</c:v>
                </c:pt>
                <c:pt idx="166">
                  <c:v>101.17545495293768</c:v>
                </c:pt>
                <c:pt idx="167">
                  <c:v>98.975104184450515</c:v>
                </c:pt>
                <c:pt idx="168">
                  <c:v>98.875972027851645</c:v>
                </c:pt>
                <c:pt idx="169">
                  <c:v>98.334810329256882</c:v>
                </c:pt>
                <c:pt idx="170">
                  <c:v>99.576294499250395</c:v>
                </c:pt>
                <c:pt idx="171">
                  <c:v>99.548631498126838</c:v>
                </c:pt>
                <c:pt idx="172">
                  <c:v>100.4172232856274</c:v>
                </c:pt>
                <c:pt idx="173">
                  <c:v>99.877432892284176</c:v>
                </c:pt>
                <c:pt idx="174">
                  <c:v>99.01228407994742</c:v>
                </c:pt>
                <c:pt idx="175">
                  <c:v>100.67493372432898</c:v>
                </c:pt>
                <c:pt idx="176">
                  <c:v>99.390771618228854</c:v>
                </c:pt>
                <c:pt idx="177">
                  <c:v>100.34583271991438</c:v>
                </c:pt>
                <c:pt idx="178">
                  <c:v>98.943412980212941</c:v>
                </c:pt>
                <c:pt idx="179">
                  <c:v>101.62662249580318</c:v>
                </c:pt>
                <c:pt idx="180">
                  <c:v>102.04039020200834</c:v>
                </c:pt>
                <c:pt idx="181">
                  <c:v>97.490612909006884</c:v>
                </c:pt>
                <c:pt idx="182">
                  <c:v>99.764322340271249</c:v>
                </c:pt>
                <c:pt idx="183">
                  <c:v>99.820516731570862</c:v>
                </c:pt>
                <c:pt idx="184">
                  <c:v>100.5209168969882</c:v>
                </c:pt>
                <c:pt idx="185">
                  <c:v>99.662053544786417</c:v>
                </c:pt>
                <c:pt idx="186">
                  <c:v>99.476085923666403</c:v>
                </c:pt>
                <c:pt idx="187">
                  <c:v>100.328786458905</c:v>
                </c:pt>
                <c:pt idx="188">
                  <c:v>100.62104140975195</c:v>
                </c:pt>
                <c:pt idx="189">
                  <c:v>100.4692511063525</c:v>
                </c:pt>
                <c:pt idx="190">
                  <c:v>99.949661469769751</c:v>
                </c:pt>
                <c:pt idx="191">
                  <c:v>100.73089216289431</c:v>
                </c:pt>
                <c:pt idx="192">
                  <c:v>99.394216221496507</c:v>
                </c:pt>
                <c:pt idx="193">
                  <c:v>100.13072620501755</c:v>
                </c:pt>
                <c:pt idx="194">
                  <c:v>98.97370874308163</c:v>
                </c:pt>
                <c:pt idx="195">
                  <c:v>98.619017407177466</c:v>
                </c:pt>
                <c:pt idx="196">
                  <c:v>99.829347111440114</c:v>
                </c:pt>
                <c:pt idx="197">
                  <c:v>99.163015885299814</c:v>
                </c:pt>
                <c:pt idx="198">
                  <c:v>100.83925157841968</c:v>
                </c:pt>
                <c:pt idx="199">
                  <c:v>100.78498410532295</c:v>
                </c:pt>
                <c:pt idx="200">
                  <c:v>99.001635946627673</c:v>
                </c:pt>
                <c:pt idx="201">
                  <c:v>99.651344733012664</c:v>
                </c:pt>
                <c:pt idx="202">
                  <c:v>99.872471447938707</c:v>
                </c:pt>
                <c:pt idx="203">
                  <c:v>102.36505165568626</c:v>
                </c:pt>
                <c:pt idx="204">
                  <c:v>102.96370914332923</c:v>
                </c:pt>
                <c:pt idx="205">
                  <c:v>100.62396576010728</c:v>
                </c:pt>
                <c:pt idx="206">
                  <c:v>102.04098370338239</c:v>
                </c:pt>
                <c:pt idx="207">
                  <c:v>101.0178715730341</c:v>
                </c:pt>
                <c:pt idx="208">
                  <c:v>100.1365733478397</c:v>
                </c:pt>
                <c:pt idx="209">
                  <c:v>101.0032560265474</c:v>
                </c:pt>
                <c:pt idx="210">
                  <c:v>99.678391301081874</c:v>
                </c:pt>
                <c:pt idx="211">
                  <c:v>100.99889001390682</c:v>
                </c:pt>
                <c:pt idx="212">
                  <c:v>100.41683784077203</c:v>
                </c:pt>
                <c:pt idx="213">
                  <c:v>98.776354679019178</c:v>
                </c:pt>
                <c:pt idx="214">
                  <c:v>100.28693926324669</c:v>
                </c:pt>
                <c:pt idx="215">
                  <c:v>101.06095297013212</c:v>
                </c:pt>
                <c:pt idx="216">
                  <c:v>98.818000194674084</c:v>
                </c:pt>
                <c:pt idx="217">
                  <c:v>99.770739867100474</c:v>
                </c:pt>
                <c:pt idx="218">
                  <c:v>101.45880128573147</c:v>
                </c:pt>
                <c:pt idx="219">
                  <c:v>99.518455886380451</c:v>
                </c:pt>
                <c:pt idx="220">
                  <c:v>98.220299759561101</c:v>
                </c:pt>
                <c:pt idx="221">
                  <c:v>101.18062366902527</c:v>
                </c:pt>
                <c:pt idx="222">
                  <c:v>101.75084869367248</c:v>
                </c:pt>
                <c:pt idx="223">
                  <c:v>98.607151735244585</c:v>
                </c:pt>
                <c:pt idx="224">
                  <c:v>101.4817831010164</c:v>
                </c:pt>
                <c:pt idx="225">
                  <c:v>101.85315418582152</c:v>
                </c:pt>
                <c:pt idx="226">
                  <c:v>100.00926378251309</c:v>
                </c:pt>
                <c:pt idx="227">
                  <c:v>100.57433449489528</c:v>
                </c:pt>
                <c:pt idx="228">
                  <c:v>101.80246199671762</c:v>
                </c:pt>
                <c:pt idx="229">
                  <c:v>99.872869667607645</c:v>
                </c:pt>
                <c:pt idx="230">
                  <c:v>99.764600239783604</c:v>
                </c:pt>
                <c:pt idx="231">
                  <c:v>99.897718072296911</c:v>
                </c:pt>
                <c:pt idx="232">
                  <c:v>100.23869784197255</c:v>
                </c:pt>
                <c:pt idx="233">
                  <c:v>99.722567690901158</c:v>
                </c:pt>
                <c:pt idx="234">
                  <c:v>100.03947861118998</c:v>
                </c:pt>
                <c:pt idx="235">
                  <c:v>99.134555066285259</c:v>
                </c:pt>
                <c:pt idx="236">
                  <c:v>102.13675182092018</c:v>
                </c:pt>
                <c:pt idx="237">
                  <c:v>100.04167230316769</c:v>
                </c:pt>
                <c:pt idx="238">
                  <c:v>97.657713457149512</c:v>
                </c:pt>
                <c:pt idx="239">
                  <c:v>100.35120649651421</c:v>
                </c:pt>
                <c:pt idx="240">
                  <c:v>99.57801693778886</c:v>
                </c:pt>
                <c:pt idx="241">
                  <c:v>100.14441983672219</c:v>
                </c:pt>
                <c:pt idx="242">
                  <c:v>100.34589404566569</c:v>
                </c:pt>
                <c:pt idx="243">
                  <c:v>100.17040631907689</c:v>
                </c:pt>
                <c:pt idx="244">
                  <c:v>99.043177070081924</c:v>
                </c:pt>
                <c:pt idx="245">
                  <c:v>98.946076778706512</c:v>
                </c:pt>
                <c:pt idx="246">
                  <c:v>98.354281951393432</c:v>
                </c:pt>
                <c:pt idx="247">
                  <c:v>99.245865053097646</c:v>
                </c:pt>
                <c:pt idx="248">
                  <c:v>100.26410873993933</c:v>
                </c:pt>
                <c:pt idx="249">
                  <c:v>99.82985832348308</c:v>
                </c:pt>
              </c:numCache>
            </c:numRef>
          </c:yVal>
          <c:smooth val="0"/>
        </c:ser>
        <c:ser>
          <c:idx val="2"/>
          <c:order val="2"/>
          <c:spPr>
            <a:ln w="28575">
              <a:noFill/>
            </a:ln>
            <a:effectLst/>
          </c:spPr>
          <c:marker>
            <c:symbol val="circle"/>
            <c:size val="10"/>
            <c:spPr>
              <a:noFill/>
              <a:ln w="19050">
                <a:solidFill>
                  <a:srgbClr val="0070C0">
                    <a:alpha val="70000"/>
                  </a:srgbClr>
                </a:solidFill>
              </a:ln>
              <a:effectLst/>
            </c:spPr>
          </c:marker>
          <c:xVal>
            <c:numRef>
              <c:f>ввод!$D$3:$D$392</c:f>
              <c:numCache>
                <c:formatCode>m/d/yyyy</c:formatCode>
                <c:ptCount val="390"/>
                <c:pt idx="0">
                  <c:v>41965</c:v>
                </c:pt>
                <c:pt idx="1">
                  <c:v>41966</c:v>
                </c:pt>
                <c:pt idx="2">
                  <c:v>41967</c:v>
                </c:pt>
                <c:pt idx="3">
                  <c:v>41968</c:v>
                </c:pt>
                <c:pt idx="4">
                  <c:v>41969</c:v>
                </c:pt>
                <c:pt idx="5">
                  <c:v>41970</c:v>
                </c:pt>
                <c:pt idx="6">
                  <c:v>41971</c:v>
                </c:pt>
                <c:pt idx="7">
                  <c:v>41972</c:v>
                </c:pt>
                <c:pt idx="8">
                  <c:v>41973</c:v>
                </c:pt>
                <c:pt idx="9">
                  <c:v>41974</c:v>
                </c:pt>
                <c:pt idx="10">
                  <c:v>41975</c:v>
                </c:pt>
                <c:pt idx="11">
                  <c:v>41976</c:v>
                </c:pt>
                <c:pt idx="12">
                  <c:v>41988</c:v>
                </c:pt>
                <c:pt idx="13">
                  <c:v>41989</c:v>
                </c:pt>
                <c:pt idx="14">
                  <c:v>41990</c:v>
                </c:pt>
                <c:pt idx="15">
                  <c:v>41991</c:v>
                </c:pt>
                <c:pt idx="16">
                  <c:v>41992</c:v>
                </c:pt>
                <c:pt idx="17">
                  <c:v>41993</c:v>
                </c:pt>
                <c:pt idx="18">
                  <c:v>41994</c:v>
                </c:pt>
                <c:pt idx="19">
                  <c:v>41995</c:v>
                </c:pt>
                <c:pt idx="20">
                  <c:v>41996</c:v>
                </c:pt>
                <c:pt idx="21">
                  <c:v>41997</c:v>
                </c:pt>
                <c:pt idx="22">
                  <c:v>41998</c:v>
                </c:pt>
                <c:pt idx="23">
                  <c:v>41999</c:v>
                </c:pt>
                <c:pt idx="24">
                  <c:v>42026</c:v>
                </c:pt>
                <c:pt idx="25">
                  <c:v>42030</c:v>
                </c:pt>
                <c:pt idx="26">
                  <c:v>42033</c:v>
                </c:pt>
                <c:pt idx="27">
                  <c:v>42034</c:v>
                </c:pt>
                <c:pt idx="28">
                  <c:v>42038</c:v>
                </c:pt>
                <c:pt idx="29">
                  <c:v>42039</c:v>
                </c:pt>
                <c:pt idx="30">
                  <c:v>42040</c:v>
                </c:pt>
                <c:pt idx="31">
                  <c:v>42041</c:v>
                </c:pt>
                <c:pt idx="32">
                  <c:v>42042</c:v>
                </c:pt>
                <c:pt idx="33">
                  <c:v>42043</c:v>
                </c:pt>
                <c:pt idx="34">
                  <c:v>42044</c:v>
                </c:pt>
                <c:pt idx="35">
                  <c:v>42045</c:v>
                </c:pt>
                <c:pt idx="36">
                  <c:v>42046</c:v>
                </c:pt>
                <c:pt idx="37">
                  <c:v>42047</c:v>
                </c:pt>
                <c:pt idx="38">
                  <c:v>42048</c:v>
                </c:pt>
                <c:pt idx="39">
                  <c:v>42049</c:v>
                </c:pt>
                <c:pt idx="40">
                  <c:v>42050</c:v>
                </c:pt>
                <c:pt idx="41">
                  <c:v>42051</c:v>
                </c:pt>
                <c:pt idx="42">
                  <c:v>42052</c:v>
                </c:pt>
                <c:pt idx="43">
                  <c:v>42053</c:v>
                </c:pt>
                <c:pt idx="44">
                  <c:v>42054</c:v>
                </c:pt>
                <c:pt idx="45">
                  <c:v>42055</c:v>
                </c:pt>
                <c:pt idx="46">
                  <c:v>42056</c:v>
                </c:pt>
                <c:pt idx="47">
                  <c:v>42057</c:v>
                </c:pt>
                <c:pt idx="48">
                  <c:v>42058</c:v>
                </c:pt>
                <c:pt idx="49">
                  <c:v>42059</c:v>
                </c:pt>
                <c:pt idx="50">
                  <c:v>42060</c:v>
                </c:pt>
                <c:pt idx="51">
                  <c:v>42061</c:v>
                </c:pt>
                <c:pt idx="52">
                  <c:v>42062</c:v>
                </c:pt>
                <c:pt idx="53">
                  <c:v>42063</c:v>
                </c:pt>
                <c:pt idx="54">
                  <c:v>42064</c:v>
                </c:pt>
                <c:pt idx="55">
                  <c:v>42065</c:v>
                </c:pt>
                <c:pt idx="56">
                  <c:v>42066</c:v>
                </c:pt>
                <c:pt idx="57">
                  <c:v>42067</c:v>
                </c:pt>
                <c:pt idx="58">
                  <c:v>42068</c:v>
                </c:pt>
                <c:pt idx="59">
                  <c:v>42069</c:v>
                </c:pt>
                <c:pt idx="60">
                  <c:v>42070</c:v>
                </c:pt>
                <c:pt idx="61">
                  <c:v>42071</c:v>
                </c:pt>
                <c:pt idx="62">
                  <c:v>42072</c:v>
                </c:pt>
                <c:pt idx="63">
                  <c:v>42073</c:v>
                </c:pt>
                <c:pt idx="64">
                  <c:v>42074</c:v>
                </c:pt>
                <c:pt idx="65">
                  <c:v>42075</c:v>
                </c:pt>
                <c:pt idx="66">
                  <c:v>42076</c:v>
                </c:pt>
                <c:pt idx="67">
                  <c:v>42077</c:v>
                </c:pt>
                <c:pt idx="68">
                  <c:v>42078</c:v>
                </c:pt>
                <c:pt idx="69">
                  <c:v>42079</c:v>
                </c:pt>
                <c:pt idx="70">
                  <c:v>42080</c:v>
                </c:pt>
                <c:pt idx="71">
                  <c:v>42081</c:v>
                </c:pt>
                <c:pt idx="72">
                  <c:v>42082</c:v>
                </c:pt>
                <c:pt idx="73">
                  <c:v>42083</c:v>
                </c:pt>
                <c:pt idx="74">
                  <c:v>42084</c:v>
                </c:pt>
                <c:pt idx="75">
                  <c:v>42085</c:v>
                </c:pt>
                <c:pt idx="76">
                  <c:v>42086</c:v>
                </c:pt>
                <c:pt idx="77">
                  <c:v>42087</c:v>
                </c:pt>
                <c:pt idx="78">
                  <c:v>42088</c:v>
                </c:pt>
                <c:pt idx="79">
                  <c:v>42089</c:v>
                </c:pt>
                <c:pt idx="80">
                  <c:v>42090</c:v>
                </c:pt>
                <c:pt idx="81">
                  <c:v>42091</c:v>
                </c:pt>
                <c:pt idx="82">
                  <c:v>42092</c:v>
                </c:pt>
                <c:pt idx="83">
                  <c:v>42093</c:v>
                </c:pt>
                <c:pt idx="84">
                  <c:v>42094</c:v>
                </c:pt>
                <c:pt idx="85">
                  <c:v>42095</c:v>
                </c:pt>
                <c:pt idx="86">
                  <c:v>42096</c:v>
                </c:pt>
                <c:pt idx="87">
                  <c:v>42097</c:v>
                </c:pt>
                <c:pt idx="88">
                  <c:v>42098</c:v>
                </c:pt>
                <c:pt idx="89">
                  <c:v>42099</c:v>
                </c:pt>
                <c:pt idx="90">
                  <c:v>42100</c:v>
                </c:pt>
                <c:pt idx="91">
                  <c:v>42101</c:v>
                </c:pt>
                <c:pt idx="92">
                  <c:v>42102</c:v>
                </c:pt>
                <c:pt idx="93">
                  <c:v>42103</c:v>
                </c:pt>
                <c:pt idx="94">
                  <c:v>42104</c:v>
                </c:pt>
                <c:pt idx="95">
                  <c:v>42105</c:v>
                </c:pt>
                <c:pt idx="96">
                  <c:v>42106</c:v>
                </c:pt>
                <c:pt idx="97">
                  <c:v>42107</c:v>
                </c:pt>
                <c:pt idx="98">
                  <c:v>42108</c:v>
                </c:pt>
                <c:pt idx="99">
                  <c:v>42109</c:v>
                </c:pt>
                <c:pt idx="100">
                  <c:v>42110</c:v>
                </c:pt>
                <c:pt idx="101">
                  <c:v>42111</c:v>
                </c:pt>
                <c:pt idx="102">
                  <c:v>42112</c:v>
                </c:pt>
                <c:pt idx="103">
                  <c:v>42113</c:v>
                </c:pt>
                <c:pt idx="104">
                  <c:v>42114</c:v>
                </c:pt>
                <c:pt idx="105">
                  <c:v>42115</c:v>
                </c:pt>
                <c:pt idx="106">
                  <c:v>42116</c:v>
                </c:pt>
                <c:pt idx="107">
                  <c:v>42117</c:v>
                </c:pt>
                <c:pt idx="108">
                  <c:v>42118</c:v>
                </c:pt>
                <c:pt idx="109">
                  <c:v>42119</c:v>
                </c:pt>
                <c:pt idx="110">
                  <c:v>42120</c:v>
                </c:pt>
                <c:pt idx="111">
                  <c:v>42121</c:v>
                </c:pt>
                <c:pt idx="112">
                  <c:v>42122</c:v>
                </c:pt>
                <c:pt idx="113">
                  <c:v>42123</c:v>
                </c:pt>
                <c:pt idx="114">
                  <c:v>42124</c:v>
                </c:pt>
                <c:pt idx="115">
                  <c:v>42125</c:v>
                </c:pt>
                <c:pt idx="116">
                  <c:v>42126</c:v>
                </c:pt>
                <c:pt idx="117">
                  <c:v>42127</c:v>
                </c:pt>
                <c:pt idx="118">
                  <c:v>42128</c:v>
                </c:pt>
                <c:pt idx="119">
                  <c:v>42129</c:v>
                </c:pt>
                <c:pt idx="120">
                  <c:v>42130</c:v>
                </c:pt>
                <c:pt idx="121">
                  <c:v>42131</c:v>
                </c:pt>
                <c:pt idx="122">
                  <c:v>42132</c:v>
                </c:pt>
                <c:pt idx="123">
                  <c:v>42133</c:v>
                </c:pt>
                <c:pt idx="124">
                  <c:v>42134</c:v>
                </c:pt>
                <c:pt idx="125">
                  <c:v>42135</c:v>
                </c:pt>
                <c:pt idx="126">
                  <c:v>42136</c:v>
                </c:pt>
                <c:pt idx="127">
                  <c:v>42137</c:v>
                </c:pt>
                <c:pt idx="128">
                  <c:v>42138</c:v>
                </c:pt>
                <c:pt idx="129">
                  <c:v>42139</c:v>
                </c:pt>
                <c:pt idx="130">
                  <c:v>42140</c:v>
                </c:pt>
                <c:pt idx="131">
                  <c:v>42141</c:v>
                </c:pt>
                <c:pt idx="132">
                  <c:v>42142</c:v>
                </c:pt>
                <c:pt idx="133">
                  <c:v>42143</c:v>
                </c:pt>
                <c:pt idx="134">
                  <c:v>42144</c:v>
                </c:pt>
                <c:pt idx="135">
                  <c:v>42145</c:v>
                </c:pt>
                <c:pt idx="136">
                  <c:v>42146</c:v>
                </c:pt>
                <c:pt idx="137">
                  <c:v>42147</c:v>
                </c:pt>
                <c:pt idx="138">
                  <c:v>42148</c:v>
                </c:pt>
                <c:pt idx="139">
                  <c:v>42149</c:v>
                </c:pt>
                <c:pt idx="140">
                  <c:v>42150</c:v>
                </c:pt>
                <c:pt idx="141">
                  <c:v>42151</c:v>
                </c:pt>
                <c:pt idx="142">
                  <c:v>42152</c:v>
                </c:pt>
                <c:pt idx="143">
                  <c:v>42153</c:v>
                </c:pt>
                <c:pt idx="144">
                  <c:v>42154</c:v>
                </c:pt>
                <c:pt idx="145">
                  <c:v>42155</c:v>
                </c:pt>
                <c:pt idx="146">
                  <c:v>42156</c:v>
                </c:pt>
                <c:pt idx="147">
                  <c:v>42157</c:v>
                </c:pt>
                <c:pt idx="148">
                  <c:v>42158</c:v>
                </c:pt>
                <c:pt idx="149">
                  <c:v>42159</c:v>
                </c:pt>
                <c:pt idx="150">
                  <c:v>42160</c:v>
                </c:pt>
                <c:pt idx="151">
                  <c:v>42161</c:v>
                </c:pt>
                <c:pt idx="152">
                  <c:v>42162</c:v>
                </c:pt>
                <c:pt idx="153">
                  <c:v>42163</c:v>
                </c:pt>
                <c:pt idx="154">
                  <c:v>42164</c:v>
                </c:pt>
                <c:pt idx="155">
                  <c:v>42165</c:v>
                </c:pt>
                <c:pt idx="156">
                  <c:v>42166</c:v>
                </c:pt>
                <c:pt idx="157">
                  <c:v>42167</c:v>
                </c:pt>
                <c:pt idx="158">
                  <c:v>42168</c:v>
                </c:pt>
                <c:pt idx="159">
                  <c:v>42169</c:v>
                </c:pt>
                <c:pt idx="160">
                  <c:v>42170</c:v>
                </c:pt>
                <c:pt idx="161">
                  <c:v>42171</c:v>
                </c:pt>
                <c:pt idx="162">
                  <c:v>42172</c:v>
                </c:pt>
                <c:pt idx="163">
                  <c:v>42173</c:v>
                </c:pt>
                <c:pt idx="164">
                  <c:v>42174</c:v>
                </c:pt>
                <c:pt idx="165">
                  <c:v>42175</c:v>
                </c:pt>
                <c:pt idx="166">
                  <c:v>42176</c:v>
                </c:pt>
                <c:pt idx="167">
                  <c:v>42177</c:v>
                </c:pt>
                <c:pt idx="168">
                  <c:v>42178</c:v>
                </c:pt>
                <c:pt idx="169">
                  <c:v>42179</c:v>
                </c:pt>
                <c:pt idx="170">
                  <c:v>42180</c:v>
                </c:pt>
                <c:pt idx="171">
                  <c:v>42181</c:v>
                </c:pt>
                <c:pt idx="172">
                  <c:v>42182</c:v>
                </c:pt>
                <c:pt idx="173">
                  <c:v>42183</c:v>
                </c:pt>
                <c:pt idx="174">
                  <c:v>42184</c:v>
                </c:pt>
                <c:pt idx="175">
                  <c:v>42185</c:v>
                </c:pt>
                <c:pt idx="176">
                  <c:v>42186</c:v>
                </c:pt>
                <c:pt idx="177">
                  <c:v>42187</c:v>
                </c:pt>
                <c:pt idx="178">
                  <c:v>42188</c:v>
                </c:pt>
                <c:pt idx="179">
                  <c:v>42189</c:v>
                </c:pt>
                <c:pt idx="180">
                  <c:v>42190</c:v>
                </c:pt>
                <c:pt idx="181">
                  <c:v>42191</c:v>
                </c:pt>
                <c:pt idx="182">
                  <c:v>42192</c:v>
                </c:pt>
                <c:pt idx="183">
                  <c:v>42193</c:v>
                </c:pt>
                <c:pt idx="184">
                  <c:v>42194</c:v>
                </c:pt>
                <c:pt idx="185">
                  <c:v>42195</c:v>
                </c:pt>
                <c:pt idx="186">
                  <c:v>42196</c:v>
                </c:pt>
                <c:pt idx="187">
                  <c:v>42197</c:v>
                </c:pt>
                <c:pt idx="188">
                  <c:v>42198</c:v>
                </c:pt>
                <c:pt idx="189">
                  <c:v>42199</c:v>
                </c:pt>
                <c:pt idx="190">
                  <c:v>42200</c:v>
                </c:pt>
                <c:pt idx="191">
                  <c:v>42201</c:v>
                </c:pt>
                <c:pt idx="192">
                  <c:v>42202</c:v>
                </c:pt>
                <c:pt idx="193">
                  <c:v>42203</c:v>
                </c:pt>
                <c:pt idx="194">
                  <c:v>42204</c:v>
                </c:pt>
                <c:pt idx="195">
                  <c:v>42205</c:v>
                </c:pt>
                <c:pt idx="196">
                  <c:v>42206</c:v>
                </c:pt>
                <c:pt idx="197">
                  <c:v>42207</c:v>
                </c:pt>
                <c:pt idx="198">
                  <c:v>42208</c:v>
                </c:pt>
                <c:pt idx="199">
                  <c:v>42209</c:v>
                </c:pt>
                <c:pt idx="200">
                  <c:v>42210</c:v>
                </c:pt>
                <c:pt idx="201">
                  <c:v>42211</c:v>
                </c:pt>
                <c:pt idx="202">
                  <c:v>42212</c:v>
                </c:pt>
                <c:pt idx="203">
                  <c:v>42213</c:v>
                </c:pt>
                <c:pt idx="204">
                  <c:v>42214</c:v>
                </c:pt>
                <c:pt idx="205">
                  <c:v>42215</c:v>
                </c:pt>
                <c:pt idx="206">
                  <c:v>42216</c:v>
                </c:pt>
                <c:pt idx="207">
                  <c:v>42217</c:v>
                </c:pt>
                <c:pt idx="208">
                  <c:v>42218</c:v>
                </c:pt>
                <c:pt idx="209">
                  <c:v>42219</c:v>
                </c:pt>
                <c:pt idx="210">
                  <c:v>42220</c:v>
                </c:pt>
                <c:pt idx="211">
                  <c:v>42221</c:v>
                </c:pt>
                <c:pt idx="212">
                  <c:v>42222</c:v>
                </c:pt>
                <c:pt idx="213">
                  <c:v>42223</c:v>
                </c:pt>
                <c:pt idx="214">
                  <c:v>42224</c:v>
                </c:pt>
                <c:pt idx="215">
                  <c:v>42225</c:v>
                </c:pt>
                <c:pt idx="216">
                  <c:v>42226</c:v>
                </c:pt>
                <c:pt idx="217">
                  <c:v>42227</c:v>
                </c:pt>
                <c:pt idx="218">
                  <c:v>42228</c:v>
                </c:pt>
                <c:pt idx="219">
                  <c:v>42229</c:v>
                </c:pt>
                <c:pt idx="220">
                  <c:v>42230</c:v>
                </c:pt>
                <c:pt idx="221">
                  <c:v>42231</c:v>
                </c:pt>
                <c:pt idx="222">
                  <c:v>42232</c:v>
                </c:pt>
                <c:pt idx="223">
                  <c:v>42233</c:v>
                </c:pt>
                <c:pt idx="224">
                  <c:v>42234</c:v>
                </c:pt>
                <c:pt idx="225">
                  <c:v>42235</c:v>
                </c:pt>
                <c:pt idx="226">
                  <c:v>42236</c:v>
                </c:pt>
                <c:pt idx="227">
                  <c:v>42237</c:v>
                </c:pt>
                <c:pt idx="228">
                  <c:v>42238</c:v>
                </c:pt>
                <c:pt idx="229">
                  <c:v>42239</c:v>
                </c:pt>
                <c:pt idx="230">
                  <c:v>42240</c:v>
                </c:pt>
                <c:pt idx="231">
                  <c:v>42241</c:v>
                </c:pt>
                <c:pt idx="232">
                  <c:v>42242</c:v>
                </c:pt>
                <c:pt idx="233">
                  <c:v>42243</c:v>
                </c:pt>
                <c:pt idx="234">
                  <c:v>42244</c:v>
                </c:pt>
                <c:pt idx="235">
                  <c:v>42245</c:v>
                </c:pt>
                <c:pt idx="236">
                  <c:v>42246</c:v>
                </c:pt>
                <c:pt idx="237">
                  <c:v>42247</c:v>
                </c:pt>
                <c:pt idx="238">
                  <c:v>42248</c:v>
                </c:pt>
                <c:pt idx="239">
                  <c:v>42249</c:v>
                </c:pt>
                <c:pt idx="240">
                  <c:v>42250</c:v>
                </c:pt>
                <c:pt idx="241">
                  <c:v>42251</c:v>
                </c:pt>
                <c:pt idx="242">
                  <c:v>42252</c:v>
                </c:pt>
                <c:pt idx="243">
                  <c:v>42253</c:v>
                </c:pt>
                <c:pt idx="244">
                  <c:v>42254</c:v>
                </c:pt>
                <c:pt idx="245">
                  <c:v>42255</c:v>
                </c:pt>
                <c:pt idx="246">
                  <c:v>42256</c:v>
                </c:pt>
                <c:pt idx="247">
                  <c:v>42257</c:v>
                </c:pt>
                <c:pt idx="248">
                  <c:v>42258</c:v>
                </c:pt>
                <c:pt idx="249">
                  <c:v>42533</c:v>
                </c:pt>
              </c:numCache>
            </c:numRef>
          </c:xVal>
          <c:yVal>
            <c:numRef>
              <c:f>ввод!$H$3:$H$402</c:f>
              <c:numCache>
                <c:formatCode>General</c:formatCode>
                <c:ptCount val="400"/>
              </c:numCache>
            </c:numRef>
          </c:yVal>
          <c:smooth val="0"/>
        </c:ser>
        <c:ser>
          <c:idx val="3"/>
          <c:order val="3"/>
          <c:spPr>
            <a:ln w="28575">
              <a:noFill/>
            </a:ln>
          </c:spPr>
          <c:marker>
            <c:symbol val="circle"/>
            <c:size val="10"/>
            <c:spPr>
              <a:noFill/>
              <a:ln w="19050">
                <a:solidFill>
                  <a:srgbClr val="7030A0">
                    <a:alpha val="70000"/>
                  </a:srgbClr>
                </a:solidFill>
              </a:ln>
            </c:spPr>
          </c:marker>
          <c:xVal>
            <c:numRef>
              <c:f>ввод!$D$3:$D$392</c:f>
              <c:numCache>
                <c:formatCode>m/d/yyyy</c:formatCode>
                <c:ptCount val="390"/>
                <c:pt idx="0">
                  <c:v>41965</c:v>
                </c:pt>
                <c:pt idx="1">
                  <c:v>41966</c:v>
                </c:pt>
                <c:pt idx="2">
                  <c:v>41967</c:v>
                </c:pt>
                <c:pt idx="3">
                  <c:v>41968</c:v>
                </c:pt>
                <c:pt idx="4">
                  <c:v>41969</c:v>
                </c:pt>
                <c:pt idx="5">
                  <c:v>41970</c:v>
                </c:pt>
                <c:pt idx="6">
                  <c:v>41971</c:v>
                </c:pt>
                <c:pt idx="7">
                  <c:v>41972</c:v>
                </c:pt>
                <c:pt idx="8">
                  <c:v>41973</c:v>
                </c:pt>
                <c:pt idx="9">
                  <c:v>41974</c:v>
                </c:pt>
                <c:pt idx="10">
                  <c:v>41975</c:v>
                </c:pt>
                <c:pt idx="11">
                  <c:v>41976</c:v>
                </c:pt>
                <c:pt idx="12">
                  <c:v>41988</c:v>
                </c:pt>
                <c:pt idx="13">
                  <c:v>41989</c:v>
                </c:pt>
                <c:pt idx="14">
                  <c:v>41990</c:v>
                </c:pt>
                <c:pt idx="15">
                  <c:v>41991</c:v>
                </c:pt>
                <c:pt idx="16">
                  <c:v>41992</c:v>
                </c:pt>
                <c:pt idx="17">
                  <c:v>41993</c:v>
                </c:pt>
                <c:pt idx="18">
                  <c:v>41994</c:v>
                </c:pt>
                <c:pt idx="19">
                  <c:v>41995</c:v>
                </c:pt>
                <c:pt idx="20">
                  <c:v>41996</c:v>
                </c:pt>
                <c:pt idx="21">
                  <c:v>41997</c:v>
                </c:pt>
                <c:pt idx="22">
                  <c:v>41998</c:v>
                </c:pt>
                <c:pt idx="23">
                  <c:v>41999</c:v>
                </c:pt>
                <c:pt idx="24">
                  <c:v>42026</c:v>
                </c:pt>
                <c:pt idx="25">
                  <c:v>42030</c:v>
                </c:pt>
                <c:pt idx="26">
                  <c:v>42033</c:v>
                </c:pt>
                <c:pt idx="27">
                  <c:v>42034</c:v>
                </c:pt>
                <c:pt idx="28">
                  <c:v>42038</c:v>
                </c:pt>
                <c:pt idx="29">
                  <c:v>42039</c:v>
                </c:pt>
                <c:pt idx="30">
                  <c:v>42040</c:v>
                </c:pt>
                <c:pt idx="31">
                  <c:v>42041</c:v>
                </c:pt>
                <c:pt idx="32">
                  <c:v>42042</c:v>
                </c:pt>
                <c:pt idx="33">
                  <c:v>42043</c:v>
                </c:pt>
                <c:pt idx="34">
                  <c:v>42044</c:v>
                </c:pt>
                <c:pt idx="35">
                  <c:v>42045</c:v>
                </c:pt>
                <c:pt idx="36">
                  <c:v>42046</c:v>
                </c:pt>
                <c:pt idx="37">
                  <c:v>42047</c:v>
                </c:pt>
                <c:pt idx="38">
                  <c:v>42048</c:v>
                </c:pt>
                <c:pt idx="39">
                  <c:v>42049</c:v>
                </c:pt>
                <c:pt idx="40">
                  <c:v>42050</c:v>
                </c:pt>
                <c:pt idx="41">
                  <c:v>42051</c:v>
                </c:pt>
                <c:pt idx="42">
                  <c:v>42052</c:v>
                </c:pt>
                <c:pt idx="43">
                  <c:v>42053</c:v>
                </c:pt>
                <c:pt idx="44">
                  <c:v>42054</c:v>
                </c:pt>
                <c:pt idx="45">
                  <c:v>42055</c:v>
                </c:pt>
                <c:pt idx="46">
                  <c:v>42056</c:v>
                </c:pt>
                <c:pt idx="47">
                  <c:v>42057</c:v>
                </c:pt>
                <c:pt idx="48">
                  <c:v>42058</c:v>
                </c:pt>
                <c:pt idx="49">
                  <c:v>42059</c:v>
                </c:pt>
                <c:pt idx="50">
                  <c:v>42060</c:v>
                </c:pt>
                <c:pt idx="51">
                  <c:v>42061</c:v>
                </c:pt>
                <c:pt idx="52">
                  <c:v>42062</c:v>
                </c:pt>
                <c:pt idx="53">
                  <c:v>42063</c:v>
                </c:pt>
                <c:pt idx="54">
                  <c:v>42064</c:v>
                </c:pt>
                <c:pt idx="55">
                  <c:v>42065</c:v>
                </c:pt>
                <c:pt idx="56">
                  <c:v>42066</c:v>
                </c:pt>
                <c:pt idx="57">
                  <c:v>42067</c:v>
                </c:pt>
                <c:pt idx="58">
                  <c:v>42068</c:v>
                </c:pt>
                <c:pt idx="59">
                  <c:v>42069</c:v>
                </c:pt>
                <c:pt idx="60">
                  <c:v>42070</c:v>
                </c:pt>
                <c:pt idx="61">
                  <c:v>42071</c:v>
                </c:pt>
                <c:pt idx="62">
                  <c:v>42072</c:v>
                </c:pt>
                <c:pt idx="63">
                  <c:v>42073</c:v>
                </c:pt>
                <c:pt idx="64">
                  <c:v>42074</c:v>
                </c:pt>
                <c:pt idx="65">
                  <c:v>42075</c:v>
                </c:pt>
                <c:pt idx="66">
                  <c:v>42076</c:v>
                </c:pt>
                <c:pt idx="67">
                  <c:v>42077</c:v>
                </c:pt>
                <c:pt idx="68">
                  <c:v>42078</c:v>
                </c:pt>
                <c:pt idx="69">
                  <c:v>42079</c:v>
                </c:pt>
                <c:pt idx="70">
                  <c:v>42080</c:v>
                </c:pt>
                <c:pt idx="71">
                  <c:v>42081</c:v>
                </c:pt>
                <c:pt idx="72">
                  <c:v>42082</c:v>
                </c:pt>
                <c:pt idx="73">
                  <c:v>42083</c:v>
                </c:pt>
                <c:pt idx="74">
                  <c:v>42084</c:v>
                </c:pt>
                <c:pt idx="75">
                  <c:v>42085</c:v>
                </c:pt>
                <c:pt idx="76">
                  <c:v>42086</c:v>
                </c:pt>
                <c:pt idx="77">
                  <c:v>42087</c:v>
                </c:pt>
                <c:pt idx="78">
                  <c:v>42088</c:v>
                </c:pt>
                <c:pt idx="79">
                  <c:v>42089</c:v>
                </c:pt>
                <c:pt idx="80">
                  <c:v>42090</c:v>
                </c:pt>
                <c:pt idx="81">
                  <c:v>42091</c:v>
                </c:pt>
                <c:pt idx="82">
                  <c:v>42092</c:v>
                </c:pt>
                <c:pt idx="83">
                  <c:v>42093</c:v>
                </c:pt>
                <c:pt idx="84">
                  <c:v>42094</c:v>
                </c:pt>
                <c:pt idx="85">
                  <c:v>42095</c:v>
                </c:pt>
                <c:pt idx="86">
                  <c:v>42096</c:v>
                </c:pt>
                <c:pt idx="87">
                  <c:v>42097</c:v>
                </c:pt>
                <c:pt idx="88">
                  <c:v>42098</c:v>
                </c:pt>
                <c:pt idx="89">
                  <c:v>42099</c:v>
                </c:pt>
                <c:pt idx="90">
                  <c:v>42100</c:v>
                </c:pt>
                <c:pt idx="91">
                  <c:v>42101</c:v>
                </c:pt>
                <c:pt idx="92">
                  <c:v>42102</c:v>
                </c:pt>
                <c:pt idx="93">
                  <c:v>42103</c:v>
                </c:pt>
                <c:pt idx="94">
                  <c:v>42104</c:v>
                </c:pt>
                <c:pt idx="95">
                  <c:v>42105</c:v>
                </c:pt>
                <c:pt idx="96">
                  <c:v>42106</c:v>
                </c:pt>
                <c:pt idx="97">
                  <c:v>42107</c:v>
                </c:pt>
                <c:pt idx="98">
                  <c:v>42108</c:v>
                </c:pt>
                <c:pt idx="99">
                  <c:v>42109</c:v>
                </c:pt>
                <c:pt idx="100">
                  <c:v>42110</c:v>
                </c:pt>
                <c:pt idx="101">
                  <c:v>42111</c:v>
                </c:pt>
                <c:pt idx="102">
                  <c:v>42112</c:v>
                </c:pt>
                <c:pt idx="103">
                  <c:v>42113</c:v>
                </c:pt>
                <c:pt idx="104">
                  <c:v>42114</c:v>
                </c:pt>
                <c:pt idx="105">
                  <c:v>42115</c:v>
                </c:pt>
                <c:pt idx="106">
                  <c:v>42116</c:v>
                </c:pt>
                <c:pt idx="107">
                  <c:v>42117</c:v>
                </c:pt>
                <c:pt idx="108">
                  <c:v>42118</c:v>
                </c:pt>
                <c:pt idx="109">
                  <c:v>42119</c:v>
                </c:pt>
                <c:pt idx="110">
                  <c:v>42120</c:v>
                </c:pt>
                <c:pt idx="111">
                  <c:v>42121</c:v>
                </c:pt>
                <c:pt idx="112">
                  <c:v>42122</c:v>
                </c:pt>
                <c:pt idx="113">
                  <c:v>42123</c:v>
                </c:pt>
                <c:pt idx="114">
                  <c:v>42124</c:v>
                </c:pt>
                <c:pt idx="115">
                  <c:v>42125</c:v>
                </c:pt>
                <c:pt idx="116">
                  <c:v>42126</c:v>
                </c:pt>
                <c:pt idx="117">
                  <c:v>42127</c:v>
                </c:pt>
                <c:pt idx="118">
                  <c:v>42128</c:v>
                </c:pt>
                <c:pt idx="119">
                  <c:v>42129</c:v>
                </c:pt>
                <c:pt idx="120">
                  <c:v>42130</c:v>
                </c:pt>
                <c:pt idx="121">
                  <c:v>42131</c:v>
                </c:pt>
                <c:pt idx="122">
                  <c:v>42132</c:v>
                </c:pt>
                <c:pt idx="123">
                  <c:v>42133</c:v>
                </c:pt>
                <c:pt idx="124">
                  <c:v>42134</c:v>
                </c:pt>
                <c:pt idx="125">
                  <c:v>42135</c:v>
                </c:pt>
                <c:pt idx="126">
                  <c:v>42136</c:v>
                </c:pt>
                <c:pt idx="127">
                  <c:v>42137</c:v>
                </c:pt>
                <c:pt idx="128">
                  <c:v>42138</c:v>
                </c:pt>
                <c:pt idx="129">
                  <c:v>42139</c:v>
                </c:pt>
                <c:pt idx="130">
                  <c:v>42140</c:v>
                </c:pt>
                <c:pt idx="131">
                  <c:v>42141</c:v>
                </c:pt>
                <c:pt idx="132">
                  <c:v>42142</c:v>
                </c:pt>
                <c:pt idx="133">
                  <c:v>42143</c:v>
                </c:pt>
                <c:pt idx="134">
                  <c:v>42144</c:v>
                </c:pt>
                <c:pt idx="135">
                  <c:v>42145</c:v>
                </c:pt>
                <c:pt idx="136">
                  <c:v>42146</c:v>
                </c:pt>
                <c:pt idx="137">
                  <c:v>42147</c:v>
                </c:pt>
                <c:pt idx="138">
                  <c:v>42148</c:v>
                </c:pt>
                <c:pt idx="139">
                  <c:v>42149</c:v>
                </c:pt>
                <c:pt idx="140">
                  <c:v>42150</c:v>
                </c:pt>
                <c:pt idx="141">
                  <c:v>42151</c:v>
                </c:pt>
                <c:pt idx="142">
                  <c:v>42152</c:v>
                </c:pt>
                <c:pt idx="143">
                  <c:v>42153</c:v>
                </c:pt>
                <c:pt idx="144">
                  <c:v>42154</c:v>
                </c:pt>
                <c:pt idx="145">
                  <c:v>42155</c:v>
                </c:pt>
                <c:pt idx="146">
                  <c:v>42156</c:v>
                </c:pt>
                <c:pt idx="147">
                  <c:v>42157</c:v>
                </c:pt>
                <c:pt idx="148">
                  <c:v>42158</c:v>
                </c:pt>
                <c:pt idx="149">
                  <c:v>42159</c:v>
                </c:pt>
                <c:pt idx="150">
                  <c:v>42160</c:v>
                </c:pt>
                <c:pt idx="151">
                  <c:v>42161</c:v>
                </c:pt>
                <c:pt idx="152">
                  <c:v>42162</c:v>
                </c:pt>
                <c:pt idx="153">
                  <c:v>42163</c:v>
                </c:pt>
                <c:pt idx="154">
                  <c:v>42164</c:v>
                </c:pt>
                <c:pt idx="155">
                  <c:v>42165</c:v>
                </c:pt>
                <c:pt idx="156">
                  <c:v>42166</c:v>
                </c:pt>
                <c:pt idx="157">
                  <c:v>42167</c:v>
                </c:pt>
                <c:pt idx="158">
                  <c:v>42168</c:v>
                </c:pt>
                <c:pt idx="159">
                  <c:v>42169</c:v>
                </c:pt>
                <c:pt idx="160">
                  <c:v>42170</c:v>
                </c:pt>
                <c:pt idx="161">
                  <c:v>42171</c:v>
                </c:pt>
                <c:pt idx="162">
                  <c:v>42172</c:v>
                </c:pt>
                <c:pt idx="163">
                  <c:v>42173</c:v>
                </c:pt>
                <c:pt idx="164">
                  <c:v>42174</c:v>
                </c:pt>
                <c:pt idx="165">
                  <c:v>42175</c:v>
                </c:pt>
                <c:pt idx="166">
                  <c:v>42176</c:v>
                </c:pt>
                <c:pt idx="167">
                  <c:v>42177</c:v>
                </c:pt>
                <c:pt idx="168">
                  <c:v>42178</c:v>
                </c:pt>
                <c:pt idx="169">
                  <c:v>42179</c:v>
                </c:pt>
                <c:pt idx="170">
                  <c:v>42180</c:v>
                </c:pt>
                <c:pt idx="171">
                  <c:v>42181</c:v>
                </c:pt>
                <c:pt idx="172">
                  <c:v>42182</c:v>
                </c:pt>
                <c:pt idx="173">
                  <c:v>42183</c:v>
                </c:pt>
                <c:pt idx="174">
                  <c:v>42184</c:v>
                </c:pt>
                <c:pt idx="175">
                  <c:v>42185</c:v>
                </c:pt>
                <c:pt idx="176">
                  <c:v>42186</c:v>
                </c:pt>
                <c:pt idx="177">
                  <c:v>42187</c:v>
                </c:pt>
                <c:pt idx="178">
                  <c:v>42188</c:v>
                </c:pt>
                <c:pt idx="179">
                  <c:v>42189</c:v>
                </c:pt>
                <c:pt idx="180">
                  <c:v>42190</c:v>
                </c:pt>
                <c:pt idx="181">
                  <c:v>42191</c:v>
                </c:pt>
                <c:pt idx="182">
                  <c:v>42192</c:v>
                </c:pt>
                <c:pt idx="183">
                  <c:v>42193</c:v>
                </c:pt>
                <c:pt idx="184">
                  <c:v>42194</c:v>
                </c:pt>
                <c:pt idx="185">
                  <c:v>42195</c:v>
                </c:pt>
                <c:pt idx="186">
                  <c:v>42196</c:v>
                </c:pt>
                <c:pt idx="187">
                  <c:v>42197</c:v>
                </c:pt>
                <c:pt idx="188">
                  <c:v>42198</c:v>
                </c:pt>
                <c:pt idx="189">
                  <c:v>42199</c:v>
                </c:pt>
                <c:pt idx="190">
                  <c:v>42200</c:v>
                </c:pt>
                <c:pt idx="191">
                  <c:v>42201</c:v>
                </c:pt>
                <c:pt idx="192">
                  <c:v>42202</c:v>
                </c:pt>
                <c:pt idx="193">
                  <c:v>42203</c:v>
                </c:pt>
                <c:pt idx="194">
                  <c:v>42204</c:v>
                </c:pt>
                <c:pt idx="195">
                  <c:v>42205</c:v>
                </c:pt>
                <c:pt idx="196">
                  <c:v>42206</c:v>
                </c:pt>
                <c:pt idx="197">
                  <c:v>42207</c:v>
                </c:pt>
                <c:pt idx="198">
                  <c:v>42208</c:v>
                </c:pt>
                <c:pt idx="199">
                  <c:v>42209</c:v>
                </c:pt>
                <c:pt idx="200">
                  <c:v>42210</c:v>
                </c:pt>
                <c:pt idx="201">
                  <c:v>42211</c:v>
                </c:pt>
                <c:pt idx="202">
                  <c:v>42212</c:v>
                </c:pt>
                <c:pt idx="203">
                  <c:v>42213</c:v>
                </c:pt>
                <c:pt idx="204">
                  <c:v>42214</c:v>
                </c:pt>
                <c:pt idx="205">
                  <c:v>42215</c:v>
                </c:pt>
                <c:pt idx="206">
                  <c:v>42216</c:v>
                </c:pt>
                <c:pt idx="207">
                  <c:v>42217</c:v>
                </c:pt>
                <c:pt idx="208">
                  <c:v>42218</c:v>
                </c:pt>
                <c:pt idx="209">
                  <c:v>42219</c:v>
                </c:pt>
                <c:pt idx="210">
                  <c:v>42220</c:v>
                </c:pt>
                <c:pt idx="211">
                  <c:v>42221</c:v>
                </c:pt>
                <c:pt idx="212">
                  <c:v>42222</c:v>
                </c:pt>
                <c:pt idx="213">
                  <c:v>42223</c:v>
                </c:pt>
                <c:pt idx="214">
                  <c:v>42224</c:v>
                </c:pt>
                <c:pt idx="215">
                  <c:v>42225</c:v>
                </c:pt>
                <c:pt idx="216">
                  <c:v>42226</c:v>
                </c:pt>
                <c:pt idx="217">
                  <c:v>42227</c:v>
                </c:pt>
                <c:pt idx="218">
                  <c:v>42228</c:v>
                </c:pt>
                <c:pt idx="219">
                  <c:v>42229</c:v>
                </c:pt>
                <c:pt idx="220">
                  <c:v>42230</c:v>
                </c:pt>
                <c:pt idx="221">
                  <c:v>42231</c:v>
                </c:pt>
                <c:pt idx="222">
                  <c:v>42232</c:v>
                </c:pt>
                <c:pt idx="223">
                  <c:v>42233</c:v>
                </c:pt>
                <c:pt idx="224">
                  <c:v>42234</c:v>
                </c:pt>
                <c:pt idx="225">
                  <c:v>42235</c:v>
                </c:pt>
                <c:pt idx="226">
                  <c:v>42236</c:v>
                </c:pt>
                <c:pt idx="227">
                  <c:v>42237</c:v>
                </c:pt>
                <c:pt idx="228">
                  <c:v>42238</c:v>
                </c:pt>
                <c:pt idx="229">
                  <c:v>42239</c:v>
                </c:pt>
                <c:pt idx="230">
                  <c:v>42240</c:v>
                </c:pt>
                <c:pt idx="231">
                  <c:v>42241</c:v>
                </c:pt>
                <c:pt idx="232">
                  <c:v>42242</c:v>
                </c:pt>
                <c:pt idx="233">
                  <c:v>42243</c:v>
                </c:pt>
                <c:pt idx="234">
                  <c:v>42244</c:v>
                </c:pt>
                <c:pt idx="235">
                  <c:v>42245</c:v>
                </c:pt>
                <c:pt idx="236">
                  <c:v>42246</c:v>
                </c:pt>
                <c:pt idx="237">
                  <c:v>42247</c:v>
                </c:pt>
                <c:pt idx="238">
                  <c:v>42248</c:v>
                </c:pt>
                <c:pt idx="239">
                  <c:v>42249</c:v>
                </c:pt>
                <c:pt idx="240">
                  <c:v>42250</c:v>
                </c:pt>
                <c:pt idx="241">
                  <c:v>42251</c:v>
                </c:pt>
                <c:pt idx="242">
                  <c:v>42252</c:v>
                </c:pt>
                <c:pt idx="243">
                  <c:v>42253</c:v>
                </c:pt>
                <c:pt idx="244">
                  <c:v>42254</c:v>
                </c:pt>
                <c:pt idx="245">
                  <c:v>42255</c:v>
                </c:pt>
                <c:pt idx="246">
                  <c:v>42256</c:v>
                </c:pt>
                <c:pt idx="247">
                  <c:v>42257</c:v>
                </c:pt>
                <c:pt idx="248">
                  <c:v>42258</c:v>
                </c:pt>
                <c:pt idx="249">
                  <c:v>42533</c:v>
                </c:pt>
              </c:numCache>
            </c:numRef>
          </c:xVal>
          <c:yVal>
            <c:numRef>
              <c:f>ввод!$I$3:$I$402</c:f>
              <c:numCache>
                <c:formatCode>General</c:formatCode>
                <c:ptCount val="40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308648"/>
        <c:axId val="163309040"/>
      </c:scatterChart>
      <c:valAx>
        <c:axId val="163308648"/>
        <c:scaling>
          <c:orientation val="minMax"/>
        </c:scaling>
        <c:delete val="0"/>
        <c:axPos val="b"/>
        <c:numFmt formatCode="dd/mm/yy;@" sourceLinked="0"/>
        <c:majorTickMark val="in"/>
        <c:minorTickMark val="out"/>
        <c:tickLblPos val="low"/>
        <c:spPr>
          <a:noFill/>
          <a:ln>
            <a:solidFill>
              <a:sysClr val="windowText" lastClr="000000"/>
            </a:solidFill>
          </a:ln>
        </c:spPr>
        <c:txPr>
          <a:bodyPr/>
          <a:lstStyle/>
          <a:p>
            <a:pPr>
              <a:defRPr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ru-RU"/>
          </a:p>
        </c:txPr>
        <c:crossAx val="163309040"/>
        <c:crosses val="autoZero"/>
        <c:crossBetween val="midCat"/>
      </c:valAx>
      <c:valAx>
        <c:axId val="16330904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ru-RU"/>
          </a:p>
        </c:txPr>
        <c:crossAx val="16330864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133351</xdr:rowOff>
    </xdr:from>
    <xdr:to>
      <xdr:col>8</xdr:col>
      <xdr:colOff>590551</xdr:colOff>
      <xdr:row>19</xdr:row>
      <xdr:rowOff>161925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</xdr:colOff>
      <xdr:row>27</xdr:row>
      <xdr:rowOff>114300</xdr:rowOff>
    </xdr:from>
    <xdr:to>
      <xdr:col>8</xdr:col>
      <xdr:colOff>581025</xdr:colOff>
      <xdr:row>45</xdr:row>
      <xdr:rowOff>152400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28574</xdr:colOff>
      <xdr:row>52</xdr:row>
      <xdr:rowOff>0</xdr:rowOff>
    </xdr:from>
    <xdr:to>
      <xdr:col>8</xdr:col>
      <xdr:colOff>581025</xdr:colOff>
      <xdr:row>70</xdr:row>
      <xdr:rowOff>180975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8</xdr:col>
      <xdr:colOff>466725</xdr:colOff>
      <xdr:row>35</xdr:row>
      <xdr:rowOff>142874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41</xdr:row>
      <xdr:rowOff>0</xdr:rowOff>
    </xdr:from>
    <xdr:to>
      <xdr:col>8</xdr:col>
      <xdr:colOff>466725</xdr:colOff>
      <xdr:row>63</xdr:row>
      <xdr:rowOff>133349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71</xdr:row>
      <xdr:rowOff>0</xdr:rowOff>
    </xdr:from>
    <xdr:to>
      <xdr:col>8</xdr:col>
      <xdr:colOff>466725</xdr:colOff>
      <xdr:row>93</xdr:row>
      <xdr:rowOff>133349</xdr:rowOff>
    </xdr:to>
    <xdr:graphicFrame macro="">
      <xdr:nvGraphicFramePr>
        <xdr:cNvPr id="13" name="Диаграмма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101</xdr:row>
      <xdr:rowOff>0</xdr:rowOff>
    </xdr:from>
    <xdr:to>
      <xdr:col>8</xdr:col>
      <xdr:colOff>466725</xdr:colOff>
      <xdr:row>123</xdr:row>
      <xdr:rowOff>152399</xdr:rowOff>
    </xdr:to>
    <xdr:graphicFrame macro="">
      <xdr:nvGraphicFramePr>
        <xdr:cNvPr id="15" name="Диаграмма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131</xdr:row>
      <xdr:rowOff>0</xdr:rowOff>
    </xdr:from>
    <xdr:to>
      <xdr:col>8</xdr:col>
      <xdr:colOff>466725</xdr:colOff>
      <xdr:row>153</xdr:row>
      <xdr:rowOff>152399</xdr:rowOff>
    </xdr:to>
    <xdr:graphicFrame macro="">
      <xdr:nvGraphicFramePr>
        <xdr:cNvPr id="19" name="Диаграмма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161</xdr:row>
      <xdr:rowOff>0</xdr:rowOff>
    </xdr:from>
    <xdr:to>
      <xdr:col>8</xdr:col>
      <xdr:colOff>466725</xdr:colOff>
      <xdr:row>183</xdr:row>
      <xdr:rowOff>152399</xdr:rowOff>
    </xdr:to>
    <xdr:graphicFrame macro="">
      <xdr:nvGraphicFramePr>
        <xdr:cNvPr id="20" name="Диаграмма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191</xdr:row>
      <xdr:rowOff>0</xdr:rowOff>
    </xdr:from>
    <xdr:to>
      <xdr:col>8</xdr:col>
      <xdr:colOff>466725</xdr:colOff>
      <xdr:row>213</xdr:row>
      <xdr:rowOff>152399</xdr:rowOff>
    </xdr:to>
    <xdr:graphicFrame macro="">
      <xdr:nvGraphicFramePr>
        <xdr:cNvPr id="21" name="Диаграмма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161924</xdr:rowOff>
    </xdr:from>
    <xdr:to>
      <xdr:col>14</xdr:col>
      <xdr:colOff>380999</xdr:colOff>
      <xdr:row>53</xdr:row>
      <xdr:rowOff>123824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\Application%20Data\Microsoft\Excel\CristalCs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"/>
      <sheetName val="X"/>
      <sheetName val="логика"/>
      <sheetName val="tabl"/>
      <sheetName val="парам"/>
      <sheetName val="прец"/>
      <sheetName val="погр"/>
      <sheetName val="размах"/>
      <sheetName val="расч"/>
      <sheetName val="распр"/>
      <sheetName val="справка"/>
      <sheetName val="примечания"/>
    </sheetNames>
    <sheetDataSet>
      <sheetData sheetId="0" refreshError="1"/>
      <sheetData sheetId="1" refreshError="1"/>
      <sheetData sheetId="2">
        <row r="1">
          <cell r="A1" t="str">
            <v>за последние дней таблица "ORER" цикл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id="1" name="Таблица1" displayName="Таблица1" ref="C2:D402" totalsRowShown="0" headerRowDxfId="25" dataDxfId="23" headerRowBorderDxfId="24" tableBorderDxfId="22" totalsRowBorderDxfId="21">
  <autoFilter ref="C2:D402"/>
  <tableColumns count="2">
    <tableColumn id="1" name="№ группы" dataDxfId="20"/>
    <tableColumn id="2" name="дата контрольного измерения" dataDxfId="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Таблица2" displayName="Таблица2" ref="J2:K402" totalsRowShown="0" headerRowDxfId="18" dataDxfId="16" headerRowBorderDxfId="17" tableBorderDxfId="15">
  <autoFilter ref="J2:K402"/>
  <tableColumns count="2">
    <tableColumn id="1" name="измерение произвёл" dataDxfId="14"/>
    <tableColumn id="2" name="примечание" dataDxfId="1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4" name="Таблица4" displayName="Таблица4" ref="A28:I128" totalsRowShown="0" headerRowDxfId="12" dataDxfId="10" headerRowBorderDxfId="11" tableBorderDxfId="9">
  <autoFilter ref="A28:I128"/>
  <tableColumns count="9">
    <tableColumn id="1" name="группа" dataDxfId="8">
      <calculatedColumnFormula>IF(B29="","",A28+1)</calculatedColumnFormula>
    </tableColumn>
    <tableColumn id="2" name="дата измерения" dataDxfId="7">
      <calculatedColumnFormula>IF((w!$B$49-OFFSET(ввод!C2,w!$B$48,0,1,1))&lt;0,"",OFFSET(ввод!D2,w!$B$48,0,1,1))</calculatedColumnFormula>
    </tableColumn>
    <tableColumn id="3" name="X макс" dataDxfId="6">
      <calculatedColumnFormula>IF(B29="","",OFFSET(q!F5,w!$B$48,0,1,1))</calculatedColumnFormula>
    </tableColumn>
    <tableColumn id="4" name="X мин" dataDxfId="5">
      <calculatedColumnFormula>IF(C29="","",OFFSET(q!H5,w!$B$48,0,1,1))</calculatedColumnFormula>
    </tableColumn>
    <tableColumn id="5" name="контроль погрешности Кк=Xср−C_x000a_" dataDxfId="4">
      <calculatedColumnFormula>IF(B29="","",OFFSET(w!N79,w!$B$48,0,1,1))</calculatedColumnFormula>
    </tableColumn>
    <tableColumn id="6" name="контроля повторяемос ти rк = │X1 – Х2│" dataDxfId="3">
      <calculatedColumnFormula>IF(B29="","",OFFSET(w!Q79,w!$B$48,0,1,1))</calculatedColumnFormula>
    </tableColumn>
    <tableColumn id="7" name="контроль внутрилабораторной прецизионности Rк=│Xср1-Xср2│" dataDxfId="2">
      <calculatedColumnFormula>IF(B29="","",OFFSET(w!T79,w!$B$48,0,1,1))</calculatedColumnFormula>
    </tableColumn>
    <tableColumn id="9" name="Выводы о несоответствии результата контрольной процедуры пределу действия или предупреждения" dataDxfId="1"/>
    <tableColumn id="10" name="Результаты интерпретации данных контрольных карт, требующие корректирующих действий с целью обеспечить стабильность процедуры анализа рабочих проб" dataDxfId="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3" name="Таблица44" displayName="Таблица44" ref="A32:J132" totalsRowShown="0">
  <autoFilter ref="A32:J132"/>
  <tableColumns count="10">
    <tableColumn id="1" name="Столбец1">
      <calculatedColumnFormula>IF(B33="","",A32+1)</calculatedColumnFormula>
    </tableColumn>
    <tableColumn id="2" name="Столбец2">
      <calculatedColumnFormula>IF((w!$B$49-OFFSET(ввод!C2,w!$B$48,0,1,1))&lt;0,"",OFFSET(ввод!D2,w!$B$48,0,1,1))</calculatedColumnFormula>
    </tableColumn>
    <tableColumn id="3" name="Столбец3">
      <calculatedColumnFormula>IF(B33="","",OFFSET(q!F5,w!$B$48,0,1,1))</calculatedColumnFormula>
    </tableColumn>
    <tableColumn id="4" name="Столбец4">
      <calculatedColumnFormula>IF(C33="","",OFFSET(q!H5,w!$B$48,0,1,1))</calculatedColumnFormula>
    </tableColumn>
    <tableColumn id="5" name="Столбец5">
      <calculatedColumnFormula>IF(B33="","",OFFSET(w!AC79,w!$B$48,0,1,1))</calculatedColumnFormula>
    </tableColumn>
    <tableColumn id="6" name="Столбец6">
      <calculatedColumnFormula>IF(B33="","",OFFSET(w!M79,w!$B$48,0,1,1))</calculatedColumnFormula>
    </tableColumn>
    <tableColumn id="7" name="Столбец7">
      <calculatedColumnFormula>IF(B33="","",OFFSET(w!P79,w!$B$48,0,1,1))</calculatedColumnFormula>
    </tableColumn>
    <tableColumn id="8" name="Столбец8">
      <calculatedColumnFormula>IF(B33="","",OFFSET(w!S79,w!$B$48,0,1,1))</calculatedColumnFormula>
    </tableColumn>
    <tableColumn id="9" name="Столбец9"/>
    <tableColumn id="10" name="Столбец1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vba-excel.ru/faq/macros_enable_2013" TargetMode="External"/><Relationship Id="rId2" Type="http://schemas.openxmlformats.org/officeDocument/2006/relationships/hyperlink" Target="http://vba-excel.ru/faq/macros_enable_2010" TargetMode="External"/><Relationship Id="rId1" Type="http://schemas.openxmlformats.org/officeDocument/2006/relationships/hyperlink" Target="http://vba-excel.ru/faq/macros_enable_2007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support@rosakkreditatsiya-forum.ru" TargetMode="External"/><Relationship Id="rId4" Type="http://schemas.openxmlformats.org/officeDocument/2006/relationships/hyperlink" Target="https://rosakkreditatsiya-forum.ru/viewtopic.php?t=14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rgb="FFFFFF00"/>
  </sheetPr>
  <dimension ref="A1:EPY23"/>
  <sheetViews>
    <sheetView tabSelected="1" zoomScaleNormal="100" workbookViewId="0">
      <selection activeCell="H18" sqref="H18"/>
    </sheetView>
  </sheetViews>
  <sheetFormatPr defaultRowHeight="15" x14ac:dyDescent="0.25"/>
  <cols>
    <col min="1" max="9" width="9.140625" style="454"/>
    <col min="10" max="10" width="11.5703125" style="454" bestFit="1" customWidth="1"/>
    <col min="11" max="11" width="9.28515625" style="454" bestFit="1" customWidth="1"/>
    <col min="12" max="16384" width="9.140625" style="454"/>
  </cols>
  <sheetData>
    <row r="1" spans="1:3821" s="230" customFormat="1" x14ac:dyDescent="0.25">
      <c r="A1" s="428" t="s">
        <v>279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504"/>
      <c r="T1" s="504"/>
    </row>
    <row r="2" spans="1:3821" s="230" customFormat="1" ht="15" customHeight="1" x14ac:dyDescent="0.2">
      <c r="A2" s="506" t="s">
        <v>282</v>
      </c>
      <c r="B2" s="506"/>
      <c r="C2" s="506"/>
      <c r="D2" s="506"/>
      <c r="E2" s="506"/>
      <c r="F2" s="506"/>
      <c r="G2" s="506"/>
      <c r="H2" s="427" t="s">
        <v>283</v>
      </c>
      <c r="I2" s="427"/>
    </row>
    <row r="3" spans="1:3821" x14ac:dyDescent="0.25">
      <c r="A3" s="506" t="s">
        <v>280</v>
      </c>
      <c r="B3" s="506"/>
      <c r="C3" s="506"/>
      <c r="D3" s="506"/>
      <c r="E3" s="506"/>
      <c r="F3" s="506"/>
      <c r="G3" s="506"/>
      <c r="H3" s="505" t="s">
        <v>284</v>
      </c>
      <c r="I3" s="427"/>
      <c r="J3" s="427"/>
      <c r="K3" s="504"/>
    </row>
    <row r="4" spans="1:3821" x14ac:dyDescent="0.25">
      <c r="A4" s="507" t="s">
        <v>281</v>
      </c>
      <c r="B4" s="507"/>
      <c r="C4" s="507"/>
      <c r="D4" s="507"/>
      <c r="E4" s="507"/>
      <c r="F4" s="507"/>
      <c r="G4" s="507"/>
      <c r="H4" s="505" t="s">
        <v>285</v>
      </c>
      <c r="I4" s="427"/>
      <c r="J4" s="427"/>
      <c r="K4" s="504"/>
    </row>
    <row r="5" spans="1:3821" ht="15" customHeight="1" x14ac:dyDescent="0.25">
      <c r="C5" s="513" t="s">
        <v>220</v>
      </c>
      <c r="D5" s="513"/>
      <c r="E5" s="513"/>
      <c r="F5" s="513"/>
      <c r="G5" s="513"/>
      <c r="H5" s="514">
        <v>27665024070</v>
      </c>
      <c r="I5" s="514"/>
      <c r="J5" s="514"/>
      <c r="K5" s="512" t="str">
        <f ca="1">_!A1</f>
        <v>пароль действует до 01.03.2020</v>
      </c>
      <c r="L5" s="512"/>
      <c r="M5" s="512"/>
      <c r="N5" s="512"/>
      <c r="O5" s="305">
        <f ca="1">_!C53</f>
        <v>1</v>
      </c>
    </row>
    <row r="6" spans="1:3821" ht="15" customHeight="1" x14ac:dyDescent="0.25">
      <c r="C6" s="230"/>
      <c r="D6" s="230"/>
      <c r="E6" s="230"/>
      <c r="F6" s="230"/>
      <c r="G6" s="230"/>
    </row>
    <row r="8" spans="1:3821" x14ac:dyDescent="0.25">
      <c r="Q8" s="294"/>
      <c r="R8" s="294"/>
    </row>
    <row r="9" spans="1:3821" s="294" customFormat="1" x14ac:dyDescent="0.25">
      <c r="A9" s="510" t="s">
        <v>267</v>
      </c>
      <c r="B9" s="510"/>
      <c r="C9" s="510"/>
      <c r="D9" s="510"/>
      <c r="E9" s="510"/>
      <c r="F9" s="510"/>
      <c r="G9" s="510"/>
      <c r="H9" s="510"/>
      <c r="I9" s="510"/>
      <c r="J9" s="510"/>
      <c r="K9" s="510"/>
      <c r="L9" s="510"/>
      <c r="M9" s="510"/>
      <c r="N9" s="510"/>
      <c r="O9" s="510"/>
      <c r="P9" s="454"/>
      <c r="Q9" s="295"/>
      <c r="R9" s="295"/>
      <c r="X9" s="454"/>
      <c r="Y9" s="454"/>
      <c r="Z9" s="454"/>
      <c r="AA9" s="454"/>
      <c r="AB9" s="454"/>
      <c r="AC9" s="454"/>
      <c r="AD9" s="454"/>
      <c r="AE9" s="454"/>
      <c r="AF9" s="454"/>
      <c r="AG9" s="454"/>
      <c r="AH9" s="454"/>
      <c r="AI9" s="454"/>
      <c r="AJ9" s="454"/>
      <c r="AK9" s="454"/>
      <c r="AL9" s="454"/>
      <c r="AM9" s="454"/>
      <c r="AN9" s="454"/>
      <c r="AO9" s="454"/>
      <c r="AP9" s="454"/>
      <c r="AQ9" s="454"/>
      <c r="AR9" s="454"/>
      <c r="AS9" s="454"/>
      <c r="AT9" s="454"/>
      <c r="AU9" s="454"/>
      <c r="AV9" s="454"/>
      <c r="AW9" s="454"/>
      <c r="AX9" s="454"/>
      <c r="AY9" s="454"/>
      <c r="AZ9" s="454"/>
      <c r="BA9" s="454"/>
      <c r="BB9" s="454"/>
      <c r="BC9" s="454"/>
      <c r="BD9" s="454"/>
      <c r="BE9" s="454"/>
      <c r="BF9" s="454"/>
      <c r="BG9" s="454"/>
      <c r="BH9" s="454"/>
      <c r="BI9" s="454"/>
      <c r="BJ9" s="454"/>
      <c r="BK9" s="454"/>
      <c r="BL9" s="454"/>
      <c r="BM9" s="454"/>
      <c r="BN9" s="454"/>
      <c r="BO9" s="454"/>
      <c r="BP9" s="454"/>
      <c r="BQ9" s="454"/>
      <c r="BR9" s="454"/>
      <c r="BS9" s="454"/>
      <c r="BT9" s="454"/>
      <c r="BU9" s="454"/>
      <c r="BV9" s="454"/>
      <c r="BW9" s="454"/>
      <c r="BX9" s="454"/>
      <c r="BY9" s="454"/>
      <c r="BZ9" s="454"/>
      <c r="CA9" s="454"/>
      <c r="CB9" s="454"/>
      <c r="CC9" s="454"/>
      <c r="CD9" s="454"/>
      <c r="CE9" s="454"/>
      <c r="CF9" s="454"/>
      <c r="CG9" s="454"/>
      <c r="CH9" s="454"/>
      <c r="CI9" s="454"/>
      <c r="CJ9" s="454"/>
      <c r="CK9" s="454"/>
      <c r="CL9" s="454"/>
      <c r="CM9" s="454"/>
      <c r="CN9" s="454"/>
      <c r="CO9" s="454"/>
      <c r="CP9" s="454"/>
      <c r="CQ9" s="454"/>
      <c r="CR9" s="454"/>
      <c r="CS9" s="454"/>
      <c r="CT9" s="454"/>
      <c r="CU9" s="454"/>
      <c r="CV9" s="454"/>
      <c r="CW9" s="454"/>
      <c r="CX9" s="454"/>
      <c r="CY9" s="454"/>
      <c r="CZ9" s="454"/>
      <c r="DA9" s="454"/>
      <c r="DB9" s="454"/>
      <c r="DC9" s="454"/>
      <c r="DD9" s="454"/>
      <c r="DE9" s="454"/>
      <c r="DF9" s="454"/>
      <c r="DG9" s="454"/>
      <c r="DH9" s="454"/>
      <c r="DI9" s="454"/>
      <c r="DJ9" s="454"/>
      <c r="DK9" s="454"/>
      <c r="DL9" s="454"/>
      <c r="DM9" s="454"/>
      <c r="DN9" s="454"/>
      <c r="DO9" s="454"/>
      <c r="DP9" s="454"/>
      <c r="DQ9" s="454"/>
      <c r="DR9" s="454"/>
      <c r="DS9" s="454"/>
      <c r="DT9" s="454"/>
      <c r="DU9" s="454"/>
      <c r="DV9" s="454"/>
      <c r="DW9" s="454"/>
      <c r="DX9" s="454"/>
      <c r="DY9" s="454"/>
      <c r="DZ9" s="454"/>
      <c r="EA9" s="454"/>
      <c r="EB9" s="454"/>
      <c r="EC9" s="454"/>
      <c r="ED9" s="454"/>
      <c r="EE9" s="454"/>
      <c r="EF9" s="454"/>
      <c r="EG9" s="454"/>
      <c r="EH9" s="454"/>
      <c r="EI9" s="454"/>
      <c r="EJ9" s="454"/>
      <c r="EK9" s="454"/>
      <c r="EL9" s="454"/>
      <c r="EM9" s="454"/>
      <c r="EN9" s="454"/>
      <c r="EO9" s="454"/>
      <c r="EP9" s="454"/>
      <c r="EQ9" s="454"/>
      <c r="ER9" s="454"/>
      <c r="ES9" s="454"/>
      <c r="ET9" s="454"/>
      <c r="EU9" s="454"/>
      <c r="EV9" s="454"/>
      <c r="EW9" s="454"/>
      <c r="EX9" s="454"/>
      <c r="EY9" s="454"/>
      <c r="EZ9" s="454"/>
      <c r="FA9" s="454"/>
      <c r="FB9" s="454"/>
      <c r="FC9" s="454"/>
      <c r="FD9" s="454"/>
      <c r="FE9" s="454"/>
      <c r="FF9" s="454"/>
      <c r="FG9" s="454"/>
      <c r="FH9" s="454"/>
      <c r="FI9" s="454"/>
      <c r="FJ9" s="454"/>
      <c r="FK9" s="454"/>
      <c r="FL9" s="454"/>
      <c r="FM9" s="454"/>
      <c r="FN9" s="454"/>
      <c r="FO9" s="454"/>
      <c r="FP9" s="454"/>
      <c r="FQ9" s="454"/>
      <c r="FR9" s="454"/>
      <c r="FS9" s="454"/>
      <c r="FT9" s="454"/>
      <c r="FU9" s="454"/>
      <c r="FV9" s="454"/>
      <c r="FW9" s="454"/>
      <c r="FX9" s="454"/>
      <c r="FY9" s="454"/>
      <c r="FZ9" s="454"/>
      <c r="GA9" s="454"/>
      <c r="GB9" s="454"/>
      <c r="GC9" s="454"/>
      <c r="GD9" s="454"/>
      <c r="GE9" s="454"/>
      <c r="GF9" s="454"/>
      <c r="GG9" s="454"/>
      <c r="GH9" s="454"/>
      <c r="GI9" s="454"/>
      <c r="GJ9" s="454"/>
      <c r="GK9" s="454"/>
      <c r="GL9" s="454"/>
      <c r="GM9" s="454"/>
      <c r="GN9" s="454"/>
      <c r="GO9" s="454"/>
      <c r="GP9" s="454"/>
      <c r="GQ9" s="454"/>
      <c r="GR9" s="454"/>
      <c r="GS9" s="454"/>
      <c r="GT9" s="454"/>
      <c r="GU9" s="454"/>
      <c r="GV9" s="454"/>
      <c r="GW9" s="454"/>
      <c r="GX9" s="454"/>
      <c r="GY9" s="454"/>
      <c r="GZ9" s="454"/>
      <c r="HA9" s="454"/>
      <c r="HB9" s="454"/>
      <c r="HC9" s="454"/>
      <c r="HD9" s="454"/>
      <c r="HE9" s="454"/>
      <c r="HF9" s="454"/>
      <c r="HG9" s="454"/>
      <c r="HH9" s="454"/>
      <c r="HI9" s="454"/>
      <c r="HJ9" s="454"/>
      <c r="HK9" s="454"/>
      <c r="HL9" s="454"/>
      <c r="HM9" s="454"/>
      <c r="HN9" s="454"/>
      <c r="HO9" s="454"/>
      <c r="HP9" s="454"/>
      <c r="HQ9" s="454"/>
      <c r="HR9" s="454"/>
      <c r="HS9" s="454"/>
      <c r="HT9" s="454"/>
      <c r="HU9" s="454"/>
      <c r="HV9" s="454"/>
      <c r="HW9" s="454"/>
      <c r="HX9" s="454"/>
      <c r="HY9" s="454"/>
      <c r="HZ9" s="454"/>
      <c r="IA9" s="454"/>
      <c r="IB9" s="454"/>
      <c r="IC9" s="454"/>
      <c r="ID9" s="454"/>
      <c r="IE9" s="454"/>
      <c r="IF9" s="454"/>
      <c r="IG9" s="454"/>
      <c r="IH9" s="454"/>
      <c r="II9" s="454"/>
      <c r="IJ9" s="454"/>
      <c r="IK9" s="454"/>
      <c r="IL9" s="454"/>
      <c r="IM9" s="454"/>
      <c r="IN9" s="454"/>
      <c r="IO9" s="454"/>
      <c r="IP9" s="454"/>
      <c r="IQ9" s="454"/>
      <c r="IR9" s="454"/>
      <c r="IS9" s="454"/>
      <c r="IT9" s="454"/>
      <c r="IU9" s="454"/>
      <c r="IV9" s="454"/>
      <c r="IW9" s="454"/>
      <c r="IX9" s="454"/>
      <c r="IY9" s="454"/>
      <c r="IZ9" s="454"/>
      <c r="JA9" s="454"/>
      <c r="JB9" s="454"/>
      <c r="JC9" s="454"/>
      <c r="JD9" s="454"/>
      <c r="JE9" s="454"/>
      <c r="JF9" s="454"/>
      <c r="JG9" s="454"/>
      <c r="JH9" s="454"/>
      <c r="JI9" s="454"/>
      <c r="JJ9" s="454"/>
      <c r="JK9" s="454"/>
      <c r="JL9" s="454"/>
      <c r="JM9" s="454"/>
      <c r="JN9" s="454"/>
      <c r="JO9" s="454"/>
      <c r="JP9" s="454"/>
      <c r="JQ9" s="454"/>
      <c r="JR9" s="454"/>
      <c r="JS9" s="454"/>
      <c r="JT9" s="454"/>
      <c r="JU9" s="454"/>
      <c r="JV9" s="454"/>
      <c r="JW9" s="454"/>
      <c r="JX9" s="454"/>
      <c r="JY9" s="454"/>
      <c r="JZ9" s="454"/>
      <c r="KA9" s="454"/>
      <c r="KB9" s="454"/>
      <c r="KC9" s="454"/>
      <c r="KD9" s="454"/>
      <c r="KE9" s="454"/>
      <c r="KF9" s="454"/>
      <c r="KG9" s="454"/>
      <c r="KH9" s="454"/>
      <c r="KI9" s="454"/>
      <c r="KJ9" s="454"/>
      <c r="KK9" s="454"/>
      <c r="KL9" s="454"/>
      <c r="KM9" s="454"/>
      <c r="KN9" s="454"/>
      <c r="KO9" s="454"/>
      <c r="KP9" s="454"/>
      <c r="KQ9" s="454"/>
      <c r="KR9" s="454"/>
      <c r="KS9" s="454"/>
      <c r="KT9" s="454"/>
      <c r="KU9" s="454"/>
      <c r="KV9" s="454"/>
      <c r="KW9" s="454"/>
      <c r="KX9" s="454"/>
      <c r="KY9" s="454"/>
      <c r="KZ9" s="454"/>
      <c r="LA9" s="454"/>
      <c r="LB9" s="454"/>
      <c r="LC9" s="454"/>
      <c r="LD9" s="454"/>
      <c r="LE9" s="454"/>
      <c r="LF9" s="454"/>
      <c r="LG9" s="454"/>
      <c r="LH9" s="454"/>
      <c r="LI9" s="454"/>
      <c r="LJ9" s="454"/>
      <c r="LK9" s="454"/>
      <c r="LL9" s="454"/>
      <c r="LM9" s="454"/>
      <c r="LN9" s="454"/>
      <c r="LO9" s="454"/>
      <c r="LP9" s="454"/>
      <c r="LQ9" s="454"/>
      <c r="LR9" s="454"/>
      <c r="LS9" s="454"/>
      <c r="LT9" s="454"/>
      <c r="LU9" s="454"/>
      <c r="LV9" s="454"/>
      <c r="LW9" s="454"/>
      <c r="LX9" s="454"/>
      <c r="LY9" s="454"/>
      <c r="LZ9" s="454"/>
      <c r="MA9" s="454"/>
      <c r="MB9" s="454"/>
      <c r="MC9" s="454"/>
      <c r="MD9" s="454"/>
      <c r="ME9" s="454"/>
      <c r="MF9" s="454"/>
      <c r="MG9" s="454"/>
      <c r="MH9" s="454"/>
      <c r="MI9" s="454"/>
      <c r="MJ9" s="454"/>
      <c r="MK9" s="454"/>
      <c r="ML9" s="454"/>
      <c r="MM9" s="454"/>
      <c r="MN9" s="454"/>
      <c r="MO9" s="454"/>
      <c r="MP9" s="454"/>
      <c r="MQ9" s="454"/>
      <c r="MR9" s="454"/>
      <c r="MS9" s="454"/>
      <c r="MT9" s="454"/>
      <c r="MU9" s="454"/>
      <c r="MV9" s="454"/>
      <c r="MW9" s="454"/>
      <c r="MX9" s="454"/>
      <c r="MY9" s="454"/>
      <c r="MZ9" s="454"/>
      <c r="NA9" s="454"/>
      <c r="NB9" s="454"/>
      <c r="NC9" s="454"/>
      <c r="ND9" s="454"/>
      <c r="NE9" s="454"/>
      <c r="NF9" s="454"/>
      <c r="NG9" s="454"/>
      <c r="NH9" s="454"/>
      <c r="NI9" s="454"/>
      <c r="NJ9" s="454"/>
      <c r="NK9" s="454"/>
      <c r="NL9" s="454"/>
      <c r="NM9" s="454"/>
      <c r="NN9" s="454"/>
      <c r="NO9" s="454"/>
      <c r="NP9" s="454"/>
      <c r="NQ9" s="454"/>
      <c r="NR9" s="454"/>
      <c r="NS9" s="454"/>
      <c r="NT9" s="454"/>
      <c r="NU9" s="454"/>
      <c r="NV9" s="454"/>
      <c r="NW9" s="454"/>
      <c r="NX9" s="454"/>
      <c r="NY9" s="454"/>
      <c r="NZ9" s="454"/>
      <c r="OA9" s="454"/>
      <c r="OB9" s="454"/>
      <c r="OC9" s="454"/>
      <c r="OD9" s="454"/>
      <c r="OE9" s="454"/>
      <c r="OF9" s="454"/>
      <c r="OG9" s="454"/>
      <c r="OH9" s="454"/>
      <c r="OI9" s="454"/>
      <c r="OJ9" s="454"/>
      <c r="OK9" s="454"/>
      <c r="OL9" s="454"/>
      <c r="OM9" s="454"/>
      <c r="ON9" s="454"/>
      <c r="OO9" s="454"/>
      <c r="OP9" s="454"/>
      <c r="OQ9" s="454"/>
      <c r="OR9" s="454"/>
      <c r="OS9" s="454"/>
      <c r="OT9" s="454"/>
      <c r="OU9" s="454"/>
      <c r="OV9" s="454"/>
      <c r="OW9" s="454"/>
      <c r="OX9" s="454"/>
      <c r="OY9" s="454"/>
      <c r="OZ9" s="454"/>
      <c r="PA9" s="454"/>
      <c r="PB9" s="454"/>
      <c r="PC9" s="454"/>
      <c r="PD9" s="454"/>
      <c r="PE9" s="454"/>
      <c r="PF9" s="454"/>
      <c r="PG9" s="454"/>
      <c r="PH9" s="454"/>
      <c r="PI9" s="454"/>
      <c r="PJ9" s="454"/>
      <c r="PK9" s="454"/>
      <c r="PL9" s="454"/>
      <c r="PM9" s="454"/>
      <c r="PN9" s="454"/>
      <c r="PO9" s="454"/>
      <c r="PP9" s="454"/>
      <c r="PQ9" s="454"/>
      <c r="PR9" s="454"/>
      <c r="PS9" s="454"/>
      <c r="PT9" s="454"/>
      <c r="PU9" s="454"/>
      <c r="PV9" s="454"/>
      <c r="PW9" s="454"/>
      <c r="PX9" s="454"/>
      <c r="PY9" s="454"/>
      <c r="PZ9" s="454"/>
      <c r="QA9" s="454"/>
      <c r="QB9" s="454"/>
      <c r="QC9" s="454"/>
      <c r="QD9" s="454"/>
      <c r="QE9" s="454"/>
      <c r="QF9" s="454"/>
      <c r="QG9" s="454"/>
      <c r="QH9" s="454"/>
      <c r="QI9" s="454"/>
      <c r="QJ9" s="454"/>
      <c r="QK9" s="454"/>
      <c r="QL9" s="454"/>
      <c r="QM9" s="454"/>
      <c r="QN9" s="454"/>
      <c r="QO9" s="454"/>
      <c r="QP9" s="454"/>
      <c r="QQ9" s="454"/>
      <c r="QR9" s="454"/>
      <c r="QS9" s="454"/>
      <c r="QT9" s="454"/>
      <c r="QU9" s="454"/>
      <c r="QV9" s="454"/>
      <c r="QW9" s="454"/>
      <c r="QX9" s="454"/>
      <c r="QY9" s="454"/>
      <c r="QZ9" s="454"/>
      <c r="RA9" s="454"/>
      <c r="RB9" s="454"/>
      <c r="RC9" s="454"/>
      <c r="RD9" s="454"/>
      <c r="RE9" s="454"/>
      <c r="RF9" s="454"/>
      <c r="RG9" s="454"/>
      <c r="RH9" s="454"/>
      <c r="RI9" s="454"/>
      <c r="RJ9" s="454"/>
      <c r="RK9" s="454"/>
      <c r="RL9" s="454"/>
      <c r="RM9" s="454"/>
      <c r="RN9" s="454"/>
      <c r="RO9" s="454"/>
      <c r="RP9" s="454"/>
      <c r="RQ9" s="454"/>
      <c r="RR9" s="454"/>
      <c r="RS9" s="454"/>
      <c r="RT9" s="454"/>
      <c r="RU9" s="454"/>
      <c r="RV9" s="454"/>
      <c r="RW9" s="454"/>
      <c r="RX9" s="454"/>
      <c r="RY9" s="454"/>
      <c r="RZ9" s="454"/>
      <c r="SA9" s="454"/>
      <c r="SB9" s="454"/>
      <c r="SC9" s="454"/>
      <c r="SD9" s="454"/>
      <c r="SE9" s="454"/>
      <c r="SF9" s="454"/>
      <c r="SG9" s="454"/>
      <c r="SH9" s="454"/>
      <c r="SI9" s="454"/>
      <c r="SJ9" s="454"/>
      <c r="SK9" s="454"/>
      <c r="SL9" s="454"/>
      <c r="SM9" s="454"/>
      <c r="SN9" s="454"/>
      <c r="SO9" s="454"/>
      <c r="SP9" s="454"/>
      <c r="SQ9" s="454"/>
      <c r="SR9" s="454"/>
      <c r="SS9" s="454"/>
      <c r="ST9" s="454"/>
      <c r="SU9" s="454"/>
      <c r="SV9" s="454"/>
      <c r="SW9" s="454"/>
      <c r="SX9" s="454"/>
      <c r="SY9" s="454"/>
      <c r="SZ9" s="454"/>
      <c r="TA9" s="454"/>
      <c r="TB9" s="454"/>
      <c r="TC9" s="454"/>
      <c r="TD9" s="454"/>
      <c r="TE9" s="454"/>
      <c r="TF9" s="454"/>
      <c r="TG9" s="454"/>
      <c r="TH9" s="454"/>
      <c r="TI9" s="454"/>
      <c r="TJ9" s="454"/>
      <c r="TK9" s="454"/>
      <c r="TL9" s="454"/>
      <c r="TM9" s="454"/>
      <c r="TN9" s="454"/>
      <c r="TO9" s="454"/>
      <c r="TP9" s="454"/>
      <c r="TQ9" s="454"/>
      <c r="TR9" s="454"/>
      <c r="TS9" s="454"/>
      <c r="TT9" s="454"/>
      <c r="TU9" s="454"/>
      <c r="TV9" s="454"/>
      <c r="TW9" s="454"/>
      <c r="TX9" s="454"/>
      <c r="TY9" s="454"/>
      <c r="TZ9" s="454"/>
      <c r="UA9" s="454"/>
      <c r="UB9" s="454"/>
      <c r="UC9" s="454"/>
      <c r="UD9" s="454"/>
      <c r="UE9" s="454"/>
      <c r="UF9" s="454"/>
      <c r="UG9" s="454"/>
      <c r="UH9" s="454"/>
      <c r="UI9" s="454"/>
      <c r="UJ9" s="454"/>
      <c r="UK9" s="454"/>
      <c r="UL9" s="454"/>
      <c r="UM9" s="454"/>
      <c r="UN9" s="454"/>
      <c r="UO9" s="454"/>
      <c r="UP9" s="454"/>
      <c r="UQ9" s="454"/>
      <c r="UR9" s="454"/>
      <c r="US9" s="454"/>
      <c r="UT9" s="454"/>
      <c r="UU9" s="454"/>
      <c r="UV9" s="454"/>
      <c r="UW9" s="454"/>
      <c r="UX9" s="454"/>
      <c r="UY9" s="454"/>
      <c r="UZ9" s="454"/>
      <c r="VA9" s="454"/>
      <c r="VB9" s="454"/>
      <c r="VC9" s="454"/>
      <c r="VD9" s="454"/>
      <c r="VE9" s="454"/>
      <c r="VF9" s="454"/>
      <c r="VG9" s="454"/>
      <c r="VH9" s="454"/>
      <c r="VI9" s="454"/>
      <c r="VJ9" s="454"/>
      <c r="VK9" s="454"/>
      <c r="VL9" s="454"/>
      <c r="VM9" s="454"/>
      <c r="VN9" s="454"/>
      <c r="VO9" s="454"/>
      <c r="VP9" s="454"/>
      <c r="VQ9" s="454"/>
      <c r="VR9" s="454"/>
      <c r="VS9" s="454"/>
      <c r="VT9" s="454"/>
      <c r="VU9" s="454"/>
      <c r="VV9" s="454"/>
      <c r="VW9" s="454"/>
      <c r="VX9" s="454"/>
      <c r="VY9" s="454"/>
      <c r="VZ9" s="454"/>
      <c r="WA9" s="454"/>
      <c r="WB9" s="454"/>
      <c r="WC9" s="454"/>
      <c r="WD9" s="454"/>
      <c r="WE9" s="454"/>
      <c r="WF9" s="454"/>
      <c r="WG9" s="454"/>
      <c r="WH9" s="454"/>
      <c r="WI9" s="454"/>
      <c r="WJ9" s="454"/>
      <c r="WK9" s="454"/>
      <c r="WL9" s="454"/>
      <c r="WM9" s="454"/>
      <c r="WN9" s="454"/>
      <c r="WO9" s="454"/>
      <c r="WP9" s="454"/>
      <c r="WQ9" s="454"/>
      <c r="WR9" s="454"/>
      <c r="WS9" s="454"/>
      <c r="WT9" s="454"/>
      <c r="WU9" s="454"/>
      <c r="WV9" s="454"/>
      <c r="WW9" s="454"/>
      <c r="WX9" s="454"/>
      <c r="WY9" s="454"/>
      <c r="WZ9" s="454"/>
      <c r="XA9" s="454"/>
      <c r="XB9" s="454"/>
      <c r="XC9" s="454"/>
      <c r="XD9" s="454"/>
      <c r="XE9" s="454"/>
      <c r="XF9" s="454"/>
      <c r="XG9" s="454"/>
      <c r="XH9" s="454"/>
      <c r="XI9" s="454"/>
      <c r="XJ9" s="454"/>
      <c r="XK9" s="454"/>
      <c r="XL9" s="454"/>
      <c r="XM9" s="454"/>
      <c r="XN9" s="454"/>
      <c r="XO9" s="454"/>
      <c r="XP9" s="454"/>
      <c r="XQ9" s="454"/>
      <c r="XR9" s="454"/>
      <c r="XS9" s="454"/>
      <c r="XT9" s="454"/>
      <c r="XU9" s="454"/>
      <c r="XV9" s="454"/>
      <c r="XW9" s="454"/>
      <c r="XX9" s="454"/>
      <c r="XY9" s="454"/>
      <c r="XZ9" s="454"/>
      <c r="YA9" s="454"/>
      <c r="YB9" s="454"/>
      <c r="YC9" s="454"/>
      <c r="YD9" s="454"/>
      <c r="YE9" s="454"/>
      <c r="YF9" s="454"/>
      <c r="YG9" s="454"/>
      <c r="YH9" s="454"/>
      <c r="YI9" s="454"/>
      <c r="YJ9" s="454"/>
      <c r="YK9" s="454"/>
      <c r="YL9" s="454"/>
      <c r="YM9" s="454"/>
      <c r="YN9" s="454"/>
      <c r="YO9" s="454"/>
      <c r="YP9" s="454"/>
      <c r="YQ9" s="454"/>
      <c r="YR9" s="454"/>
      <c r="YS9" s="454"/>
      <c r="YT9" s="454"/>
      <c r="YU9" s="454"/>
      <c r="YV9" s="454"/>
      <c r="YW9" s="454"/>
      <c r="YX9" s="454"/>
      <c r="YY9" s="454"/>
      <c r="YZ9" s="454"/>
      <c r="ZA9" s="454"/>
      <c r="ZB9" s="454"/>
      <c r="ZC9" s="454"/>
      <c r="ZD9" s="454"/>
      <c r="ZE9" s="454"/>
      <c r="ZF9" s="454"/>
      <c r="ZG9" s="454"/>
      <c r="ZH9" s="454"/>
      <c r="ZI9" s="454"/>
      <c r="ZJ9" s="454"/>
      <c r="ZK9" s="454"/>
      <c r="ZL9" s="454"/>
      <c r="ZM9" s="454"/>
      <c r="ZN9" s="454"/>
      <c r="ZO9" s="454"/>
      <c r="ZP9" s="454"/>
      <c r="ZQ9" s="454"/>
      <c r="ZR9" s="454"/>
      <c r="ZS9" s="454"/>
      <c r="ZT9" s="454"/>
      <c r="ZU9" s="454"/>
      <c r="ZV9" s="454"/>
      <c r="ZW9" s="454"/>
      <c r="ZX9" s="454"/>
      <c r="ZY9" s="454"/>
      <c r="ZZ9" s="454"/>
      <c r="AAA9" s="454"/>
      <c r="AAB9" s="454"/>
      <c r="AAC9" s="454"/>
      <c r="AAD9" s="454"/>
      <c r="AAE9" s="454"/>
      <c r="AAF9" s="454"/>
      <c r="AAG9" s="454"/>
      <c r="AAH9" s="454"/>
      <c r="AAI9" s="454"/>
      <c r="AAJ9" s="454"/>
      <c r="AAK9" s="454"/>
      <c r="AAL9" s="454"/>
      <c r="AAM9" s="454"/>
      <c r="AAN9" s="454"/>
      <c r="AAO9" s="454"/>
      <c r="AAP9" s="454"/>
      <c r="AAQ9" s="454"/>
      <c r="AAR9" s="454"/>
      <c r="AAS9" s="454"/>
      <c r="AAT9" s="454"/>
      <c r="AAU9" s="454"/>
      <c r="AAV9" s="454"/>
      <c r="AAW9" s="454"/>
      <c r="AAX9" s="454"/>
      <c r="AAY9" s="454"/>
      <c r="AAZ9" s="454"/>
      <c r="ABA9" s="454"/>
      <c r="ABB9" s="454"/>
      <c r="ABC9" s="454"/>
      <c r="ABD9" s="454"/>
      <c r="ABE9" s="454"/>
      <c r="ABF9" s="454"/>
      <c r="ABG9" s="454"/>
      <c r="ABH9" s="454"/>
      <c r="ABI9" s="454"/>
      <c r="ABJ9" s="454"/>
      <c r="ABK9" s="454"/>
      <c r="ABL9" s="454"/>
      <c r="ABM9" s="454"/>
      <c r="ABN9" s="454"/>
      <c r="ABO9" s="454"/>
      <c r="ABP9" s="454"/>
      <c r="ABQ9" s="454"/>
      <c r="ABR9" s="454"/>
      <c r="ABS9" s="454"/>
      <c r="ABT9" s="454"/>
      <c r="ABU9" s="454"/>
      <c r="ABV9" s="454"/>
      <c r="ABW9" s="454"/>
      <c r="ABX9" s="454"/>
      <c r="ABY9" s="454"/>
      <c r="ABZ9" s="454"/>
      <c r="ACA9" s="454"/>
      <c r="ACB9" s="454"/>
      <c r="ACC9" s="454"/>
      <c r="ACD9" s="454"/>
      <c r="ACE9" s="454"/>
      <c r="ACF9" s="454"/>
      <c r="ACG9" s="454"/>
      <c r="ACH9" s="454"/>
      <c r="ACI9" s="454"/>
      <c r="ACJ9" s="454"/>
      <c r="ACK9" s="454"/>
      <c r="ACL9" s="454"/>
      <c r="ACM9" s="454"/>
      <c r="ACN9" s="454"/>
      <c r="ACO9" s="454"/>
      <c r="ACP9" s="454"/>
      <c r="ACQ9" s="454"/>
      <c r="ACR9" s="454"/>
      <c r="ACS9" s="454"/>
      <c r="ACT9" s="454"/>
      <c r="ACU9" s="454"/>
      <c r="ACV9" s="454"/>
      <c r="ACW9" s="454"/>
      <c r="ACX9" s="454"/>
      <c r="ACY9" s="454"/>
      <c r="ACZ9" s="454"/>
      <c r="ADA9" s="454"/>
      <c r="ADB9" s="454"/>
      <c r="ADC9" s="454"/>
      <c r="ADD9" s="454"/>
      <c r="ADE9" s="454"/>
      <c r="ADF9" s="454"/>
      <c r="ADG9" s="454"/>
      <c r="ADH9" s="454"/>
      <c r="ADI9" s="454"/>
      <c r="ADJ9" s="454"/>
      <c r="ADK9" s="454"/>
      <c r="ADL9" s="454"/>
      <c r="ADM9" s="454"/>
      <c r="ADN9" s="454"/>
      <c r="ADO9" s="454"/>
      <c r="ADP9" s="454"/>
      <c r="ADQ9" s="454"/>
      <c r="ADR9" s="454"/>
      <c r="ADS9" s="454"/>
      <c r="ADT9" s="454"/>
      <c r="ADU9" s="454"/>
      <c r="ADV9" s="454"/>
      <c r="ADW9" s="454"/>
      <c r="ADX9" s="454"/>
      <c r="ADY9" s="454"/>
      <c r="ADZ9" s="454"/>
      <c r="AEA9" s="454"/>
      <c r="AEB9" s="454"/>
      <c r="AEC9" s="454"/>
      <c r="AED9" s="454"/>
      <c r="AEE9" s="454"/>
      <c r="AEF9" s="454"/>
      <c r="AEG9" s="454"/>
      <c r="AEH9" s="454"/>
      <c r="AEI9" s="454"/>
      <c r="AEJ9" s="454"/>
      <c r="AEK9" s="454"/>
      <c r="AEL9" s="454"/>
      <c r="AEM9" s="454"/>
      <c r="AEN9" s="454"/>
      <c r="AEO9" s="454"/>
      <c r="AEP9" s="454"/>
      <c r="AEQ9" s="454"/>
      <c r="AER9" s="454"/>
      <c r="AES9" s="454"/>
      <c r="AET9" s="454"/>
      <c r="AEU9" s="454"/>
      <c r="AEV9" s="454"/>
      <c r="AEW9" s="454"/>
      <c r="AEX9" s="454"/>
      <c r="AEY9" s="454"/>
      <c r="AEZ9" s="454"/>
      <c r="AFA9" s="454"/>
      <c r="AFB9" s="454"/>
      <c r="AFC9" s="454"/>
      <c r="AFD9" s="454"/>
      <c r="AFE9" s="454"/>
      <c r="AFF9" s="454"/>
      <c r="AFG9" s="454"/>
      <c r="AFH9" s="454"/>
      <c r="AFI9" s="454"/>
      <c r="AFJ9" s="454"/>
      <c r="AFK9" s="454"/>
      <c r="AFL9" s="454"/>
      <c r="AFM9" s="454"/>
      <c r="AFN9" s="454"/>
      <c r="AFO9" s="454"/>
      <c r="AFP9" s="454"/>
      <c r="AFQ9" s="454"/>
      <c r="AFR9" s="454"/>
      <c r="AFS9" s="454"/>
      <c r="AFT9" s="454"/>
      <c r="AFU9" s="454"/>
      <c r="AFV9" s="454"/>
      <c r="AFW9" s="454"/>
      <c r="AFX9" s="454"/>
      <c r="AFY9" s="454"/>
      <c r="AFZ9" s="454"/>
      <c r="AGA9" s="454"/>
      <c r="AGB9" s="454"/>
      <c r="AGC9" s="454"/>
      <c r="AGD9" s="454"/>
      <c r="AGE9" s="454"/>
      <c r="AGF9" s="454"/>
      <c r="AGG9" s="454"/>
      <c r="AGH9" s="454"/>
      <c r="AGI9" s="454"/>
      <c r="AGJ9" s="454"/>
      <c r="AGK9" s="454"/>
      <c r="AGL9" s="454"/>
      <c r="AGM9" s="454"/>
      <c r="AGN9" s="454"/>
      <c r="AGO9" s="454"/>
      <c r="AGP9" s="454"/>
      <c r="AGQ9" s="454"/>
      <c r="AGR9" s="454"/>
      <c r="AGS9" s="454"/>
      <c r="AGT9" s="454"/>
      <c r="AGU9" s="454"/>
      <c r="AGV9" s="454"/>
      <c r="AGW9" s="454"/>
      <c r="AGX9" s="454"/>
      <c r="AGY9" s="454"/>
      <c r="AGZ9" s="454"/>
      <c r="AHA9" s="454"/>
      <c r="AHB9" s="454"/>
      <c r="AHC9" s="454"/>
      <c r="AHD9" s="454"/>
      <c r="AHE9" s="454"/>
      <c r="AHF9" s="454"/>
      <c r="AHG9" s="454"/>
      <c r="AHH9" s="454"/>
      <c r="AHI9" s="454"/>
      <c r="AHJ9" s="454"/>
      <c r="AHK9" s="454"/>
      <c r="AHL9" s="454"/>
      <c r="AHM9" s="454"/>
      <c r="AHN9" s="454"/>
      <c r="AHO9" s="454"/>
      <c r="AHP9" s="454"/>
      <c r="AHQ9" s="454"/>
      <c r="AHR9" s="454"/>
      <c r="AHS9" s="454"/>
      <c r="AHT9" s="454"/>
      <c r="AHU9" s="454"/>
      <c r="AHV9" s="454"/>
      <c r="AHW9" s="454"/>
      <c r="AHX9" s="454"/>
      <c r="AHY9" s="454"/>
      <c r="AHZ9" s="454"/>
      <c r="AIA9" s="454"/>
      <c r="AIB9" s="454"/>
      <c r="AIC9" s="454"/>
      <c r="AID9" s="454"/>
      <c r="AIE9" s="454"/>
      <c r="AIF9" s="454"/>
      <c r="AIG9" s="454"/>
      <c r="AIH9" s="454"/>
      <c r="AII9" s="454"/>
      <c r="AIJ9" s="454"/>
      <c r="AIK9" s="454"/>
      <c r="AIL9" s="454"/>
      <c r="AIM9" s="454"/>
      <c r="AIN9" s="454"/>
      <c r="AIO9" s="454"/>
      <c r="AIP9" s="454"/>
      <c r="AIQ9" s="454"/>
      <c r="AIR9" s="454"/>
      <c r="AIS9" s="454"/>
      <c r="AIT9" s="454"/>
      <c r="AIU9" s="454"/>
      <c r="AIV9" s="454"/>
      <c r="AIW9" s="454"/>
      <c r="AIX9" s="454"/>
      <c r="AIY9" s="454"/>
      <c r="AIZ9" s="454"/>
      <c r="AJA9" s="454"/>
      <c r="AJB9" s="454"/>
      <c r="AJC9" s="454"/>
      <c r="AJD9" s="454"/>
      <c r="AJE9" s="454"/>
      <c r="AJF9" s="454"/>
      <c r="AJG9" s="454"/>
      <c r="AJH9" s="454"/>
      <c r="AJI9" s="454"/>
      <c r="AJJ9" s="454"/>
      <c r="AJK9" s="454"/>
      <c r="AJL9" s="454"/>
      <c r="AJM9" s="454"/>
      <c r="AJN9" s="454"/>
      <c r="AJO9" s="454"/>
      <c r="AJP9" s="454"/>
      <c r="AJQ9" s="454"/>
      <c r="AJR9" s="454"/>
      <c r="AJS9" s="454"/>
      <c r="AJT9" s="454"/>
      <c r="AJU9" s="454"/>
      <c r="AJV9" s="454"/>
      <c r="AJW9" s="454"/>
      <c r="AJX9" s="454"/>
      <c r="AJY9" s="454"/>
      <c r="AJZ9" s="454"/>
      <c r="AKA9" s="454"/>
      <c r="AKB9" s="454"/>
      <c r="AKC9" s="454"/>
      <c r="AKD9" s="454"/>
      <c r="AKE9" s="454"/>
      <c r="AKF9" s="454"/>
      <c r="AKG9" s="454"/>
      <c r="AKH9" s="454"/>
      <c r="AKI9" s="454"/>
      <c r="AKJ9" s="454"/>
      <c r="AKK9" s="454"/>
      <c r="AKL9" s="454"/>
      <c r="AKM9" s="454"/>
      <c r="AKN9" s="454"/>
      <c r="AKO9" s="454"/>
      <c r="AKP9" s="454"/>
      <c r="AKQ9" s="454"/>
      <c r="AKR9" s="454"/>
      <c r="AKS9" s="454"/>
      <c r="AKT9" s="454"/>
      <c r="AKU9" s="454"/>
      <c r="AKV9" s="454"/>
      <c r="AKW9" s="454"/>
      <c r="AKX9" s="454"/>
      <c r="AKY9" s="454"/>
      <c r="AKZ9" s="454"/>
      <c r="ALA9" s="454"/>
      <c r="ALB9" s="454"/>
      <c r="ALC9" s="454"/>
      <c r="ALD9" s="454"/>
      <c r="ALE9" s="454"/>
      <c r="ALF9" s="454"/>
      <c r="ALG9" s="454"/>
      <c r="ALH9" s="454"/>
      <c r="ALI9" s="454"/>
      <c r="ALJ9" s="454"/>
      <c r="ALK9" s="454"/>
      <c r="ALL9" s="454"/>
      <c r="ALM9" s="454"/>
      <c r="ALN9" s="454"/>
      <c r="ALO9" s="454"/>
      <c r="ALP9" s="454"/>
      <c r="ALQ9" s="454"/>
      <c r="ALR9" s="454"/>
      <c r="ALS9" s="454"/>
      <c r="ALT9" s="454"/>
      <c r="ALU9" s="454"/>
      <c r="ALV9" s="454"/>
      <c r="ALW9" s="454"/>
      <c r="ALX9" s="454"/>
      <c r="ALY9" s="454"/>
      <c r="ALZ9" s="454"/>
      <c r="AMA9" s="454"/>
      <c r="AMB9" s="454"/>
      <c r="AMC9" s="454"/>
      <c r="AMD9" s="454"/>
      <c r="AME9" s="454"/>
      <c r="AMF9" s="454"/>
      <c r="AMG9" s="454"/>
      <c r="AMH9" s="454"/>
      <c r="AMI9" s="454"/>
      <c r="AMJ9" s="454"/>
      <c r="AMK9" s="454"/>
      <c r="AML9" s="454"/>
      <c r="AMM9" s="454"/>
      <c r="AMN9" s="454"/>
      <c r="AMO9" s="454"/>
      <c r="AMP9" s="454"/>
      <c r="AMQ9" s="454"/>
      <c r="AMR9" s="454"/>
      <c r="AMS9" s="454"/>
      <c r="AMT9" s="454"/>
      <c r="AMU9" s="454"/>
      <c r="AMV9" s="454"/>
      <c r="AMW9" s="454"/>
      <c r="AMX9" s="454"/>
      <c r="AMY9" s="454"/>
      <c r="AMZ9" s="454"/>
      <c r="ANA9" s="454"/>
      <c r="ANB9" s="454"/>
      <c r="ANC9" s="454"/>
      <c r="AND9" s="454"/>
      <c r="ANE9" s="454"/>
      <c r="ANF9" s="454"/>
      <c r="ANG9" s="454"/>
      <c r="ANH9" s="454"/>
      <c r="ANI9" s="454"/>
      <c r="ANJ9" s="454"/>
      <c r="ANK9" s="454"/>
      <c r="ANL9" s="454"/>
      <c r="ANM9" s="454"/>
      <c r="ANN9" s="454"/>
      <c r="ANO9" s="454"/>
      <c r="ANP9" s="454"/>
      <c r="ANQ9" s="454"/>
      <c r="ANR9" s="454"/>
      <c r="ANS9" s="454"/>
      <c r="ANT9" s="454"/>
      <c r="ANU9" s="454"/>
      <c r="ANV9" s="454"/>
      <c r="ANW9" s="454"/>
      <c r="ANX9" s="454"/>
      <c r="ANY9" s="454"/>
      <c r="ANZ9" s="454"/>
      <c r="AOA9" s="454"/>
      <c r="AOB9" s="454"/>
      <c r="AOC9" s="454"/>
      <c r="AOD9" s="454"/>
      <c r="AOE9" s="454"/>
      <c r="AOF9" s="454"/>
      <c r="AOG9" s="454"/>
      <c r="AOH9" s="454"/>
      <c r="AOI9" s="454"/>
      <c r="AOJ9" s="454"/>
      <c r="AOK9" s="454"/>
      <c r="AOL9" s="454"/>
      <c r="AOM9" s="454"/>
      <c r="AON9" s="454"/>
      <c r="AOO9" s="454"/>
      <c r="AOP9" s="454"/>
      <c r="AOQ9" s="454"/>
      <c r="AOR9" s="454"/>
      <c r="AOS9" s="454"/>
      <c r="AOT9" s="454"/>
      <c r="AOU9" s="454"/>
      <c r="AOV9" s="454"/>
      <c r="AOW9" s="454"/>
      <c r="AOX9" s="454"/>
      <c r="AOY9" s="454"/>
      <c r="AOZ9" s="454"/>
      <c r="APA9" s="454"/>
      <c r="APB9" s="454"/>
      <c r="APC9" s="454"/>
      <c r="APD9" s="454"/>
      <c r="APE9" s="454"/>
      <c r="APF9" s="454"/>
      <c r="APG9" s="454"/>
      <c r="APH9" s="454"/>
      <c r="API9" s="454"/>
      <c r="APJ9" s="454"/>
      <c r="APK9" s="454"/>
      <c r="APL9" s="454"/>
      <c r="APM9" s="454"/>
      <c r="APN9" s="454"/>
      <c r="APO9" s="454"/>
      <c r="APP9" s="454"/>
      <c r="APQ9" s="454"/>
      <c r="APR9" s="454"/>
      <c r="APS9" s="454"/>
      <c r="APT9" s="454"/>
      <c r="APU9" s="454"/>
      <c r="APV9" s="454"/>
      <c r="APW9" s="454"/>
      <c r="APX9" s="454"/>
      <c r="APY9" s="454"/>
      <c r="APZ9" s="454"/>
      <c r="AQA9" s="454"/>
      <c r="AQB9" s="454"/>
      <c r="AQC9" s="454"/>
      <c r="AQD9" s="454"/>
      <c r="AQE9" s="454"/>
      <c r="AQF9" s="454"/>
      <c r="AQG9" s="454"/>
      <c r="AQH9" s="454"/>
      <c r="AQI9" s="454"/>
      <c r="AQJ9" s="454"/>
      <c r="AQK9" s="454"/>
      <c r="AQL9" s="454"/>
      <c r="AQM9" s="454"/>
      <c r="AQN9" s="454"/>
      <c r="AQO9" s="454"/>
      <c r="AQP9" s="454"/>
      <c r="AQQ9" s="454"/>
      <c r="AQR9" s="454"/>
      <c r="AQS9" s="454"/>
      <c r="AQT9" s="454"/>
      <c r="AQU9" s="454"/>
      <c r="AQV9" s="454"/>
      <c r="AQW9" s="454"/>
      <c r="AQX9" s="454"/>
      <c r="AQY9" s="454"/>
      <c r="AQZ9" s="454"/>
      <c r="ARA9" s="454"/>
      <c r="ARB9" s="454"/>
      <c r="ARC9" s="454"/>
      <c r="ARD9" s="454"/>
      <c r="ARE9" s="454"/>
      <c r="ARF9" s="454"/>
      <c r="ARG9" s="454"/>
      <c r="ARH9" s="454"/>
      <c r="ARI9" s="454"/>
      <c r="ARJ9" s="454"/>
      <c r="ARK9" s="454"/>
      <c r="ARL9" s="454"/>
      <c r="ARM9" s="454"/>
      <c r="ARN9" s="454"/>
      <c r="ARO9" s="454"/>
      <c r="ARP9" s="454"/>
      <c r="ARQ9" s="454"/>
      <c r="ARR9" s="454"/>
      <c r="ARS9" s="454"/>
      <c r="ART9" s="454"/>
      <c r="ARU9" s="454"/>
      <c r="ARV9" s="454"/>
      <c r="ARW9" s="454"/>
      <c r="ARX9" s="454"/>
      <c r="ARY9" s="454"/>
      <c r="ARZ9" s="454"/>
      <c r="ASA9" s="454"/>
      <c r="ASB9" s="454"/>
      <c r="ASC9" s="454"/>
      <c r="ASD9" s="454"/>
      <c r="ASE9" s="454"/>
      <c r="ASF9" s="454"/>
      <c r="ASG9" s="454"/>
      <c r="ASH9" s="454"/>
      <c r="ASI9" s="454"/>
      <c r="ASJ9" s="454"/>
      <c r="ASK9" s="454"/>
      <c r="ASL9" s="454"/>
      <c r="ASM9" s="454"/>
      <c r="ASN9" s="454"/>
      <c r="ASO9" s="454"/>
      <c r="ASP9" s="454"/>
      <c r="ASQ9" s="454"/>
      <c r="ASR9" s="454"/>
      <c r="ASS9" s="454"/>
      <c r="AST9" s="454"/>
      <c r="ASU9" s="454"/>
      <c r="ASV9" s="454"/>
      <c r="ASW9" s="454"/>
      <c r="ASX9" s="454"/>
      <c r="ASY9" s="454"/>
      <c r="ASZ9" s="454"/>
      <c r="ATA9" s="454"/>
      <c r="ATB9" s="454"/>
      <c r="ATC9" s="454"/>
      <c r="ATD9" s="454"/>
      <c r="ATE9" s="454"/>
      <c r="ATF9" s="454"/>
      <c r="ATG9" s="454"/>
      <c r="ATH9" s="454"/>
      <c r="ATI9" s="454"/>
      <c r="ATJ9" s="454"/>
      <c r="ATK9" s="454"/>
      <c r="ATL9" s="454"/>
      <c r="ATM9" s="454"/>
      <c r="ATN9" s="454"/>
      <c r="ATO9" s="454"/>
      <c r="ATP9" s="454"/>
      <c r="ATQ9" s="454"/>
      <c r="ATR9" s="454"/>
      <c r="ATS9" s="454"/>
      <c r="ATT9" s="454"/>
      <c r="ATU9" s="454"/>
      <c r="ATV9" s="454"/>
      <c r="ATW9" s="454"/>
      <c r="ATX9" s="454"/>
      <c r="ATY9" s="454"/>
      <c r="ATZ9" s="454"/>
      <c r="AUA9" s="454"/>
      <c r="AUB9" s="454"/>
      <c r="AUC9" s="454"/>
      <c r="AUD9" s="454"/>
      <c r="AUE9" s="454"/>
      <c r="AUF9" s="454"/>
      <c r="AUG9" s="454"/>
      <c r="AUH9" s="454"/>
      <c r="AUI9" s="454"/>
      <c r="AUJ9" s="454"/>
      <c r="AUK9" s="454"/>
      <c r="AUL9" s="454"/>
      <c r="AUM9" s="454"/>
      <c r="AUN9" s="454"/>
      <c r="AUO9" s="454"/>
      <c r="AUP9" s="454"/>
      <c r="AUQ9" s="454"/>
      <c r="AUR9" s="454"/>
      <c r="AUS9" s="454"/>
      <c r="AUT9" s="454"/>
      <c r="AUU9" s="454"/>
      <c r="AUV9" s="454"/>
      <c r="AUW9" s="454"/>
      <c r="AUX9" s="454"/>
      <c r="AUY9" s="454"/>
      <c r="AUZ9" s="454"/>
      <c r="AVA9" s="454"/>
      <c r="AVB9" s="454"/>
      <c r="AVC9" s="454"/>
      <c r="AVD9" s="454"/>
      <c r="AVE9" s="454"/>
      <c r="AVF9" s="454"/>
      <c r="AVG9" s="454"/>
      <c r="AVH9" s="454"/>
      <c r="AVI9" s="454"/>
      <c r="AVJ9" s="454"/>
      <c r="AVK9" s="454"/>
      <c r="AVL9" s="454"/>
      <c r="AVM9" s="454"/>
      <c r="AVN9" s="454"/>
      <c r="AVO9" s="454"/>
      <c r="AVP9" s="454"/>
      <c r="AVQ9" s="454"/>
      <c r="AVR9" s="454"/>
      <c r="AVS9" s="454"/>
      <c r="AVT9" s="454"/>
      <c r="AVU9" s="454"/>
      <c r="AVV9" s="454"/>
      <c r="AVW9" s="454"/>
      <c r="AVX9" s="454"/>
      <c r="AVY9" s="454"/>
      <c r="AVZ9" s="454"/>
      <c r="AWA9" s="454"/>
      <c r="AWB9" s="454"/>
      <c r="AWC9" s="454"/>
      <c r="AWD9" s="454"/>
      <c r="AWE9" s="454"/>
      <c r="AWF9" s="454"/>
      <c r="AWG9" s="454"/>
      <c r="AWH9" s="454"/>
      <c r="AWI9" s="454"/>
      <c r="AWJ9" s="454"/>
      <c r="AWK9" s="454"/>
      <c r="AWL9" s="454"/>
      <c r="AWM9" s="454"/>
      <c r="AWN9" s="454"/>
      <c r="AWO9" s="454"/>
      <c r="AWP9" s="454"/>
      <c r="AWQ9" s="454"/>
      <c r="AWR9" s="454"/>
      <c r="AWS9" s="454"/>
      <c r="AWT9" s="454"/>
      <c r="AWU9" s="454"/>
      <c r="AWV9" s="454"/>
      <c r="AWW9" s="454"/>
      <c r="AWX9" s="454"/>
      <c r="AWY9" s="454"/>
      <c r="AWZ9" s="454"/>
      <c r="AXA9" s="454"/>
      <c r="AXB9" s="454"/>
      <c r="AXC9" s="454"/>
      <c r="AXD9" s="454"/>
      <c r="AXE9" s="454"/>
      <c r="AXF9" s="454"/>
      <c r="AXG9" s="454"/>
      <c r="AXH9" s="454"/>
      <c r="AXI9" s="454"/>
      <c r="AXJ9" s="454"/>
      <c r="AXK9" s="454"/>
      <c r="AXL9" s="454"/>
      <c r="AXM9" s="454"/>
      <c r="AXN9" s="454"/>
      <c r="AXO9" s="454"/>
      <c r="AXP9" s="454"/>
      <c r="AXQ9" s="454"/>
      <c r="AXR9" s="454"/>
      <c r="AXS9" s="454"/>
      <c r="AXT9" s="454"/>
      <c r="AXU9" s="454"/>
      <c r="AXV9" s="454"/>
      <c r="AXW9" s="454"/>
      <c r="AXX9" s="454"/>
      <c r="AXY9" s="454"/>
      <c r="AXZ9" s="454"/>
      <c r="AYA9" s="454"/>
      <c r="AYB9" s="454"/>
      <c r="AYC9" s="454"/>
      <c r="AYD9" s="454"/>
      <c r="AYE9" s="454"/>
      <c r="AYF9" s="454"/>
      <c r="AYG9" s="454"/>
      <c r="AYH9" s="454"/>
      <c r="AYI9" s="454"/>
      <c r="AYJ9" s="454"/>
      <c r="AYK9" s="454"/>
      <c r="AYL9" s="454"/>
      <c r="AYM9" s="454"/>
      <c r="AYN9" s="454"/>
      <c r="AYO9" s="454"/>
      <c r="AYP9" s="454"/>
      <c r="AYQ9" s="454"/>
      <c r="AYR9" s="454"/>
      <c r="AYS9" s="454"/>
      <c r="AYT9" s="454"/>
      <c r="AYU9" s="454"/>
      <c r="AYV9" s="454"/>
      <c r="AYW9" s="454"/>
      <c r="AYX9" s="454"/>
      <c r="AYY9" s="454"/>
      <c r="AYZ9" s="454"/>
      <c r="AZA9" s="454"/>
      <c r="AZB9" s="454"/>
      <c r="AZC9" s="454"/>
      <c r="AZD9" s="454"/>
      <c r="AZE9" s="454"/>
      <c r="AZF9" s="454"/>
      <c r="AZG9" s="454"/>
      <c r="AZH9" s="454"/>
      <c r="AZI9" s="454"/>
      <c r="AZJ9" s="454"/>
      <c r="AZK9" s="454"/>
      <c r="AZL9" s="454"/>
      <c r="AZM9" s="454"/>
      <c r="AZN9" s="454"/>
      <c r="AZO9" s="454"/>
      <c r="AZP9" s="454"/>
      <c r="AZQ9" s="454"/>
      <c r="AZR9" s="454"/>
      <c r="AZS9" s="454"/>
      <c r="AZT9" s="454"/>
      <c r="AZU9" s="454"/>
      <c r="AZV9" s="454"/>
      <c r="AZW9" s="454"/>
      <c r="AZX9" s="454"/>
      <c r="AZY9" s="454"/>
      <c r="AZZ9" s="454"/>
      <c r="BAA9" s="454"/>
      <c r="BAB9" s="454"/>
      <c r="BAC9" s="454"/>
      <c r="BAD9" s="454"/>
      <c r="BAE9" s="454"/>
      <c r="BAF9" s="454"/>
      <c r="BAG9" s="454"/>
      <c r="BAH9" s="454"/>
      <c r="BAI9" s="454"/>
      <c r="BAJ9" s="454"/>
      <c r="BAK9" s="454"/>
      <c r="BAL9" s="454"/>
      <c r="BAM9" s="454"/>
      <c r="BAN9" s="454"/>
      <c r="BAO9" s="454"/>
      <c r="BAP9" s="454"/>
      <c r="BAQ9" s="454"/>
      <c r="BAR9" s="454"/>
      <c r="BAS9" s="454"/>
      <c r="BAT9" s="454"/>
      <c r="BAU9" s="454"/>
      <c r="BAV9" s="454"/>
      <c r="BAW9" s="454"/>
      <c r="BAX9" s="454"/>
      <c r="BAY9" s="454"/>
      <c r="BAZ9" s="454"/>
      <c r="BBA9" s="454"/>
      <c r="BBB9" s="454"/>
      <c r="BBC9" s="454"/>
      <c r="BBD9" s="454"/>
      <c r="BBE9" s="454"/>
      <c r="BBF9" s="454"/>
      <c r="BBG9" s="454"/>
      <c r="BBH9" s="454"/>
      <c r="BBI9" s="454"/>
      <c r="BBJ9" s="454"/>
      <c r="BBK9" s="454"/>
      <c r="BBL9" s="454"/>
      <c r="BBM9" s="454"/>
      <c r="BBN9" s="454"/>
      <c r="BBO9" s="454"/>
      <c r="BBP9" s="454"/>
      <c r="BBQ9" s="454"/>
      <c r="BBR9" s="454"/>
      <c r="BBS9" s="454"/>
      <c r="BBT9" s="454"/>
      <c r="BBU9" s="454"/>
      <c r="BBV9" s="454"/>
      <c r="BBW9" s="454"/>
      <c r="BBX9" s="454"/>
      <c r="BBY9" s="454"/>
      <c r="BBZ9" s="454"/>
      <c r="BCA9" s="454"/>
      <c r="BCB9" s="454"/>
      <c r="BCC9" s="454"/>
      <c r="BCD9" s="454"/>
      <c r="BCE9" s="454"/>
      <c r="BCF9" s="454"/>
      <c r="BCG9" s="454"/>
      <c r="BCH9" s="454"/>
      <c r="BCI9" s="454"/>
      <c r="BCJ9" s="454"/>
      <c r="BCK9" s="454"/>
      <c r="BCL9" s="454"/>
      <c r="BCM9" s="454"/>
      <c r="BCN9" s="454"/>
      <c r="BCO9" s="454"/>
      <c r="BCP9" s="454"/>
      <c r="BCQ9" s="454"/>
      <c r="BCR9" s="454"/>
      <c r="BCS9" s="454"/>
      <c r="BCT9" s="454"/>
      <c r="BCU9" s="454"/>
      <c r="BCV9" s="454"/>
      <c r="BCW9" s="454"/>
      <c r="BCX9" s="454"/>
      <c r="BCY9" s="454"/>
      <c r="BCZ9" s="454"/>
      <c r="BDA9" s="454"/>
      <c r="BDB9" s="454"/>
      <c r="BDC9" s="454"/>
      <c r="BDD9" s="454"/>
      <c r="BDE9" s="454"/>
      <c r="BDF9" s="454"/>
      <c r="BDG9" s="454"/>
      <c r="BDH9" s="454"/>
      <c r="BDI9" s="454"/>
      <c r="BDJ9" s="454"/>
      <c r="BDK9" s="454"/>
      <c r="BDL9" s="454"/>
      <c r="BDM9" s="454"/>
      <c r="BDN9" s="454"/>
      <c r="BDO9" s="454"/>
      <c r="BDP9" s="454"/>
      <c r="BDQ9" s="454"/>
      <c r="BDR9" s="454"/>
      <c r="BDS9" s="454"/>
      <c r="BDT9" s="454"/>
      <c r="BDU9" s="454"/>
      <c r="BDV9" s="454"/>
      <c r="BDW9" s="454"/>
      <c r="BDX9" s="454"/>
      <c r="BDY9" s="454"/>
      <c r="BDZ9" s="454"/>
      <c r="BEA9" s="454"/>
      <c r="BEB9" s="454"/>
      <c r="BEC9" s="454"/>
      <c r="BED9" s="454"/>
      <c r="BEE9" s="454"/>
      <c r="BEF9" s="454"/>
      <c r="BEG9" s="454"/>
      <c r="BEH9" s="454"/>
      <c r="BEI9" s="454"/>
      <c r="BEJ9" s="454"/>
      <c r="BEK9" s="454"/>
      <c r="BEL9" s="454"/>
      <c r="BEM9" s="454"/>
      <c r="BEN9" s="454"/>
      <c r="BEO9" s="454"/>
      <c r="BEP9" s="454"/>
      <c r="BEQ9" s="454"/>
      <c r="BER9" s="454"/>
      <c r="BES9" s="454"/>
      <c r="BET9" s="454"/>
      <c r="BEU9" s="454"/>
      <c r="BEV9" s="454"/>
      <c r="BEW9" s="454"/>
      <c r="BEX9" s="454"/>
      <c r="BEY9" s="454"/>
      <c r="BEZ9" s="454"/>
      <c r="BFA9" s="454"/>
      <c r="BFB9" s="454"/>
      <c r="BFC9" s="454"/>
      <c r="BFD9" s="454"/>
      <c r="BFE9" s="454"/>
      <c r="BFF9" s="454"/>
      <c r="BFG9" s="454"/>
      <c r="BFH9" s="454"/>
      <c r="BFI9" s="454"/>
      <c r="BFJ9" s="454"/>
      <c r="BFK9" s="454"/>
      <c r="BFL9" s="454"/>
      <c r="BFM9" s="454"/>
      <c r="BFN9" s="454"/>
      <c r="BFO9" s="454"/>
      <c r="BFP9" s="454"/>
      <c r="BFQ9" s="454"/>
      <c r="BFR9" s="454"/>
      <c r="BFS9" s="454"/>
      <c r="BFT9" s="454"/>
      <c r="BFU9" s="454"/>
      <c r="BFV9" s="454"/>
      <c r="BFW9" s="454"/>
      <c r="BFX9" s="454"/>
      <c r="BFY9" s="454"/>
      <c r="BFZ9" s="454"/>
      <c r="BGA9" s="454"/>
      <c r="BGB9" s="454"/>
      <c r="BGC9" s="454"/>
      <c r="BGD9" s="454"/>
      <c r="BGE9" s="454"/>
      <c r="BGF9" s="454"/>
      <c r="BGG9" s="454"/>
      <c r="BGH9" s="454"/>
      <c r="BGI9" s="454"/>
      <c r="BGJ9" s="454"/>
      <c r="BGK9" s="454"/>
      <c r="BGL9" s="454"/>
      <c r="BGM9" s="454"/>
      <c r="BGN9" s="454"/>
      <c r="BGO9" s="454"/>
      <c r="BGP9" s="454"/>
      <c r="BGQ9" s="454"/>
      <c r="BGR9" s="454"/>
      <c r="BGS9" s="454"/>
      <c r="BGT9" s="454"/>
      <c r="BGU9" s="454"/>
      <c r="BGV9" s="454"/>
      <c r="BGW9" s="454"/>
      <c r="BGX9" s="454"/>
      <c r="BGY9" s="454"/>
      <c r="BGZ9" s="454"/>
      <c r="BHA9" s="454"/>
      <c r="BHB9" s="454"/>
      <c r="BHC9" s="454"/>
      <c r="BHD9" s="454"/>
      <c r="BHE9" s="454"/>
      <c r="BHF9" s="454"/>
      <c r="BHG9" s="454"/>
      <c r="BHH9" s="454"/>
      <c r="BHI9" s="454"/>
      <c r="BHJ9" s="454"/>
      <c r="BHK9" s="454"/>
      <c r="BHL9" s="454"/>
      <c r="BHM9" s="454"/>
      <c r="BHN9" s="454"/>
      <c r="BHO9" s="454"/>
      <c r="BHP9" s="454"/>
      <c r="BHQ9" s="454"/>
      <c r="BHR9" s="454"/>
      <c r="BHS9" s="454"/>
      <c r="BHT9" s="454"/>
      <c r="BHU9" s="454"/>
      <c r="BHV9" s="454"/>
      <c r="BHW9" s="454"/>
      <c r="BHX9" s="454"/>
      <c r="BHY9" s="454"/>
      <c r="BHZ9" s="454"/>
      <c r="BIA9" s="454"/>
      <c r="BIB9" s="454"/>
      <c r="BIC9" s="454"/>
      <c r="BID9" s="454"/>
      <c r="BIE9" s="454"/>
      <c r="BIF9" s="454"/>
      <c r="BIG9" s="454"/>
      <c r="BIH9" s="454"/>
      <c r="BII9" s="454"/>
      <c r="BIJ9" s="454"/>
      <c r="BIK9" s="454"/>
      <c r="BIL9" s="454"/>
      <c r="BIM9" s="454"/>
      <c r="BIN9" s="454"/>
      <c r="BIO9" s="454"/>
      <c r="BIP9" s="454"/>
      <c r="BIQ9" s="454"/>
      <c r="BIR9" s="454"/>
      <c r="BIS9" s="454"/>
      <c r="BIT9" s="454"/>
      <c r="BIU9" s="454"/>
      <c r="BIV9" s="454"/>
      <c r="BIW9" s="454"/>
      <c r="BIX9" s="454"/>
      <c r="BIY9" s="454"/>
      <c r="BIZ9" s="454"/>
      <c r="BJA9" s="454"/>
      <c r="BJB9" s="454"/>
      <c r="BJC9" s="454"/>
      <c r="BJD9" s="454"/>
      <c r="BJE9" s="454"/>
      <c r="BJF9" s="454"/>
      <c r="BJG9" s="454"/>
      <c r="BJH9" s="454"/>
      <c r="BJI9" s="454"/>
      <c r="BJJ9" s="454"/>
      <c r="BJK9" s="454"/>
      <c r="BJL9" s="454"/>
      <c r="BJM9" s="454"/>
      <c r="BJN9" s="454"/>
      <c r="BJO9" s="454"/>
      <c r="BJP9" s="454"/>
      <c r="BJQ9" s="454"/>
      <c r="BJR9" s="454"/>
      <c r="BJS9" s="454"/>
      <c r="BJT9" s="454"/>
      <c r="BJU9" s="454"/>
      <c r="BJV9" s="454"/>
      <c r="BJW9" s="454"/>
      <c r="BJX9" s="454"/>
      <c r="BJY9" s="454"/>
      <c r="BJZ9" s="454"/>
      <c r="BKA9" s="454"/>
      <c r="BKB9" s="454"/>
      <c r="BKC9" s="454"/>
      <c r="BKD9" s="454"/>
      <c r="BKE9" s="454"/>
      <c r="BKF9" s="454"/>
      <c r="BKG9" s="454"/>
      <c r="BKH9" s="454"/>
      <c r="BKI9" s="454"/>
      <c r="BKJ9" s="454"/>
      <c r="BKK9" s="454"/>
      <c r="BKL9" s="454"/>
      <c r="BKM9" s="454"/>
      <c r="BKN9" s="454"/>
      <c r="BKO9" s="454"/>
      <c r="BKP9" s="454"/>
      <c r="BKQ9" s="454"/>
      <c r="BKR9" s="454"/>
      <c r="BKS9" s="454"/>
      <c r="BKT9" s="454"/>
      <c r="BKU9" s="454"/>
      <c r="BKV9" s="454"/>
      <c r="BKW9" s="454"/>
      <c r="BKX9" s="454"/>
      <c r="BKY9" s="454"/>
      <c r="BKZ9" s="454"/>
      <c r="BLA9" s="454"/>
      <c r="BLB9" s="454"/>
      <c r="BLC9" s="454"/>
      <c r="BLD9" s="454"/>
      <c r="BLE9" s="454"/>
      <c r="BLF9" s="454"/>
      <c r="BLG9" s="454"/>
      <c r="BLH9" s="454"/>
      <c r="BLI9" s="454"/>
      <c r="BLJ9" s="454"/>
      <c r="BLK9" s="454"/>
      <c r="BLL9" s="454"/>
      <c r="BLM9" s="454"/>
      <c r="BLN9" s="454"/>
      <c r="BLO9" s="454"/>
      <c r="BLP9" s="454"/>
      <c r="BLQ9" s="454"/>
      <c r="BLR9" s="454"/>
      <c r="BLS9" s="454"/>
      <c r="BLT9" s="454"/>
      <c r="BLU9" s="454"/>
      <c r="BLV9" s="454"/>
      <c r="BLW9" s="454"/>
      <c r="BLX9" s="454"/>
      <c r="BLY9" s="454"/>
      <c r="BLZ9" s="454"/>
      <c r="BMA9" s="454"/>
      <c r="BMB9" s="454"/>
      <c r="BMC9" s="454"/>
      <c r="BMD9" s="454"/>
      <c r="BME9" s="454"/>
      <c r="BMF9" s="454"/>
      <c r="BMG9" s="454"/>
      <c r="BMH9" s="454"/>
      <c r="BMI9" s="454"/>
      <c r="BMJ9" s="454"/>
      <c r="BMK9" s="454"/>
      <c r="BML9" s="454"/>
      <c r="BMM9" s="454"/>
      <c r="BMN9" s="454"/>
      <c r="BMO9" s="454"/>
      <c r="BMP9" s="454"/>
      <c r="BMQ9" s="454"/>
      <c r="BMR9" s="454"/>
      <c r="BMS9" s="454"/>
      <c r="BMT9" s="454"/>
      <c r="BMU9" s="454"/>
      <c r="BMV9" s="454"/>
      <c r="BMW9" s="454"/>
      <c r="BMX9" s="454"/>
      <c r="BMY9" s="454"/>
      <c r="BMZ9" s="454"/>
      <c r="BNA9" s="454"/>
      <c r="BNB9" s="454"/>
      <c r="BNC9" s="454"/>
      <c r="BND9" s="454"/>
      <c r="BNE9" s="454"/>
      <c r="BNF9" s="454"/>
      <c r="BNG9" s="454"/>
      <c r="BNH9" s="454"/>
      <c r="BNI9" s="454"/>
      <c r="BNJ9" s="454"/>
      <c r="BNK9" s="454"/>
      <c r="BNL9" s="454"/>
      <c r="BNM9" s="454"/>
      <c r="BNN9" s="454"/>
      <c r="BNO9" s="454"/>
      <c r="BNP9" s="454"/>
      <c r="BNQ9" s="454"/>
      <c r="BNR9" s="454"/>
      <c r="BNS9" s="454"/>
      <c r="BNT9" s="454"/>
      <c r="BNU9" s="454"/>
      <c r="BNV9" s="454"/>
      <c r="BNW9" s="454"/>
      <c r="BNX9" s="454"/>
      <c r="BNY9" s="454"/>
      <c r="BNZ9" s="454"/>
      <c r="BOA9" s="454"/>
      <c r="BOB9" s="454"/>
      <c r="BOC9" s="454"/>
      <c r="BOD9" s="454"/>
      <c r="BOE9" s="454"/>
      <c r="BOF9" s="454"/>
      <c r="BOG9" s="454"/>
      <c r="BOH9" s="454"/>
      <c r="BOI9" s="454"/>
      <c r="BOJ9" s="454"/>
      <c r="BOK9" s="454"/>
      <c r="BOL9" s="454"/>
      <c r="BOM9" s="454"/>
      <c r="BON9" s="454"/>
      <c r="BOO9" s="454"/>
      <c r="BOP9" s="454"/>
      <c r="BOQ9" s="454"/>
      <c r="BOR9" s="454"/>
      <c r="BOS9" s="454"/>
      <c r="BOT9" s="454"/>
      <c r="BOU9" s="454"/>
      <c r="BOV9" s="454"/>
      <c r="BOW9" s="454"/>
      <c r="BOX9" s="454"/>
      <c r="BOY9" s="454"/>
      <c r="BOZ9" s="454"/>
      <c r="BPA9" s="454"/>
      <c r="BPB9" s="454"/>
      <c r="BPC9" s="454"/>
      <c r="BPD9" s="454"/>
      <c r="BPE9" s="454"/>
      <c r="BPF9" s="454"/>
      <c r="BPG9" s="454"/>
      <c r="BPH9" s="454"/>
      <c r="BPI9" s="454"/>
      <c r="BPJ9" s="454"/>
      <c r="BPK9" s="454"/>
      <c r="BPL9" s="454"/>
      <c r="BPM9" s="454"/>
      <c r="BPN9" s="454"/>
      <c r="BPO9" s="454"/>
      <c r="BPP9" s="454"/>
      <c r="BPQ9" s="454"/>
      <c r="BPR9" s="454"/>
      <c r="BPS9" s="454"/>
      <c r="BPT9" s="454"/>
      <c r="BPU9" s="454"/>
      <c r="BPV9" s="454"/>
      <c r="BPW9" s="454"/>
      <c r="BPX9" s="454"/>
      <c r="BPY9" s="454"/>
      <c r="BPZ9" s="454"/>
      <c r="BQA9" s="454"/>
      <c r="BQB9" s="454"/>
      <c r="BQC9" s="454"/>
      <c r="BQD9" s="454"/>
      <c r="BQE9" s="454"/>
      <c r="BQF9" s="454"/>
      <c r="BQG9" s="454"/>
      <c r="BQH9" s="454"/>
      <c r="BQI9" s="454"/>
      <c r="BQJ9" s="454"/>
      <c r="BQK9" s="454"/>
      <c r="BQL9" s="454"/>
      <c r="BQM9" s="454"/>
      <c r="BQN9" s="454"/>
      <c r="BQO9" s="454"/>
      <c r="BQP9" s="454"/>
      <c r="BQQ9" s="454"/>
      <c r="BQR9" s="454"/>
      <c r="BQS9" s="454"/>
      <c r="BQT9" s="454"/>
      <c r="BQU9" s="454"/>
      <c r="BQV9" s="454"/>
      <c r="BQW9" s="454"/>
      <c r="BQX9" s="454"/>
      <c r="BQY9" s="454"/>
      <c r="BQZ9" s="454"/>
      <c r="BRA9" s="454"/>
      <c r="BRB9" s="454"/>
      <c r="BRC9" s="454"/>
      <c r="BRD9" s="454"/>
      <c r="BRE9" s="454"/>
      <c r="BRF9" s="454"/>
      <c r="BRG9" s="454"/>
      <c r="BRH9" s="454"/>
      <c r="BRI9" s="454"/>
      <c r="BRJ9" s="454"/>
      <c r="BRK9" s="454"/>
      <c r="BRL9" s="454"/>
      <c r="BRM9" s="454"/>
      <c r="BRN9" s="454"/>
      <c r="BRO9" s="454"/>
      <c r="BRP9" s="454"/>
      <c r="BRQ9" s="454"/>
      <c r="BRR9" s="454"/>
      <c r="BRS9" s="454"/>
      <c r="BRT9" s="454"/>
      <c r="BRU9" s="454"/>
      <c r="BRV9" s="454"/>
      <c r="BRW9" s="454"/>
      <c r="BRX9" s="454"/>
      <c r="BRY9" s="454"/>
      <c r="BRZ9" s="454"/>
      <c r="BSA9" s="454"/>
      <c r="BSB9" s="454"/>
      <c r="BSC9" s="454"/>
      <c r="BSD9" s="454"/>
      <c r="BSE9" s="454"/>
      <c r="BSF9" s="454"/>
      <c r="BSG9" s="454"/>
      <c r="BSH9" s="454"/>
      <c r="BSI9" s="454"/>
      <c r="BSJ9" s="454"/>
      <c r="BSK9" s="454"/>
      <c r="BSL9" s="454"/>
      <c r="BSM9" s="454"/>
      <c r="BSN9" s="454"/>
      <c r="BSO9" s="454"/>
      <c r="BSP9" s="454"/>
      <c r="BSQ9" s="454"/>
      <c r="BSR9" s="454"/>
      <c r="BSS9" s="454"/>
      <c r="BST9" s="454"/>
      <c r="BSU9" s="454"/>
      <c r="BSV9" s="454"/>
      <c r="BSW9" s="454"/>
      <c r="BSX9" s="454"/>
      <c r="BSY9" s="454"/>
      <c r="BSZ9" s="454"/>
      <c r="BTA9" s="454"/>
      <c r="BTB9" s="454"/>
      <c r="BTC9" s="454"/>
      <c r="BTD9" s="454"/>
      <c r="BTE9" s="454"/>
      <c r="BTF9" s="454"/>
      <c r="BTG9" s="454"/>
      <c r="BTH9" s="454"/>
      <c r="BTI9" s="454"/>
      <c r="BTJ9" s="454"/>
      <c r="BTK9" s="454"/>
      <c r="BTL9" s="454"/>
      <c r="BTM9" s="454"/>
      <c r="BTN9" s="454"/>
      <c r="BTO9" s="454"/>
      <c r="BTP9" s="454"/>
      <c r="BTQ9" s="454"/>
      <c r="BTR9" s="454"/>
      <c r="BTS9" s="454"/>
      <c r="BTT9" s="454"/>
      <c r="BTU9" s="454"/>
      <c r="BTV9" s="454"/>
      <c r="BTW9" s="454"/>
      <c r="BTX9" s="454"/>
      <c r="BTY9" s="454"/>
      <c r="BTZ9" s="454"/>
      <c r="BUA9" s="454"/>
      <c r="BUB9" s="454"/>
      <c r="BUC9" s="454"/>
      <c r="BUD9" s="454"/>
      <c r="BUE9" s="454"/>
      <c r="BUF9" s="454"/>
      <c r="BUG9" s="454"/>
      <c r="BUH9" s="454"/>
      <c r="BUI9" s="454"/>
      <c r="BUJ9" s="454"/>
      <c r="BUK9" s="454"/>
      <c r="BUL9" s="454"/>
      <c r="BUM9" s="454"/>
      <c r="BUN9" s="454"/>
      <c r="BUO9" s="454"/>
      <c r="BUP9" s="454"/>
      <c r="BUQ9" s="454"/>
      <c r="BUR9" s="454"/>
      <c r="BUS9" s="454"/>
      <c r="BUT9" s="454"/>
      <c r="BUU9" s="454"/>
      <c r="BUV9" s="454"/>
      <c r="BUW9" s="454"/>
      <c r="BUX9" s="454"/>
      <c r="BUY9" s="454"/>
      <c r="BUZ9" s="454"/>
      <c r="BVA9" s="454"/>
      <c r="BVB9" s="454"/>
      <c r="BVC9" s="454"/>
      <c r="BVD9" s="454"/>
      <c r="BVE9" s="454"/>
      <c r="BVF9" s="454"/>
      <c r="BVG9" s="454"/>
      <c r="BVH9" s="454"/>
      <c r="BVI9" s="454"/>
      <c r="BVJ9" s="454"/>
      <c r="BVK9" s="454"/>
      <c r="BVL9" s="454"/>
      <c r="BVM9" s="454"/>
      <c r="BVN9" s="454"/>
      <c r="BVO9" s="454"/>
      <c r="BVP9" s="454"/>
      <c r="BVQ9" s="454"/>
      <c r="BVR9" s="454"/>
      <c r="BVS9" s="454"/>
      <c r="BVT9" s="454"/>
      <c r="BVU9" s="454"/>
      <c r="BVV9" s="454"/>
      <c r="BVW9" s="454"/>
      <c r="BVX9" s="454"/>
      <c r="BVY9" s="454"/>
      <c r="BVZ9" s="454"/>
      <c r="BWA9" s="454"/>
      <c r="BWB9" s="454"/>
      <c r="BWC9" s="454"/>
      <c r="BWD9" s="454"/>
      <c r="BWE9" s="454"/>
      <c r="BWF9" s="454"/>
      <c r="BWG9" s="454"/>
      <c r="BWH9" s="454"/>
      <c r="BWI9" s="454"/>
      <c r="BWJ9" s="454"/>
      <c r="BWK9" s="454"/>
      <c r="BWL9" s="454"/>
      <c r="BWM9" s="454"/>
      <c r="BWN9" s="454"/>
      <c r="BWO9" s="454"/>
      <c r="BWP9" s="454"/>
      <c r="BWQ9" s="454"/>
      <c r="BWR9" s="454"/>
      <c r="BWS9" s="454"/>
      <c r="BWT9" s="454"/>
      <c r="BWU9" s="454"/>
      <c r="BWV9" s="454"/>
      <c r="BWW9" s="454"/>
      <c r="BWX9" s="454"/>
      <c r="BWY9" s="454"/>
      <c r="BWZ9" s="454"/>
      <c r="BXA9" s="454"/>
      <c r="BXB9" s="454"/>
      <c r="BXC9" s="454"/>
      <c r="BXD9" s="454"/>
      <c r="BXE9" s="454"/>
      <c r="BXF9" s="454"/>
      <c r="BXG9" s="454"/>
      <c r="BXH9" s="454"/>
      <c r="BXI9" s="454"/>
      <c r="BXJ9" s="454"/>
      <c r="BXK9" s="454"/>
      <c r="BXL9" s="454"/>
      <c r="BXM9" s="454"/>
      <c r="BXN9" s="454"/>
      <c r="BXO9" s="454"/>
      <c r="BXP9" s="454"/>
      <c r="BXQ9" s="454"/>
      <c r="BXR9" s="454"/>
      <c r="BXS9" s="454"/>
      <c r="BXT9" s="454"/>
      <c r="BXU9" s="454"/>
      <c r="BXV9" s="454"/>
      <c r="BXW9" s="454"/>
      <c r="BXX9" s="454"/>
      <c r="BXY9" s="454"/>
      <c r="BXZ9" s="454"/>
      <c r="BYA9" s="454"/>
      <c r="BYB9" s="454"/>
      <c r="BYC9" s="454"/>
      <c r="BYD9" s="454"/>
      <c r="BYE9" s="454"/>
      <c r="BYF9" s="454"/>
      <c r="BYG9" s="454"/>
      <c r="BYH9" s="454"/>
      <c r="BYI9" s="454"/>
      <c r="BYJ9" s="454"/>
      <c r="BYK9" s="454"/>
      <c r="BYL9" s="454"/>
      <c r="BYM9" s="454"/>
      <c r="BYN9" s="454"/>
      <c r="BYO9" s="454"/>
      <c r="BYP9" s="454"/>
      <c r="BYQ9" s="454"/>
      <c r="BYR9" s="454"/>
      <c r="BYS9" s="454"/>
      <c r="BYT9" s="454"/>
      <c r="BYU9" s="454"/>
      <c r="BYV9" s="454"/>
      <c r="BYW9" s="454"/>
      <c r="BYX9" s="454"/>
      <c r="BYY9" s="454"/>
      <c r="BYZ9" s="454"/>
      <c r="BZA9" s="454"/>
      <c r="BZB9" s="454"/>
      <c r="BZC9" s="454"/>
      <c r="BZD9" s="454"/>
      <c r="BZE9" s="454"/>
      <c r="BZF9" s="454"/>
      <c r="BZG9" s="454"/>
      <c r="BZH9" s="454"/>
      <c r="BZI9" s="454"/>
      <c r="BZJ9" s="454"/>
      <c r="BZK9" s="454"/>
      <c r="BZL9" s="454"/>
      <c r="BZM9" s="454"/>
      <c r="BZN9" s="454"/>
      <c r="BZO9" s="454"/>
      <c r="BZP9" s="454"/>
      <c r="BZQ9" s="454"/>
      <c r="BZR9" s="454"/>
      <c r="BZS9" s="454"/>
      <c r="BZT9" s="454"/>
      <c r="BZU9" s="454"/>
      <c r="BZV9" s="454"/>
      <c r="BZW9" s="454"/>
      <c r="BZX9" s="454"/>
      <c r="BZY9" s="454"/>
      <c r="BZZ9" s="454"/>
      <c r="CAA9" s="454"/>
      <c r="CAB9" s="454"/>
      <c r="CAC9" s="454"/>
      <c r="CAD9" s="454"/>
      <c r="CAE9" s="454"/>
      <c r="CAF9" s="454"/>
      <c r="CAG9" s="454"/>
      <c r="CAH9" s="454"/>
      <c r="CAI9" s="454"/>
      <c r="CAJ9" s="454"/>
      <c r="CAK9" s="454"/>
      <c r="CAL9" s="454"/>
      <c r="CAM9" s="454"/>
      <c r="CAN9" s="454"/>
      <c r="CAO9" s="454"/>
      <c r="CAP9" s="454"/>
      <c r="CAQ9" s="454"/>
      <c r="CAR9" s="454"/>
      <c r="CAS9" s="454"/>
      <c r="CAT9" s="454"/>
      <c r="CAU9" s="454"/>
      <c r="CAV9" s="454"/>
      <c r="CAW9" s="454"/>
      <c r="CAX9" s="454"/>
      <c r="CAY9" s="454"/>
      <c r="CAZ9" s="454"/>
      <c r="CBA9" s="454"/>
      <c r="CBB9" s="454"/>
      <c r="CBC9" s="454"/>
      <c r="CBD9" s="454"/>
      <c r="CBE9" s="454"/>
      <c r="CBF9" s="454"/>
      <c r="CBG9" s="454"/>
      <c r="CBH9" s="454"/>
      <c r="CBI9" s="454"/>
      <c r="CBJ9" s="454"/>
      <c r="CBK9" s="454"/>
      <c r="CBL9" s="454"/>
      <c r="CBM9" s="454"/>
      <c r="CBN9" s="454"/>
      <c r="CBO9" s="454"/>
      <c r="CBP9" s="454"/>
      <c r="CBQ9" s="454"/>
      <c r="CBR9" s="454"/>
      <c r="CBS9" s="454"/>
      <c r="CBT9" s="454"/>
      <c r="CBU9" s="454"/>
      <c r="CBV9" s="454"/>
      <c r="CBW9" s="454"/>
      <c r="CBX9" s="454"/>
      <c r="CBY9" s="454"/>
      <c r="CBZ9" s="454"/>
      <c r="CCA9" s="454"/>
      <c r="CCB9" s="454"/>
      <c r="CCC9" s="454"/>
      <c r="CCD9" s="454"/>
      <c r="CCE9" s="454"/>
      <c r="CCF9" s="454"/>
      <c r="CCG9" s="454"/>
      <c r="CCH9" s="454"/>
      <c r="CCI9" s="454"/>
      <c r="CCJ9" s="454"/>
      <c r="CCK9" s="454"/>
      <c r="CCL9" s="454"/>
      <c r="CCM9" s="454"/>
      <c r="CCN9" s="454"/>
      <c r="CCO9" s="454"/>
      <c r="CCP9" s="454"/>
      <c r="CCQ9" s="454"/>
      <c r="CCR9" s="454"/>
      <c r="CCS9" s="454"/>
      <c r="CCT9" s="454"/>
      <c r="CCU9" s="454"/>
      <c r="CCV9" s="454"/>
      <c r="CCW9" s="454"/>
      <c r="CCX9" s="454"/>
      <c r="CCY9" s="454"/>
      <c r="CCZ9" s="454"/>
      <c r="CDA9" s="454"/>
      <c r="CDB9" s="454"/>
      <c r="CDC9" s="454"/>
      <c r="CDD9" s="454"/>
      <c r="CDE9" s="454"/>
      <c r="CDF9" s="454"/>
      <c r="CDG9" s="454"/>
      <c r="CDH9" s="454"/>
      <c r="CDI9" s="454"/>
      <c r="CDJ9" s="454"/>
      <c r="CDK9" s="454"/>
      <c r="CDL9" s="454"/>
      <c r="CDM9" s="454"/>
      <c r="CDN9" s="454"/>
      <c r="CDO9" s="454"/>
      <c r="CDP9" s="454"/>
      <c r="CDQ9" s="454"/>
      <c r="CDR9" s="454"/>
      <c r="CDS9" s="454"/>
      <c r="CDT9" s="454"/>
      <c r="CDU9" s="454"/>
      <c r="CDV9" s="454"/>
      <c r="CDW9" s="454"/>
      <c r="CDX9" s="454"/>
      <c r="CDY9" s="454"/>
      <c r="CDZ9" s="454"/>
      <c r="CEA9" s="454"/>
      <c r="CEB9" s="454"/>
      <c r="CEC9" s="454"/>
      <c r="CED9" s="454"/>
      <c r="CEE9" s="454"/>
      <c r="CEF9" s="454"/>
      <c r="CEG9" s="454"/>
      <c r="CEH9" s="454"/>
      <c r="CEI9" s="454"/>
      <c r="CEJ9" s="454"/>
      <c r="CEK9" s="454"/>
      <c r="CEL9" s="454"/>
      <c r="CEM9" s="454"/>
      <c r="CEN9" s="454"/>
      <c r="CEO9" s="454"/>
      <c r="CEP9" s="454"/>
      <c r="CEQ9" s="454"/>
      <c r="CER9" s="454"/>
      <c r="CES9" s="454"/>
      <c r="CET9" s="454"/>
      <c r="CEU9" s="454"/>
      <c r="CEV9" s="454"/>
      <c r="CEW9" s="454"/>
      <c r="CEX9" s="454"/>
      <c r="CEY9" s="454"/>
      <c r="CEZ9" s="454"/>
      <c r="CFA9" s="454"/>
      <c r="CFB9" s="454"/>
      <c r="CFC9" s="454"/>
      <c r="CFD9" s="454"/>
      <c r="CFE9" s="454"/>
      <c r="CFF9" s="454"/>
      <c r="CFG9" s="454"/>
      <c r="CFH9" s="454"/>
      <c r="CFI9" s="454"/>
      <c r="CFJ9" s="454"/>
      <c r="CFK9" s="454"/>
      <c r="CFL9" s="454"/>
      <c r="CFM9" s="454"/>
      <c r="CFN9" s="454"/>
      <c r="CFO9" s="454"/>
      <c r="CFP9" s="454"/>
      <c r="CFQ9" s="454"/>
      <c r="CFR9" s="454"/>
      <c r="CFS9" s="454"/>
      <c r="CFT9" s="454"/>
      <c r="CFU9" s="454"/>
      <c r="CFV9" s="454"/>
      <c r="CFW9" s="454"/>
      <c r="CFX9" s="454"/>
      <c r="CFY9" s="454"/>
      <c r="CFZ9" s="454"/>
      <c r="CGA9" s="454"/>
      <c r="CGB9" s="454"/>
      <c r="CGC9" s="454"/>
      <c r="CGD9" s="454"/>
      <c r="CGE9" s="454"/>
      <c r="CGF9" s="454"/>
      <c r="CGG9" s="454"/>
      <c r="CGH9" s="454"/>
      <c r="CGI9" s="454"/>
      <c r="CGJ9" s="454"/>
      <c r="CGK9" s="454"/>
      <c r="CGL9" s="454"/>
      <c r="CGM9" s="454"/>
      <c r="CGN9" s="454"/>
      <c r="CGO9" s="454"/>
      <c r="CGP9" s="454"/>
      <c r="CGQ9" s="454"/>
      <c r="CGR9" s="454"/>
      <c r="CGS9" s="454"/>
      <c r="CGT9" s="454"/>
      <c r="CGU9" s="454"/>
      <c r="CGV9" s="454"/>
      <c r="CGW9" s="454"/>
      <c r="CGX9" s="454"/>
      <c r="CGY9" s="454"/>
      <c r="CGZ9" s="454"/>
      <c r="CHA9" s="454"/>
      <c r="CHB9" s="454"/>
      <c r="CHC9" s="454"/>
      <c r="CHD9" s="454"/>
      <c r="CHE9" s="454"/>
      <c r="CHF9" s="454"/>
      <c r="CHG9" s="454"/>
      <c r="CHH9" s="454"/>
      <c r="CHI9" s="454"/>
      <c r="CHJ9" s="454"/>
      <c r="CHK9" s="454"/>
      <c r="CHL9" s="454"/>
      <c r="CHM9" s="454"/>
      <c r="CHN9" s="454"/>
      <c r="CHO9" s="454"/>
      <c r="CHP9" s="454"/>
      <c r="CHQ9" s="454"/>
      <c r="CHR9" s="454"/>
      <c r="CHS9" s="454"/>
      <c r="CHT9" s="454"/>
      <c r="CHU9" s="454"/>
      <c r="CHV9" s="454"/>
      <c r="CHW9" s="454"/>
      <c r="CHX9" s="454"/>
      <c r="CHY9" s="454"/>
      <c r="CHZ9" s="454"/>
      <c r="CIA9" s="454"/>
      <c r="CIB9" s="454"/>
      <c r="CIC9" s="454"/>
      <c r="CID9" s="454"/>
      <c r="CIE9" s="454"/>
      <c r="CIF9" s="454"/>
      <c r="CIG9" s="454"/>
      <c r="CIH9" s="454"/>
      <c r="CII9" s="454"/>
      <c r="CIJ9" s="454"/>
      <c r="CIK9" s="454"/>
      <c r="CIL9" s="454"/>
      <c r="CIM9" s="454"/>
      <c r="CIN9" s="454"/>
      <c r="CIO9" s="454"/>
      <c r="CIP9" s="454"/>
      <c r="CIQ9" s="454"/>
      <c r="CIR9" s="454"/>
      <c r="CIS9" s="454"/>
      <c r="CIT9" s="454"/>
      <c r="CIU9" s="454"/>
      <c r="CIV9" s="454"/>
      <c r="CIW9" s="454"/>
      <c r="CIX9" s="454"/>
      <c r="CIY9" s="454"/>
      <c r="CIZ9" s="454"/>
      <c r="CJA9" s="454"/>
      <c r="CJB9" s="454"/>
      <c r="CJC9" s="454"/>
      <c r="CJD9" s="454"/>
      <c r="CJE9" s="454"/>
      <c r="CJF9" s="454"/>
      <c r="CJG9" s="454"/>
      <c r="CJH9" s="454"/>
      <c r="CJI9" s="454"/>
      <c r="CJJ9" s="454"/>
      <c r="CJK9" s="454"/>
      <c r="CJL9" s="454"/>
      <c r="CJM9" s="454"/>
      <c r="CJN9" s="454"/>
      <c r="CJO9" s="454"/>
      <c r="CJP9" s="454"/>
      <c r="CJQ9" s="454"/>
      <c r="CJR9" s="454"/>
      <c r="CJS9" s="454"/>
      <c r="CJT9" s="454"/>
      <c r="CJU9" s="454"/>
      <c r="CJV9" s="454"/>
      <c r="CJW9" s="454"/>
      <c r="CJX9" s="454"/>
      <c r="CJY9" s="454"/>
      <c r="CJZ9" s="454"/>
      <c r="CKA9" s="454"/>
      <c r="CKB9" s="454"/>
      <c r="CKC9" s="454"/>
      <c r="CKD9" s="454"/>
      <c r="CKE9" s="454"/>
      <c r="CKF9" s="454"/>
      <c r="CKG9" s="454"/>
      <c r="CKH9" s="454"/>
      <c r="CKI9" s="454"/>
      <c r="CKJ9" s="454"/>
      <c r="CKK9" s="454"/>
      <c r="CKL9" s="454"/>
      <c r="CKM9" s="454"/>
      <c r="CKN9" s="454"/>
      <c r="CKO9" s="454"/>
      <c r="CKP9" s="454"/>
      <c r="CKQ9" s="454"/>
      <c r="CKR9" s="454"/>
      <c r="CKS9" s="454"/>
      <c r="CKT9" s="454"/>
      <c r="CKU9" s="454"/>
      <c r="CKV9" s="454"/>
      <c r="CKW9" s="454"/>
      <c r="CKX9" s="454"/>
      <c r="CKY9" s="454"/>
      <c r="CKZ9" s="454"/>
      <c r="CLA9" s="454"/>
      <c r="CLB9" s="454"/>
      <c r="CLC9" s="454"/>
      <c r="CLD9" s="454"/>
      <c r="CLE9" s="454"/>
      <c r="CLF9" s="454"/>
      <c r="CLG9" s="454"/>
      <c r="CLH9" s="454"/>
      <c r="CLI9" s="454"/>
      <c r="CLJ9" s="454"/>
      <c r="CLK9" s="454"/>
      <c r="CLL9" s="454"/>
      <c r="CLM9" s="454"/>
      <c r="CLN9" s="454"/>
      <c r="CLO9" s="454"/>
      <c r="CLP9" s="454"/>
      <c r="CLQ9" s="454"/>
      <c r="CLR9" s="454"/>
      <c r="CLS9" s="454"/>
      <c r="CLT9" s="454"/>
      <c r="CLU9" s="454"/>
      <c r="CLV9" s="454"/>
      <c r="CLW9" s="454"/>
      <c r="CLX9" s="454"/>
      <c r="CLY9" s="454"/>
      <c r="CLZ9" s="454"/>
      <c r="CMA9" s="454"/>
      <c r="CMB9" s="454"/>
      <c r="CMC9" s="454"/>
      <c r="CMD9" s="454"/>
      <c r="CME9" s="454"/>
      <c r="CMF9" s="454"/>
      <c r="CMG9" s="454"/>
      <c r="CMH9" s="454"/>
      <c r="CMI9" s="454"/>
      <c r="CMJ9" s="454"/>
      <c r="CMK9" s="454"/>
      <c r="CML9" s="454"/>
      <c r="CMM9" s="454"/>
      <c r="CMN9" s="454"/>
      <c r="CMO9" s="454"/>
      <c r="CMP9" s="454"/>
      <c r="CMQ9" s="454"/>
      <c r="CMR9" s="454"/>
      <c r="CMS9" s="454"/>
      <c r="CMT9" s="454"/>
      <c r="CMU9" s="454"/>
      <c r="CMV9" s="454"/>
      <c r="CMW9" s="454"/>
      <c r="CMX9" s="454"/>
      <c r="CMY9" s="454"/>
      <c r="CMZ9" s="454"/>
      <c r="CNA9" s="454"/>
      <c r="CNB9" s="454"/>
      <c r="CNC9" s="454"/>
      <c r="CND9" s="454"/>
      <c r="CNE9" s="454"/>
      <c r="CNF9" s="454"/>
      <c r="CNG9" s="454"/>
      <c r="CNH9" s="454"/>
      <c r="CNI9" s="454"/>
      <c r="CNJ9" s="454"/>
      <c r="CNK9" s="454"/>
      <c r="CNL9" s="454"/>
      <c r="CNM9" s="454"/>
      <c r="CNN9" s="454"/>
      <c r="CNO9" s="454"/>
      <c r="CNP9" s="454"/>
      <c r="CNQ9" s="454"/>
      <c r="CNR9" s="454"/>
      <c r="CNS9" s="454"/>
      <c r="CNT9" s="454"/>
      <c r="CNU9" s="454"/>
      <c r="CNV9" s="454"/>
      <c r="CNW9" s="454"/>
      <c r="CNX9" s="454"/>
      <c r="CNY9" s="454"/>
      <c r="CNZ9" s="454"/>
      <c r="COA9" s="454"/>
      <c r="COB9" s="454"/>
      <c r="COC9" s="454"/>
      <c r="COD9" s="454"/>
      <c r="COE9" s="454"/>
      <c r="COF9" s="454"/>
      <c r="COG9" s="454"/>
      <c r="COH9" s="454"/>
      <c r="COI9" s="454"/>
      <c r="COJ9" s="454"/>
      <c r="COK9" s="454"/>
      <c r="COL9" s="454"/>
      <c r="COM9" s="454"/>
      <c r="CON9" s="454"/>
      <c r="COO9" s="454"/>
      <c r="COP9" s="454"/>
      <c r="COQ9" s="454"/>
      <c r="COR9" s="454"/>
      <c r="COS9" s="454"/>
      <c r="COT9" s="454"/>
      <c r="COU9" s="454"/>
      <c r="COV9" s="454"/>
      <c r="COW9" s="454"/>
      <c r="COX9" s="454"/>
      <c r="COY9" s="454"/>
      <c r="COZ9" s="454"/>
      <c r="CPA9" s="454"/>
      <c r="CPB9" s="454"/>
      <c r="CPC9" s="454"/>
      <c r="CPD9" s="454"/>
      <c r="CPE9" s="454"/>
      <c r="CPF9" s="454"/>
      <c r="CPG9" s="454"/>
      <c r="CPH9" s="454"/>
      <c r="CPI9" s="454"/>
      <c r="CPJ9" s="454"/>
      <c r="CPK9" s="454"/>
      <c r="CPL9" s="454"/>
      <c r="CPM9" s="454"/>
      <c r="CPN9" s="454"/>
      <c r="CPO9" s="454"/>
      <c r="CPP9" s="454"/>
      <c r="CPQ9" s="454"/>
      <c r="CPR9" s="454"/>
      <c r="CPS9" s="454"/>
      <c r="CPT9" s="454"/>
      <c r="CPU9" s="454"/>
      <c r="CPV9" s="454"/>
      <c r="CPW9" s="454"/>
      <c r="CPX9" s="454"/>
      <c r="CPY9" s="454"/>
      <c r="CPZ9" s="454"/>
      <c r="CQA9" s="454"/>
      <c r="CQB9" s="454"/>
      <c r="CQC9" s="454"/>
      <c r="CQD9" s="454"/>
      <c r="CQE9" s="454"/>
      <c r="CQF9" s="454"/>
      <c r="CQG9" s="454"/>
      <c r="CQH9" s="454"/>
      <c r="CQI9" s="454"/>
      <c r="CQJ9" s="454"/>
      <c r="CQK9" s="454"/>
      <c r="CQL9" s="454"/>
      <c r="CQM9" s="454"/>
      <c r="CQN9" s="454"/>
      <c r="CQO9" s="454"/>
      <c r="CQP9" s="454"/>
      <c r="CQQ9" s="454"/>
      <c r="CQR9" s="454"/>
      <c r="CQS9" s="454"/>
      <c r="CQT9" s="454"/>
      <c r="CQU9" s="454"/>
      <c r="CQV9" s="454"/>
      <c r="CQW9" s="454"/>
      <c r="CQX9" s="454"/>
      <c r="CQY9" s="454"/>
      <c r="CQZ9" s="454"/>
      <c r="CRA9" s="454"/>
      <c r="CRB9" s="454"/>
      <c r="CRC9" s="454"/>
      <c r="CRD9" s="454"/>
      <c r="CRE9" s="454"/>
      <c r="CRF9" s="454"/>
      <c r="CRG9" s="454"/>
      <c r="CRH9" s="454"/>
      <c r="CRI9" s="454"/>
      <c r="CRJ9" s="454"/>
      <c r="CRK9" s="454"/>
      <c r="CRL9" s="454"/>
      <c r="CRM9" s="454"/>
      <c r="CRN9" s="454"/>
      <c r="CRO9" s="454"/>
      <c r="CRP9" s="454"/>
      <c r="CRQ9" s="454"/>
      <c r="CRR9" s="454"/>
      <c r="CRS9" s="454"/>
      <c r="CRT9" s="454"/>
      <c r="CRU9" s="454"/>
      <c r="CRV9" s="454"/>
      <c r="CRW9" s="454"/>
      <c r="CRX9" s="454"/>
      <c r="CRY9" s="454"/>
      <c r="CRZ9" s="454"/>
      <c r="CSA9" s="454"/>
      <c r="CSB9" s="454"/>
      <c r="CSC9" s="454"/>
      <c r="CSD9" s="454"/>
      <c r="CSE9" s="454"/>
      <c r="CSF9" s="454"/>
      <c r="CSG9" s="454"/>
      <c r="CSH9" s="454"/>
      <c r="CSI9" s="454"/>
      <c r="CSJ9" s="454"/>
      <c r="CSK9" s="454"/>
      <c r="CSL9" s="454"/>
      <c r="CSM9" s="454"/>
      <c r="CSN9" s="454"/>
      <c r="CSO9" s="454"/>
      <c r="CSP9" s="454"/>
      <c r="CSQ9" s="454"/>
      <c r="CSR9" s="454"/>
      <c r="CSS9" s="454"/>
      <c r="CST9" s="454"/>
      <c r="CSU9" s="454"/>
      <c r="CSV9" s="454"/>
      <c r="CSW9" s="454"/>
      <c r="CSX9" s="454"/>
      <c r="CSY9" s="454"/>
      <c r="CSZ9" s="454"/>
      <c r="CTA9" s="454"/>
      <c r="CTB9" s="454"/>
      <c r="CTC9" s="454"/>
      <c r="CTD9" s="454"/>
      <c r="CTE9" s="454"/>
      <c r="CTF9" s="454"/>
      <c r="CTG9" s="454"/>
      <c r="CTH9" s="454"/>
      <c r="CTI9" s="454"/>
      <c r="CTJ9" s="454"/>
      <c r="CTK9" s="454"/>
      <c r="CTL9" s="454"/>
      <c r="CTM9" s="454"/>
      <c r="CTN9" s="454"/>
      <c r="CTO9" s="454"/>
      <c r="CTP9" s="454"/>
      <c r="CTQ9" s="454"/>
      <c r="CTR9" s="454"/>
      <c r="CTS9" s="454"/>
      <c r="CTT9" s="454"/>
      <c r="CTU9" s="454"/>
      <c r="CTV9" s="454"/>
      <c r="CTW9" s="454"/>
      <c r="CTX9" s="454"/>
      <c r="CTY9" s="454"/>
      <c r="CTZ9" s="454"/>
      <c r="CUA9" s="454"/>
      <c r="CUB9" s="454"/>
      <c r="CUC9" s="454"/>
      <c r="CUD9" s="454"/>
      <c r="CUE9" s="454"/>
      <c r="CUF9" s="454"/>
      <c r="CUG9" s="454"/>
      <c r="CUH9" s="454"/>
      <c r="CUI9" s="454"/>
      <c r="CUJ9" s="454"/>
      <c r="CUK9" s="454"/>
      <c r="CUL9" s="454"/>
      <c r="CUM9" s="454"/>
      <c r="CUN9" s="454"/>
      <c r="CUO9" s="454"/>
      <c r="CUP9" s="454"/>
      <c r="CUQ9" s="454"/>
      <c r="CUR9" s="454"/>
      <c r="CUS9" s="454"/>
      <c r="CUT9" s="454"/>
      <c r="CUU9" s="454"/>
      <c r="CUV9" s="454"/>
      <c r="CUW9" s="454"/>
      <c r="CUX9" s="454"/>
      <c r="CUY9" s="454"/>
      <c r="CUZ9" s="454"/>
      <c r="CVA9" s="454"/>
      <c r="CVB9" s="454"/>
      <c r="CVC9" s="454"/>
      <c r="CVD9" s="454"/>
      <c r="CVE9" s="454"/>
      <c r="CVF9" s="454"/>
      <c r="CVG9" s="454"/>
      <c r="CVH9" s="454"/>
      <c r="CVI9" s="454"/>
      <c r="CVJ9" s="454"/>
      <c r="CVK9" s="454"/>
      <c r="CVL9" s="454"/>
      <c r="CVM9" s="454"/>
      <c r="CVN9" s="454"/>
      <c r="CVO9" s="454"/>
      <c r="CVP9" s="454"/>
      <c r="CVQ9" s="454"/>
      <c r="CVR9" s="454"/>
      <c r="CVS9" s="454"/>
      <c r="CVT9" s="454"/>
      <c r="CVU9" s="454"/>
      <c r="CVV9" s="454"/>
      <c r="CVW9" s="454"/>
      <c r="CVX9" s="454"/>
      <c r="CVY9" s="454"/>
      <c r="CVZ9" s="454"/>
      <c r="CWA9" s="454"/>
      <c r="CWB9" s="454"/>
      <c r="CWC9" s="454"/>
      <c r="CWD9" s="454"/>
      <c r="CWE9" s="454"/>
      <c r="CWF9" s="454"/>
      <c r="CWG9" s="454"/>
      <c r="CWH9" s="454"/>
      <c r="CWI9" s="454"/>
      <c r="CWJ9" s="454"/>
      <c r="CWK9" s="454"/>
      <c r="CWL9" s="454"/>
      <c r="CWM9" s="454"/>
      <c r="CWN9" s="454"/>
      <c r="CWO9" s="454"/>
      <c r="CWP9" s="454"/>
      <c r="CWQ9" s="454"/>
      <c r="CWR9" s="454"/>
      <c r="CWS9" s="454"/>
      <c r="CWT9" s="454"/>
      <c r="CWU9" s="454"/>
      <c r="CWV9" s="454"/>
      <c r="CWW9" s="454"/>
      <c r="CWX9" s="454"/>
      <c r="CWY9" s="454"/>
      <c r="CWZ9" s="454"/>
      <c r="CXA9" s="454"/>
      <c r="CXB9" s="454"/>
      <c r="CXC9" s="454"/>
      <c r="CXD9" s="454"/>
      <c r="CXE9" s="454"/>
      <c r="CXF9" s="454"/>
      <c r="CXG9" s="454"/>
      <c r="CXH9" s="454"/>
      <c r="CXI9" s="454"/>
      <c r="CXJ9" s="454"/>
      <c r="CXK9" s="454"/>
      <c r="CXL9" s="454"/>
      <c r="CXM9" s="454"/>
      <c r="CXN9" s="454"/>
      <c r="CXO9" s="454"/>
      <c r="CXP9" s="454"/>
      <c r="CXQ9" s="454"/>
      <c r="CXR9" s="454"/>
      <c r="CXS9" s="454"/>
      <c r="CXT9" s="454"/>
      <c r="CXU9" s="454"/>
      <c r="CXV9" s="454"/>
      <c r="CXW9" s="454"/>
      <c r="CXX9" s="454"/>
      <c r="CXY9" s="454"/>
      <c r="CXZ9" s="454"/>
      <c r="CYA9" s="454"/>
      <c r="CYB9" s="454"/>
      <c r="CYC9" s="454"/>
      <c r="CYD9" s="454"/>
      <c r="CYE9" s="454"/>
      <c r="CYF9" s="454"/>
      <c r="CYG9" s="454"/>
      <c r="CYH9" s="454"/>
      <c r="CYI9" s="454"/>
      <c r="CYJ9" s="454"/>
      <c r="CYK9" s="454"/>
      <c r="CYL9" s="454"/>
      <c r="CYM9" s="454"/>
      <c r="CYN9" s="454"/>
      <c r="CYO9" s="454"/>
      <c r="CYP9" s="454"/>
      <c r="CYQ9" s="454"/>
      <c r="CYR9" s="454"/>
      <c r="CYS9" s="454"/>
      <c r="CYT9" s="454"/>
      <c r="CYU9" s="454"/>
      <c r="CYV9" s="454"/>
      <c r="CYW9" s="454"/>
      <c r="CYX9" s="454"/>
      <c r="CYY9" s="454"/>
      <c r="CYZ9" s="454"/>
      <c r="CZA9" s="454"/>
      <c r="CZB9" s="454"/>
      <c r="CZC9" s="454"/>
      <c r="CZD9" s="454"/>
      <c r="CZE9" s="454"/>
      <c r="CZF9" s="454"/>
      <c r="CZG9" s="454"/>
      <c r="CZH9" s="454"/>
      <c r="CZI9" s="454"/>
      <c r="CZJ9" s="454"/>
      <c r="CZK9" s="454"/>
      <c r="CZL9" s="454"/>
      <c r="CZM9" s="454"/>
      <c r="CZN9" s="454"/>
      <c r="CZO9" s="454"/>
      <c r="CZP9" s="454"/>
      <c r="CZQ9" s="454"/>
      <c r="CZR9" s="454"/>
      <c r="CZS9" s="454"/>
      <c r="CZT9" s="454"/>
      <c r="CZU9" s="454"/>
      <c r="CZV9" s="454"/>
      <c r="CZW9" s="454"/>
      <c r="CZX9" s="454"/>
      <c r="CZY9" s="454"/>
      <c r="CZZ9" s="454"/>
      <c r="DAA9" s="454"/>
      <c r="DAB9" s="454"/>
      <c r="DAC9" s="454"/>
      <c r="DAD9" s="454"/>
      <c r="DAE9" s="454"/>
      <c r="DAF9" s="454"/>
      <c r="DAG9" s="454"/>
      <c r="DAH9" s="454"/>
      <c r="DAI9" s="454"/>
      <c r="DAJ9" s="454"/>
      <c r="DAK9" s="454"/>
      <c r="DAL9" s="454"/>
      <c r="DAM9" s="454"/>
      <c r="DAN9" s="454"/>
      <c r="DAO9" s="454"/>
      <c r="DAP9" s="454"/>
      <c r="DAQ9" s="454"/>
      <c r="DAR9" s="454"/>
      <c r="DAS9" s="454"/>
      <c r="DAT9" s="454"/>
      <c r="DAU9" s="454"/>
      <c r="DAV9" s="454"/>
      <c r="DAW9" s="454"/>
      <c r="DAX9" s="454"/>
      <c r="DAY9" s="454"/>
      <c r="DAZ9" s="454"/>
      <c r="DBA9" s="454"/>
      <c r="DBB9" s="454"/>
      <c r="DBC9" s="454"/>
      <c r="DBD9" s="454"/>
      <c r="DBE9" s="454"/>
      <c r="DBF9" s="454"/>
      <c r="DBG9" s="454"/>
      <c r="DBH9" s="454"/>
      <c r="DBI9" s="454"/>
      <c r="DBJ9" s="454"/>
      <c r="DBK9" s="454"/>
      <c r="DBL9" s="454"/>
      <c r="DBM9" s="454"/>
      <c r="DBN9" s="454"/>
      <c r="DBO9" s="454"/>
      <c r="DBP9" s="454"/>
      <c r="DBQ9" s="454"/>
      <c r="DBR9" s="454"/>
      <c r="DBS9" s="454"/>
      <c r="DBT9" s="454"/>
      <c r="DBU9" s="454"/>
      <c r="DBV9" s="454"/>
      <c r="DBW9" s="454"/>
      <c r="DBX9" s="454"/>
      <c r="DBY9" s="454"/>
      <c r="DBZ9" s="454"/>
      <c r="DCA9" s="454"/>
      <c r="DCB9" s="454"/>
      <c r="DCC9" s="454"/>
      <c r="DCD9" s="454"/>
      <c r="DCE9" s="454"/>
      <c r="DCF9" s="454"/>
      <c r="DCG9" s="454"/>
      <c r="DCH9" s="454"/>
      <c r="DCI9" s="454"/>
      <c r="DCJ9" s="454"/>
      <c r="DCK9" s="454"/>
      <c r="DCL9" s="454"/>
      <c r="DCM9" s="454"/>
      <c r="DCN9" s="454"/>
      <c r="DCO9" s="454"/>
      <c r="DCP9" s="454"/>
      <c r="DCQ9" s="454"/>
      <c r="DCR9" s="454"/>
      <c r="DCS9" s="454"/>
      <c r="DCT9" s="454"/>
      <c r="DCU9" s="454"/>
      <c r="DCV9" s="454"/>
      <c r="DCW9" s="454"/>
      <c r="DCX9" s="454"/>
      <c r="DCY9" s="454"/>
      <c r="DCZ9" s="454"/>
      <c r="DDA9" s="454"/>
      <c r="DDB9" s="454"/>
      <c r="DDC9" s="454"/>
      <c r="DDD9" s="454"/>
      <c r="DDE9" s="454"/>
      <c r="DDF9" s="454"/>
      <c r="DDG9" s="454"/>
      <c r="DDH9" s="454"/>
      <c r="DDI9" s="454"/>
      <c r="DDJ9" s="454"/>
      <c r="DDK9" s="454"/>
      <c r="DDL9" s="454"/>
      <c r="DDM9" s="454"/>
      <c r="DDN9" s="454"/>
      <c r="DDO9" s="454"/>
      <c r="DDP9" s="454"/>
      <c r="DDQ9" s="454"/>
      <c r="DDR9" s="454"/>
      <c r="DDS9" s="454"/>
      <c r="DDT9" s="454"/>
      <c r="DDU9" s="454"/>
      <c r="DDV9" s="454"/>
      <c r="DDW9" s="454"/>
      <c r="DDX9" s="454"/>
      <c r="DDY9" s="454"/>
      <c r="DDZ9" s="454"/>
      <c r="DEA9" s="454"/>
      <c r="DEB9" s="454"/>
      <c r="DEC9" s="454"/>
      <c r="DED9" s="454"/>
      <c r="DEE9" s="454"/>
      <c r="DEF9" s="454"/>
      <c r="DEG9" s="454"/>
      <c r="DEH9" s="454"/>
      <c r="DEI9" s="454"/>
      <c r="DEJ9" s="454"/>
      <c r="DEK9" s="454"/>
      <c r="DEL9" s="454"/>
      <c r="DEM9" s="454"/>
      <c r="DEN9" s="454"/>
      <c r="DEO9" s="454"/>
      <c r="DEP9" s="454"/>
      <c r="DEQ9" s="454"/>
      <c r="DER9" s="454"/>
      <c r="DES9" s="454"/>
      <c r="DET9" s="454"/>
      <c r="DEU9" s="454"/>
      <c r="DEV9" s="454"/>
      <c r="DEW9" s="454"/>
      <c r="DEX9" s="454"/>
      <c r="DEY9" s="454"/>
      <c r="DEZ9" s="454"/>
      <c r="DFA9" s="454"/>
      <c r="DFB9" s="454"/>
      <c r="DFC9" s="454"/>
      <c r="DFD9" s="454"/>
      <c r="DFE9" s="454"/>
      <c r="DFF9" s="454"/>
      <c r="DFG9" s="454"/>
      <c r="DFH9" s="454"/>
      <c r="DFI9" s="454"/>
      <c r="DFJ9" s="454"/>
      <c r="DFK9" s="454"/>
      <c r="DFL9" s="454"/>
      <c r="DFM9" s="454"/>
      <c r="DFN9" s="454"/>
      <c r="DFO9" s="454"/>
      <c r="DFP9" s="454"/>
      <c r="DFQ9" s="454"/>
      <c r="DFR9" s="454"/>
      <c r="DFS9" s="454"/>
      <c r="DFT9" s="454"/>
      <c r="DFU9" s="454"/>
      <c r="DFV9" s="454"/>
      <c r="DFW9" s="454"/>
      <c r="DFX9" s="454"/>
      <c r="DFY9" s="454"/>
      <c r="DFZ9" s="454"/>
      <c r="DGA9" s="454"/>
      <c r="DGB9" s="454"/>
      <c r="DGC9" s="454"/>
      <c r="DGD9" s="454"/>
      <c r="DGE9" s="454"/>
      <c r="DGF9" s="454"/>
      <c r="DGG9" s="454"/>
      <c r="DGH9" s="454"/>
      <c r="DGI9" s="454"/>
      <c r="DGJ9" s="454"/>
      <c r="DGK9" s="454"/>
      <c r="DGL9" s="454"/>
      <c r="DGM9" s="454"/>
      <c r="DGN9" s="454"/>
      <c r="DGO9" s="454"/>
      <c r="DGP9" s="454"/>
      <c r="DGQ9" s="454"/>
      <c r="DGR9" s="454"/>
      <c r="DGS9" s="454"/>
      <c r="DGT9" s="454"/>
      <c r="DGU9" s="454"/>
      <c r="DGV9" s="454"/>
      <c r="DGW9" s="454"/>
      <c r="DGX9" s="454"/>
      <c r="DGY9" s="454"/>
      <c r="DGZ9" s="454"/>
      <c r="DHA9" s="454"/>
      <c r="DHB9" s="454"/>
      <c r="DHC9" s="454"/>
      <c r="DHD9" s="454"/>
      <c r="DHE9" s="454"/>
      <c r="DHF9" s="454"/>
      <c r="DHG9" s="454"/>
      <c r="DHH9" s="454"/>
      <c r="DHI9" s="454"/>
      <c r="DHJ9" s="454"/>
      <c r="DHK9" s="454"/>
      <c r="DHL9" s="454"/>
      <c r="DHM9" s="454"/>
      <c r="DHN9" s="454"/>
      <c r="DHO9" s="454"/>
      <c r="DHP9" s="454"/>
      <c r="DHQ9" s="454"/>
      <c r="DHR9" s="454"/>
      <c r="DHS9" s="454"/>
      <c r="DHT9" s="454"/>
      <c r="DHU9" s="454"/>
      <c r="DHV9" s="454"/>
      <c r="DHW9" s="454"/>
      <c r="DHX9" s="454"/>
      <c r="DHY9" s="454"/>
      <c r="DHZ9" s="454"/>
      <c r="DIA9" s="454"/>
      <c r="DIB9" s="454"/>
      <c r="DIC9" s="454"/>
      <c r="DID9" s="454"/>
      <c r="DIE9" s="454"/>
      <c r="DIF9" s="454"/>
      <c r="DIG9" s="454"/>
      <c r="DIH9" s="454"/>
      <c r="DII9" s="454"/>
      <c r="DIJ9" s="454"/>
      <c r="DIK9" s="454"/>
      <c r="DIL9" s="454"/>
      <c r="DIM9" s="454"/>
      <c r="DIN9" s="454"/>
      <c r="DIO9" s="454"/>
      <c r="DIP9" s="454"/>
      <c r="DIQ9" s="454"/>
      <c r="DIR9" s="454"/>
      <c r="DIS9" s="454"/>
      <c r="DIT9" s="454"/>
      <c r="DIU9" s="454"/>
      <c r="DIV9" s="454"/>
      <c r="DIW9" s="454"/>
      <c r="DIX9" s="454"/>
      <c r="DIY9" s="454"/>
      <c r="DIZ9" s="454"/>
      <c r="DJA9" s="454"/>
      <c r="DJB9" s="454"/>
      <c r="DJC9" s="454"/>
      <c r="DJD9" s="454"/>
      <c r="DJE9" s="454"/>
      <c r="DJF9" s="454"/>
      <c r="DJG9" s="454"/>
      <c r="DJH9" s="454"/>
      <c r="DJI9" s="454"/>
      <c r="DJJ9" s="454"/>
      <c r="DJK9" s="454"/>
      <c r="DJL9" s="454"/>
      <c r="DJM9" s="454"/>
      <c r="DJN9" s="454"/>
      <c r="DJO9" s="454"/>
      <c r="DJP9" s="454"/>
      <c r="DJQ9" s="454"/>
      <c r="DJR9" s="454"/>
      <c r="DJS9" s="454"/>
      <c r="DJT9" s="454"/>
      <c r="DJU9" s="454"/>
      <c r="DJV9" s="454"/>
      <c r="DJW9" s="454"/>
      <c r="DJX9" s="454"/>
      <c r="DJY9" s="454"/>
      <c r="DJZ9" s="454"/>
      <c r="DKA9" s="454"/>
      <c r="DKB9" s="454"/>
      <c r="DKC9" s="454"/>
      <c r="DKD9" s="454"/>
      <c r="DKE9" s="454"/>
      <c r="DKF9" s="454"/>
      <c r="DKG9" s="454"/>
      <c r="DKH9" s="454"/>
      <c r="DKI9" s="454"/>
      <c r="DKJ9" s="454"/>
      <c r="DKK9" s="454"/>
      <c r="DKL9" s="454"/>
      <c r="DKM9" s="454"/>
      <c r="DKN9" s="454"/>
      <c r="DKO9" s="454"/>
      <c r="DKP9" s="454"/>
      <c r="DKQ9" s="454"/>
      <c r="DKR9" s="454"/>
      <c r="DKS9" s="454"/>
      <c r="DKT9" s="454"/>
      <c r="DKU9" s="454"/>
      <c r="DKV9" s="454"/>
      <c r="DKW9" s="454"/>
      <c r="DKX9" s="454"/>
      <c r="DKY9" s="454"/>
      <c r="DKZ9" s="454"/>
      <c r="DLA9" s="454"/>
      <c r="DLB9" s="454"/>
      <c r="DLC9" s="454"/>
      <c r="DLD9" s="454"/>
      <c r="DLE9" s="454"/>
      <c r="DLF9" s="454"/>
      <c r="DLG9" s="454"/>
      <c r="DLH9" s="454"/>
      <c r="DLI9" s="454"/>
      <c r="DLJ9" s="454"/>
      <c r="DLK9" s="454"/>
      <c r="DLL9" s="454"/>
      <c r="DLM9" s="454"/>
      <c r="DLN9" s="454"/>
      <c r="DLO9" s="454"/>
      <c r="DLP9" s="454"/>
      <c r="DLQ9" s="454"/>
      <c r="DLR9" s="454"/>
      <c r="DLS9" s="454"/>
      <c r="DLT9" s="454"/>
      <c r="DLU9" s="454"/>
      <c r="DLV9" s="454"/>
      <c r="DLW9" s="454"/>
      <c r="DLX9" s="454"/>
      <c r="DLY9" s="454"/>
      <c r="DLZ9" s="454"/>
      <c r="DMA9" s="454"/>
      <c r="DMB9" s="454"/>
      <c r="DMC9" s="454"/>
      <c r="DMD9" s="454"/>
      <c r="DME9" s="454"/>
      <c r="DMF9" s="454"/>
      <c r="DMG9" s="454"/>
      <c r="DMH9" s="454"/>
      <c r="DMI9" s="454"/>
      <c r="DMJ9" s="454"/>
      <c r="DMK9" s="454"/>
      <c r="DML9" s="454"/>
      <c r="DMM9" s="454"/>
      <c r="DMN9" s="454"/>
      <c r="DMO9" s="454"/>
      <c r="DMP9" s="454"/>
      <c r="DMQ9" s="454"/>
      <c r="DMR9" s="454"/>
      <c r="DMS9" s="454"/>
      <c r="DMT9" s="454"/>
      <c r="DMU9" s="454"/>
      <c r="DMV9" s="454"/>
      <c r="DMW9" s="454"/>
      <c r="DMX9" s="454"/>
      <c r="DMY9" s="454"/>
      <c r="DMZ9" s="454"/>
      <c r="DNA9" s="454"/>
      <c r="DNB9" s="454"/>
      <c r="DNC9" s="454"/>
      <c r="DND9" s="454"/>
      <c r="DNE9" s="454"/>
      <c r="DNF9" s="454"/>
      <c r="DNG9" s="454"/>
      <c r="DNH9" s="454"/>
      <c r="DNI9" s="454"/>
      <c r="DNJ9" s="454"/>
      <c r="DNK9" s="454"/>
      <c r="DNL9" s="454"/>
      <c r="DNM9" s="454"/>
      <c r="DNN9" s="454"/>
      <c r="DNO9" s="454"/>
      <c r="DNP9" s="454"/>
      <c r="DNQ9" s="454"/>
      <c r="DNR9" s="454"/>
      <c r="DNS9" s="454"/>
      <c r="DNT9" s="454"/>
      <c r="DNU9" s="454"/>
      <c r="DNV9" s="454"/>
      <c r="DNW9" s="454"/>
      <c r="DNX9" s="454"/>
      <c r="DNY9" s="454"/>
      <c r="DNZ9" s="454"/>
      <c r="DOA9" s="454"/>
      <c r="DOB9" s="454"/>
      <c r="DOC9" s="454"/>
      <c r="DOD9" s="454"/>
      <c r="DOE9" s="454"/>
      <c r="DOF9" s="454"/>
      <c r="DOG9" s="454"/>
      <c r="DOH9" s="454"/>
      <c r="DOI9" s="454"/>
      <c r="DOJ9" s="454"/>
      <c r="DOK9" s="454"/>
      <c r="DOL9" s="454"/>
      <c r="DOM9" s="454"/>
      <c r="DON9" s="454"/>
      <c r="DOO9" s="454"/>
      <c r="DOP9" s="454"/>
      <c r="DOQ9" s="454"/>
      <c r="DOR9" s="454"/>
      <c r="DOS9" s="454"/>
      <c r="DOT9" s="454"/>
      <c r="DOU9" s="454"/>
      <c r="DOV9" s="454"/>
      <c r="DOW9" s="454"/>
      <c r="DOX9" s="454"/>
      <c r="DOY9" s="454"/>
      <c r="DOZ9" s="454"/>
      <c r="DPA9" s="454"/>
      <c r="DPB9" s="454"/>
      <c r="DPC9" s="454"/>
      <c r="DPD9" s="454"/>
      <c r="DPE9" s="454"/>
      <c r="DPF9" s="454"/>
      <c r="DPG9" s="454"/>
      <c r="DPH9" s="454"/>
      <c r="DPI9" s="454"/>
      <c r="DPJ9" s="454"/>
      <c r="DPK9" s="454"/>
      <c r="DPL9" s="454"/>
      <c r="DPM9" s="454"/>
      <c r="DPN9" s="454"/>
      <c r="DPO9" s="454"/>
      <c r="DPP9" s="454"/>
      <c r="DPQ9" s="454"/>
      <c r="DPR9" s="454"/>
      <c r="DPS9" s="454"/>
      <c r="DPT9" s="454"/>
      <c r="DPU9" s="454"/>
      <c r="DPV9" s="454"/>
      <c r="DPW9" s="454"/>
      <c r="DPX9" s="454"/>
      <c r="DPY9" s="454"/>
      <c r="DPZ9" s="454"/>
      <c r="DQA9" s="454"/>
      <c r="DQB9" s="454"/>
      <c r="DQC9" s="454"/>
      <c r="DQD9" s="454"/>
      <c r="DQE9" s="454"/>
      <c r="DQF9" s="454"/>
      <c r="DQG9" s="454"/>
      <c r="DQH9" s="454"/>
      <c r="DQI9" s="454"/>
      <c r="DQJ9" s="454"/>
      <c r="DQK9" s="454"/>
      <c r="DQL9" s="454"/>
      <c r="DQM9" s="454"/>
      <c r="DQN9" s="454"/>
      <c r="DQO9" s="454"/>
      <c r="DQP9" s="454"/>
      <c r="DQQ9" s="454"/>
      <c r="DQR9" s="454"/>
      <c r="DQS9" s="454"/>
      <c r="DQT9" s="454"/>
      <c r="DQU9" s="454"/>
      <c r="DQV9" s="454"/>
      <c r="DQW9" s="454"/>
      <c r="DQX9" s="454"/>
      <c r="DQY9" s="454"/>
      <c r="DQZ9" s="454"/>
      <c r="DRA9" s="454"/>
      <c r="DRB9" s="454"/>
      <c r="DRC9" s="454"/>
      <c r="DRD9" s="454"/>
      <c r="DRE9" s="454"/>
      <c r="DRF9" s="454"/>
      <c r="DRG9" s="454"/>
      <c r="DRH9" s="454"/>
      <c r="DRI9" s="454"/>
      <c r="DRJ9" s="454"/>
      <c r="DRK9" s="454"/>
      <c r="DRL9" s="454"/>
      <c r="DRM9" s="454"/>
      <c r="DRN9" s="454"/>
      <c r="DRO9" s="454"/>
      <c r="DRP9" s="454"/>
      <c r="DRQ9" s="454"/>
      <c r="DRR9" s="454"/>
      <c r="DRS9" s="454"/>
      <c r="DRT9" s="454"/>
      <c r="DRU9" s="454"/>
      <c r="DRV9" s="454"/>
      <c r="DRW9" s="454"/>
      <c r="DRX9" s="454"/>
      <c r="DRY9" s="454"/>
      <c r="DRZ9" s="454"/>
      <c r="DSA9" s="454"/>
      <c r="DSB9" s="454"/>
      <c r="DSC9" s="454"/>
      <c r="DSD9" s="454"/>
      <c r="DSE9" s="454"/>
      <c r="DSF9" s="454"/>
      <c r="DSG9" s="454"/>
      <c r="DSH9" s="454"/>
      <c r="DSI9" s="454"/>
      <c r="DSJ9" s="454"/>
      <c r="DSK9" s="454"/>
      <c r="DSL9" s="454"/>
      <c r="DSM9" s="454"/>
      <c r="DSN9" s="454"/>
      <c r="DSO9" s="454"/>
      <c r="DSP9" s="454"/>
      <c r="DSQ9" s="454"/>
      <c r="DSR9" s="454"/>
      <c r="DSS9" s="454"/>
      <c r="DST9" s="454"/>
      <c r="DSU9" s="454"/>
      <c r="DSV9" s="454"/>
      <c r="DSW9" s="454"/>
      <c r="DSX9" s="454"/>
      <c r="DSY9" s="454"/>
      <c r="DSZ9" s="454"/>
      <c r="DTA9" s="454"/>
      <c r="DTB9" s="454"/>
      <c r="DTC9" s="454"/>
      <c r="DTD9" s="454"/>
      <c r="DTE9" s="454"/>
      <c r="DTF9" s="454"/>
      <c r="DTG9" s="454"/>
      <c r="DTH9" s="454"/>
      <c r="DTI9" s="454"/>
      <c r="DTJ9" s="454"/>
      <c r="DTK9" s="454"/>
      <c r="DTL9" s="454"/>
      <c r="DTM9" s="454"/>
      <c r="DTN9" s="454"/>
      <c r="DTO9" s="454"/>
      <c r="DTP9" s="454"/>
      <c r="DTQ9" s="454"/>
      <c r="DTR9" s="454"/>
      <c r="DTS9" s="454"/>
      <c r="DTT9" s="454"/>
      <c r="DTU9" s="454"/>
      <c r="DTV9" s="454"/>
      <c r="DTW9" s="454"/>
      <c r="DTX9" s="454"/>
      <c r="DTY9" s="454"/>
      <c r="DTZ9" s="454"/>
      <c r="DUA9" s="454"/>
      <c r="DUB9" s="454"/>
      <c r="DUC9" s="454"/>
      <c r="DUD9" s="454"/>
      <c r="DUE9" s="454"/>
      <c r="DUF9" s="454"/>
      <c r="DUG9" s="454"/>
      <c r="DUH9" s="454"/>
      <c r="DUI9" s="454"/>
      <c r="DUJ9" s="454"/>
      <c r="DUK9" s="454"/>
      <c r="DUL9" s="454"/>
      <c r="DUM9" s="454"/>
      <c r="DUN9" s="454"/>
      <c r="DUO9" s="454"/>
      <c r="DUP9" s="454"/>
      <c r="DUQ9" s="454"/>
      <c r="DUR9" s="454"/>
      <c r="DUS9" s="454"/>
      <c r="DUT9" s="454"/>
      <c r="DUU9" s="454"/>
      <c r="DUV9" s="454"/>
      <c r="DUW9" s="454"/>
      <c r="DUX9" s="454"/>
      <c r="DUY9" s="454"/>
      <c r="DUZ9" s="454"/>
      <c r="DVA9" s="454"/>
      <c r="DVB9" s="454"/>
      <c r="DVC9" s="454"/>
      <c r="DVD9" s="454"/>
      <c r="DVE9" s="454"/>
      <c r="DVF9" s="454"/>
      <c r="DVG9" s="454"/>
      <c r="DVH9" s="454"/>
      <c r="DVI9" s="454"/>
      <c r="DVJ9" s="454"/>
      <c r="DVK9" s="454"/>
      <c r="DVL9" s="454"/>
      <c r="DVM9" s="454"/>
      <c r="DVN9" s="454"/>
      <c r="DVO9" s="454"/>
      <c r="DVP9" s="454"/>
      <c r="DVQ9" s="454"/>
      <c r="DVR9" s="454"/>
      <c r="DVS9" s="454"/>
      <c r="DVT9" s="454"/>
      <c r="DVU9" s="454"/>
      <c r="DVV9" s="454"/>
      <c r="DVW9" s="454"/>
      <c r="DVX9" s="454"/>
      <c r="DVY9" s="454"/>
      <c r="DVZ9" s="454"/>
      <c r="DWA9" s="454"/>
      <c r="DWB9" s="454"/>
      <c r="DWC9" s="454"/>
      <c r="DWD9" s="454"/>
      <c r="DWE9" s="454"/>
      <c r="DWF9" s="454"/>
      <c r="DWG9" s="454"/>
      <c r="DWH9" s="454"/>
      <c r="DWI9" s="454"/>
      <c r="DWJ9" s="454"/>
      <c r="DWK9" s="454"/>
      <c r="DWL9" s="454"/>
      <c r="DWM9" s="454"/>
      <c r="DWN9" s="454"/>
      <c r="DWO9" s="454"/>
      <c r="DWP9" s="454"/>
      <c r="DWQ9" s="454"/>
      <c r="DWR9" s="454"/>
      <c r="DWS9" s="454"/>
      <c r="DWT9" s="454"/>
      <c r="DWU9" s="454"/>
      <c r="DWV9" s="454"/>
      <c r="DWW9" s="454"/>
      <c r="DWX9" s="454"/>
      <c r="DWY9" s="454"/>
      <c r="DWZ9" s="454"/>
      <c r="DXA9" s="454"/>
      <c r="DXB9" s="454"/>
      <c r="DXC9" s="454"/>
      <c r="DXD9" s="454"/>
      <c r="DXE9" s="454"/>
      <c r="DXF9" s="454"/>
      <c r="DXG9" s="454"/>
      <c r="DXH9" s="454"/>
      <c r="DXI9" s="454"/>
      <c r="DXJ9" s="454"/>
      <c r="DXK9" s="454"/>
      <c r="DXL9" s="454"/>
      <c r="DXM9" s="454"/>
      <c r="DXN9" s="454"/>
      <c r="DXO9" s="454"/>
      <c r="DXP9" s="454"/>
      <c r="DXQ9" s="454"/>
      <c r="DXR9" s="454"/>
      <c r="DXS9" s="454"/>
      <c r="DXT9" s="454"/>
      <c r="DXU9" s="454"/>
      <c r="DXV9" s="454"/>
      <c r="DXW9" s="454"/>
      <c r="DXX9" s="454"/>
      <c r="DXY9" s="454"/>
      <c r="DXZ9" s="454"/>
      <c r="DYA9" s="454"/>
      <c r="DYB9" s="454"/>
      <c r="DYC9" s="454"/>
      <c r="DYD9" s="454"/>
      <c r="DYE9" s="454"/>
      <c r="DYF9" s="454"/>
      <c r="DYG9" s="454"/>
      <c r="DYH9" s="454"/>
      <c r="DYI9" s="454"/>
      <c r="DYJ9" s="454"/>
      <c r="DYK9" s="454"/>
      <c r="DYL9" s="454"/>
      <c r="DYM9" s="454"/>
      <c r="DYN9" s="454"/>
      <c r="DYO9" s="454"/>
      <c r="DYP9" s="454"/>
      <c r="DYQ9" s="454"/>
      <c r="DYR9" s="454"/>
      <c r="DYS9" s="454"/>
      <c r="DYT9" s="454"/>
      <c r="DYU9" s="454"/>
      <c r="DYV9" s="454"/>
      <c r="DYW9" s="454"/>
      <c r="DYX9" s="454"/>
      <c r="DYY9" s="454"/>
      <c r="DYZ9" s="454"/>
      <c r="DZA9" s="454"/>
      <c r="DZB9" s="454"/>
      <c r="DZC9" s="454"/>
      <c r="DZD9" s="454"/>
      <c r="DZE9" s="454"/>
      <c r="DZF9" s="454"/>
      <c r="DZG9" s="454"/>
      <c r="DZH9" s="454"/>
      <c r="DZI9" s="454"/>
      <c r="DZJ9" s="454"/>
      <c r="DZK9" s="454"/>
      <c r="DZL9" s="454"/>
      <c r="DZM9" s="454"/>
      <c r="DZN9" s="454"/>
      <c r="DZO9" s="454"/>
      <c r="DZP9" s="454"/>
      <c r="DZQ9" s="454"/>
      <c r="DZR9" s="454"/>
      <c r="DZS9" s="454"/>
      <c r="DZT9" s="454"/>
      <c r="DZU9" s="454"/>
      <c r="DZV9" s="454"/>
      <c r="DZW9" s="454"/>
      <c r="DZX9" s="454"/>
      <c r="DZY9" s="454"/>
      <c r="DZZ9" s="454"/>
      <c r="EAA9" s="454"/>
      <c r="EAB9" s="454"/>
      <c r="EAC9" s="454"/>
      <c r="EAD9" s="454"/>
      <c r="EAE9" s="454"/>
      <c r="EAF9" s="454"/>
      <c r="EAG9" s="454"/>
      <c r="EAH9" s="454"/>
      <c r="EAI9" s="454"/>
      <c r="EAJ9" s="454"/>
      <c r="EAK9" s="454"/>
      <c r="EAL9" s="454"/>
      <c r="EAM9" s="454"/>
      <c r="EAN9" s="454"/>
      <c r="EAO9" s="454"/>
      <c r="EAP9" s="454"/>
      <c r="EAQ9" s="454"/>
      <c r="EAR9" s="454"/>
      <c r="EAS9" s="454"/>
      <c r="EAT9" s="454"/>
      <c r="EAU9" s="454"/>
      <c r="EAV9" s="454"/>
      <c r="EAW9" s="454"/>
      <c r="EAX9" s="454"/>
      <c r="EAY9" s="454"/>
      <c r="EAZ9" s="454"/>
      <c r="EBA9" s="454"/>
      <c r="EBB9" s="454"/>
      <c r="EBC9" s="454"/>
      <c r="EBD9" s="454"/>
      <c r="EBE9" s="454"/>
      <c r="EBF9" s="454"/>
      <c r="EBG9" s="454"/>
      <c r="EBH9" s="454"/>
      <c r="EBI9" s="454"/>
      <c r="EBJ9" s="454"/>
      <c r="EBK9" s="454"/>
      <c r="EBL9" s="454"/>
      <c r="EBM9" s="454"/>
      <c r="EBN9" s="454"/>
      <c r="EBO9" s="454"/>
      <c r="EBP9" s="454"/>
      <c r="EBQ9" s="454"/>
      <c r="EBR9" s="454"/>
      <c r="EBS9" s="454"/>
      <c r="EBT9" s="454"/>
      <c r="EBU9" s="454"/>
      <c r="EBV9" s="454"/>
      <c r="EBW9" s="454"/>
      <c r="EBX9" s="454"/>
      <c r="EBY9" s="454"/>
      <c r="EBZ9" s="454"/>
      <c r="ECA9" s="454"/>
      <c r="ECB9" s="454"/>
      <c r="ECC9" s="454"/>
      <c r="ECD9" s="454"/>
      <c r="ECE9" s="454"/>
      <c r="ECF9" s="454"/>
      <c r="ECG9" s="454"/>
      <c r="ECH9" s="454"/>
      <c r="ECI9" s="454"/>
      <c r="ECJ9" s="454"/>
      <c r="ECK9" s="454"/>
      <c r="ECL9" s="454"/>
      <c r="ECM9" s="454"/>
      <c r="ECN9" s="454"/>
      <c r="ECO9" s="454"/>
      <c r="ECP9" s="454"/>
      <c r="ECQ9" s="454"/>
      <c r="ECR9" s="454"/>
      <c r="ECS9" s="454"/>
      <c r="ECT9" s="454"/>
      <c r="ECU9" s="454"/>
      <c r="ECV9" s="454"/>
      <c r="ECW9" s="454"/>
      <c r="ECX9" s="454"/>
      <c r="ECY9" s="454"/>
      <c r="ECZ9" s="454"/>
      <c r="EDA9" s="454"/>
      <c r="EDB9" s="454"/>
      <c r="EDC9" s="454"/>
      <c r="EDD9" s="454"/>
      <c r="EDE9" s="454"/>
      <c r="EDF9" s="454"/>
      <c r="EDG9" s="454"/>
      <c r="EDH9" s="454"/>
      <c r="EDI9" s="454"/>
      <c r="EDJ9" s="454"/>
      <c r="EDK9" s="454"/>
      <c r="EDL9" s="454"/>
      <c r="EDM9" s="454"/>
      <c r="EDN9" s="454"/>
      <c r="EDO9" s="454"/>
      <c r="EDP9" s="454"/>
      <c r="EDQ9" s="454"/>
      <c r="EDR9" s="454"/>
      <c r="EDS9" s="454"/>
      <c r="EDT9" s="454"/>
      <c r="EDU9" s="454"/>
      <c r="EDV9" s="454"/>
      <c r="EDW9" s="454"/>
      <c r="EDX9" s="454"/>
      <c r="EDY9" s="454"/>
      <c r="EDZ9" s="454"/>
      <c r="EEA9" s="454"/>
      <c r="EEB9" s="454"/>
      <c r="EEC9" s="454"/>
      <c r="EED9" s="454"/>
      <c r="EEE9" s="454"/>
      <c r="EEF9" s="454"/>
      <c r="EEG9" s="454"/>
      <c r="EEH9" s="454"/>
      <c r="EEI9" s="454"/>
      <c r="EEJ9" s="454"/>
      <c r="EEK9" s="454"/>
      <c r="EEL9" s="454"/>
      <c r="EEM9" s="454"/>
      <c r="EEN9" s="454"/>
      <c r="EEO9" s="454"/>
      <c r="EEP9" s="454"/>
      <c r="EEQ9" s="454"/>
      <c r="EER9" s="454"/>
      <c r="EES9" s="454"/>
      <c r="EET9" s="454"/>
      <c r="EEU9" s="454"/>
      <c r="EEV9" s="454"/>
      <c r="EEW9" s="454"/>
      <c r="EEX9" s="454"/>
      <c r="EEY9" s="454"/>
      <c r="EEZ9" s="454"/>
      <c r="EFA9" s="454"/>
      <c r="EFB9" s="454"/>
      <c r="EFC9" s="454"/>
      <c r="EFD9" s="454"/>
      <c r="EFE9" s="454"/>
      <c r="EFF9" s="454"/>
      <c r="EFG9" s="454"/>
      <c r="EFH9" s="454"/>
      <c r="EFI9" s="454"/>
      <c r="EFJ9" s="454"/>
      <c r="EFK9" s="454"/>
      <c r="EFL9" s="454"/>
      <c r="EFM9" s="454"/>
      <c r="EFN9" s="454"/>
      <c r="EFO9" s="454"/>
      <c r="EFP9" s="454"/>
      <c r="EFQ9" s="454"/>
      <c r="EFR9" s="454"/>
      <c r="EFS9" s="454"/>
      <c r="EFT9" s="454"/>
      <c r="EFU9" s="454"/>
      <c r="EFV9" s="454"/>
      <c r="EFW9" s="454"/>
      <c r="EFX9" s="454"/>
      <c r="EFY9" s="454"/>
      <c r="EFZ9" s="454"/>
      <c r="EGA9" s="454"/>
      <c r="EGB9" s="454"/>
      <c r="EGC9" s="454"/>
      <c r="EGD9" s="454"/>
      <c r="EGE9" s="454"/>
      <c r="EGF9" s="454"/>
      <c r="EGG9" s="454"/>
      <c r="EGH9" s="454"/>
      <c r="EGI9" s="454"/>
      <c r="EGJ9" s="454"/>
      <c r="EGK9" s="454"/>
      <c r="EGL9" s="454"/>
      <c r="EGM9" s="454"/>
      <c r="EGN9" s="454"/>
      <c r="EGO9" s="454"/>
      <c r="EGP9" s="454"/>
      <c r="EGQ9" s="454"/>
      <c r="EGR9" s="454"/>
      <c r="EGS9" s="454"/>
      <c r="EGT9" s="454"/>
      <c r="EGU9" s="454"/>
      <c r="EGV9" s="454"/>
      <c r="EGW9" s="454"/>
      <c r="EGX9" s="454"/>
      <c r="EGY9" s="454"/>
      <c r="EGZ9" s="454"/>
      <c r="EHA9" s="454"/>
      <c r="EHB9" s="454"/>
      <c r="EHC9" s="454"/>
      <c r="EHD9" s="454"/>
      <c r="EHE9" s="454"/>
      <c r="EHF9" s="454"/>
      <c r="EHG9" s="454"/>
      <c r="EHH9" s="454"/>
      <c r="EHI9" s="454"/>
      <c r="EHJ9" s="454"/>
      <c r="EHK9" s="454"/>
      <c r="EHL9" s="454"/>
      <c r="EHM9" s="454"/>
      <c r="EHN9" s="454"/>
      <c r="EHO9" s="454"/>
      <c r="EHP9" s="454"/>
      <c r="EHQ9" s="454"/>
      <c r="EHR9" s="454"/>
      <c r="EHS9" s="454"/>
      <c r="EHT9" s="454"/>
      <c r="EHU9" s="454"/>
      <c r="EHV9" s="454"/>
      <c r="EHW9" s="454"/>
      <c r="EHX9" s="454"/>
      <c r="EHY9" s="454"/>
      <c r="EHZ9" s="454"/>
      <c r="EIA9" s="454"/>
      <c r="EIB9" s="454"/>
      <c r="EIC9" s="454"/>
      <c r="EID9" s="454"/>
      <c r="EIE9" s="454"/>
      <c r="EIF9" s="454"/>
      <c r="EIG9" s="454"/>
      <c r="EIH9" s="454"/>
      <c r="EII9" s="454"/>
      <c r="EIJ9" s="454"/>
      <c r="EIK9" s="454"/>
      <c r="EIL9" s="454"/>
      <c r="EIM9" s="454"/>
      <c r="EIN9" s="454"/>
      <c r="EIO9" s="454"/>
      <c r="EIP9" s="454"/>
      <c r="EIQ9" s="454"/>
      <c r="EIR9" s="454"/>
      <c r="EIS9" s="454"/>
      <c r="EIT9" s="454"/>
      <c r="EIU9" s="454"/>
      <c r="EIV9" s="454"/>
      <c r="EIW9" s="454"/>
      <c r="EIX9" s="454"/>
      <c r="EIY9" s="454"/>
      <c r="EIZ9" s="454"/>
      <c r="EJA9" s="454"/>
      <c r="EJB9" s="454"/>
      <c r="EJC9" s="454"/>
      <c r="EJD9" s="454"/>
      <c r="EJE9" s="454"/>
      <c r="EJF9" s="454"/>
      <c r="EJG9" s="454"/>
      <c r="EJH9" s="454"/>
      <c r="EJI9" s="454"/>
      <c r="EJJ9" s="454"/>
      <c r="EJK9" s="454"/>
      <c r="EJL9" s="454"/>
      <c r="EJM9" s="454"/>
      <c r="EJN9" s="454"/>
      <c r="EJO9" s="454"/>
      <c r="EJP9" s="454"/>
      <c r="EJQ9" s="454"/>
      <c r="EJR9" s="454"/>
      <c r="EJS9" s="454"/>
      <c r="EJT9" s="454"/>
      <c r="EJU9" s="454"/>
      <c r="EJV9" s="454"/>
      <c r="EJW9" s="454"/>
      <c r="EJX9" s="454"/>
      <c r="EJY9" s="454"/>
      <c r="EJZ9" s="454"/>
      <c r="EKA9" s="454"/>
      <c r="EKB9" s="454"/>
      <c r="EKC9" s="454"/>
      <c r="EKD9" s="454"/>
      <c r="EKE9" s="454"/>
      <c r="EKF9" s="454"/>
      <c r="EKG9" s="454"/>
      <c r="EKH9" s="454"/>
      <c r="EKI9" s="454"/>
      <c r="EKJ9" s="454"/>
      <c r="EKK9" s="454"/>
      <c r="EKL9" s="454"/>
      <c r="EKM9" s="454"/>
      <c r="EKN9" s="454"/>
      <c r="EKO9" s="454"/>
      <c r="EKP9" s="454"/>
      <c r="EKQ9" s="454"/>
      <c r="EKR9" s="454"/>
      <c r="EKS9" s="454"/>
      <c r="EKT9" s="454"/>
      <c r="EKU9" s="454"/>
      <c r="EKV9" s="454"/>
      <c r="EKW9" s="454"/>
      <c r="EKX9" s="454"/>
      <c r="EKY9" s="454"/>
      <c r="EKZ9" s="454"/>
      <c r="ELA9" s="454"/>
      <c r="ELB9" s="454"/>
      <c r="ELC9" s="454"/>
      <c r="ELD9" s="454"/>
      <c r="ELE9" s="454"/>
      <c r="ELF9" s="454"/>
      <c r="ELG9" s="454"/>
      <c r="ELH9" s="454"/>
      <c r="ELI9" s="454"/>
      <c r="ELJ9" s="454"/>
      <c r="ELK9" s="454"/>
      <c r="ELL9" s="454"/>
      <c r="ELM9" s="454"/>
      <c r="ELN9" s="454"/>
      <c r="ELO9" s="454"/>
      <c r="ELP9" s="454"/>
      <c r="ELQ9" s="454"/>
      <c r="ELR9" s="454"/>
      <c r="ELS9" s="454"/>
      <c r="ELT9" s="454"/>
      <c r="ELU9" s="454"/>
      <c r="ELV9" s="454"/>
      <c r="ELW9" s="454"/>
      <c r="ELX9" s="454"/>
      <c r="ELY9" s="454"/>
      <c r="ELZ9" s="454"/>
      <c r="EMA9" s="454"/>
      <c r="EMB9" s="454"/>
      <c r="EMC9" s="454"/>
      <c r="EMD9" s="454"/>
      <c r="EME9" s="454"/>
      <c r="EMF9" s="454"/>
      <c r="EMG9" s="454"/>
      <c r="EMH9" s="454"/>
      <c r="EMI9" s="454"/>
      <c r="EMJ9" s="454"/>
      <c r="EMK9" s="454"/>
      <c r="EML9" s="454"/>
      <c r="EMM9" s="454"/>
      <c r="EMN9" s="454"/>
      <c r="EMO9" s="454"/>
      <c r="EMP9" s="454"/>
      <c r="EMQ9" s="454"/>
      <c r="EMR9" s="454"/>
      <c r="EMS9" s="454"/>
      <c r="EMT9" s="454"/>
      <c r="EMU9" s="454"/>
      <c r="EMV9" s="454"/>
      <c r="EMW9" s="454"/>
      <c r="EMX9" s="454"/>
      <c r="EMY9" s="454"/>
      <c r="EMZ9" s="454"/>
      <c r="ENA9" s="454"/>
      <c r="ENB9" s="454"/>
      <c r="ENC9" s="454"/>
      <c r="END9" s="454"/>
      <c r="ENE9" s="454"/>
      <c r="ENF9" s="454"/>
      <c r="ENG9" s="454"/>
      <c r="ENH9" s="454"/>
      <c r="ENI9" s="454"/>
      <c r="ENJ9" s="454"/>
      <c r="ENK9" s="454"/>
      <c r="ENL9" s="454"/>
      <c r="ENM9" s="454"/>
      <c r="ENN9" s="454"/>
      <c r="ENO9" s="454"/>
      <c r="ENP9" s="454"/>
      <c r="ENQ9" s="454"/>
      <c r="ENR9" s="454"/>
      <c r="ENS9" s="454"/>
      <c r="ENT9" s="454"/>
      <c r="ENU9" s="454"/>
      <c r="ENV9" s="454"/>
      <c r="ENW9" s="454"/>
      <c r="ENX9" s="454"/>
      <c r="ENY9" s="454"/>
      <c r="ENZ9" s="454"/>
      <c r="EOA9" s="454"/>
      <c r="EOB9" s="454"/>
      <c r="EOC9" s="454"/>
      <c r="EOD9" s="454"/>
      <c r="EOE9" s="454"/>
      <c r="EOF9" s="454"/>
      <c r="EOG9" s="454"/>
      <c r="EOH9" s="454"/>
      <c r="EOI9" s="454"/>
      <c r="EOJ9" s="454"/>
      <c r="EOK9" s="454"/>
      <c r="EOL9" s="454"/>
      <c r="EOM9" s="454"/>
      <c r="EON9" s="454"/>
      <c r="EOO9" s="454"/>
      <c r="EOP9" s="454"/>
      <c r="EOQ9" s="454"/>
      <c r="EOR9" s="454"/>
      <c r="EOS9" s="454"/>
      <c r="EOT9" s="454"/>
      <c r="EOU9" s="454"/>
      <c r="EOV9" s="454"/>
      <c r="EOW9" s="454"/>
      <c r="EOX9" s="454"/>
      <c r="EOY9" s="454"/>
      <c r="EOZ9" s="454"/>
      <c r="EPA9" s="454"/>
      <c r="EPB9" s="454"/>
      <c r="EPC9" s="454"/>
      <c r="EPD9" s="454"/>
      <c r="EPE9" s="454"/>
      <c r="EPF9" s="454"/>
      <c r="EPG9" s="454"/>
      <c r="EPH9" s="454"/>
      <c r="EPI9" s="454"/>
      <c r="EPJ9" s="454"/>
      <c r="EPK9" s="454"/>
      <c r="EPL9" s="454"/>
      <c r="EPM9" s="454"/>
      <c r="EPN9" s="454"/>
      <c r="EPO9" s="454"/>
      <c r="EPP9" s="454"/>
      <c r="EPQ9" s="454"/>
      <c r="EPR9" s="454"/>
      <c r="EPS9" s="454"/>
      <c r="EPT9" s="454"/>
      <c r="EPU9" s="454"/>
      <c r="EPV9" s="454"/>
      <c r="EPW9" s="454"/>
      <c r="EPX9" s="454"/>
      <c r="EPY9" s="454"/>
    </row>
    <row r="10" spans="1:3821" s="230" customFormat="1" x14ac:dyDescent="0.25">
      <c r="A10" s="509" t="s">
        <v>221</v>
      </c>
      <c r="B10" s="509"/>
      <c r="C10" s="509"/>
      <c r="D10" s="509"/>
      <c r="E10" s="509"/>
      <c r="F10" s="509"/>
      <c r="G10" s="509"/>
      <c r="H10" s="509"/>
      <c r="I10" s="509"/>
      <c r="J10" s="509"/>
      <c r="K10" s="509"/>
      <c r="L10" s="509"/>
      <c r="M10" s="509"/>
      <c r="N10" s="509"/>
      <c r="O10" s="509"/>
      <c r="P10" s="509"/>
      <c r="Q10" s="509"/>
      <c r="R10" s="509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454"/>
      <c r="AI10" s="454"/>
      <c r="AJ10" s="454"/>
      <c r="AK10" s="454"/>
      <c r="AL10" s="454"/>
      <c r="AM10" s="454"/>
      <c r="AN10" s="454"/>
      <c r="AO10" s="454"/>
      <c r="AP10" s="454"/>
      <c r="AQ10" s="454"/>
      <c r="AR10" s="454"/>
      <c r="AS10" s="454"/>
      <c r="AT10" s="454"/>
      <c r="AU10" s="454"/>
      <c r="AV10" s="454"/>
      <c r="AW10" s="454"/>
      <c r="AX10" s="454"/>
      <c r="AY10" s="454"/>
      <c r="AZ10" s="454"/>
      <c r="BA10" s="454"/>
      <c r="BB10" s="454"/>
      <c r="BC10" s="454"/>
      <c r="BD10" s="454"/>
      <c r="BE10" s="454"/>
      <c r="BF10" s="454"/>
      <c r="BG10" s="454"/>
      <c r="BH10" s="454"/>
      <c r="BI10" s="454"/>
      <c r="BJ10" s="454"/>
      <c r="BK10" s="454"/>
      <c r="BL10" s="454"/>
      <c r="BM10" s="454"/>
      <c r="BN10" s="454"/>
      <c r="BO10" s="454"/>
      <c r="BP10" s="454"/>
      <c r="BQ10" s="454"/>
      <c r="BR10" s="454"/>
      <c r="BS10" s="454"/>
      <c r="BT10" s="454"/>
      <c r="BU10" s="454"/>
      <c r="BV10" s="454"/>
      <c r="BW10" s="454"/>
      <c r="BX10" s="454"/>
      <c r="BY10" s="454"/>
      <c r="BZ10" s="454"/>
      <c r="CA10" s="454"/>
      <c r="CB10" s="454"/>
      <c r="CC10" s="454"/>
      <c r="CD10" s="454"/>
      <c r="CE10" s="454"/>
      <c r="CF10" s="454"/>
      <c r="CG10" s="454"/>
      <c r="CH10" s="454"/>
      <c r="CI10" s="454"/>
      <c r="CJ10" s="454"/>
      <c r="CK10" s="454"/>
      <c r="CL10" s="454"/>
      <c r="CM10" s="454"/>
      <c r="CN10" s="454"/>
      <c r="CO10" s="454"/>
      <c r="CP10" s="454"/>
      <c r="CQ10" s="454"/>
      <c r="CR10" s="454"/>
      <c r="CS10" s="454"/>
      <c r="CT10" s="454"/>
      <c r="CU10" s="454"/>
      <c r="CV10" s="454"/>
      <c r="CW10" s="454"/>
      <c r="CX10" s="454"/>
      <c r="CY10" s="454"/>
      <c r="CZ10" s="454"/>
      <c r="DA10" s="454"/>
      <c r="DB10" s="454"/>
      <c r="DC10" s="454"/>
      <c r="DD10" s="454"/>
      <c r="DE10" s="454"/>
      <c r="DF10" s="454"/>
      <c r="DG10" s="454"/>
      <c r="DH10" s="454"/>
      <c r="DI10" s="454"/>
      <c r="DJ10" s="454"/>
      <c r="DK10" s="454"/>
      <c r="DL10" s="454"/>
      <c r="DM10" s="454"/>
      <c r="DN10" s="454"/>
      <c r="DO10" s="454"/>
      <c r="DP10" s="454"/>
      <c r="DQ10" s="454"/>
      <c r="DR10" s="454"/>
      <c r="DS10" s="454"/>
      <c r="DT10" s="454"/>
      <c r="DU10" s="454"/>
      <c r="DV10" s="454"/>
      <c r="DW10" s="454"/>
      <c r="DX10" s="454"/>
      <c r="DY10" s="454"/>
      <c r="DZ10" s="454"/>
      <c r="EA10" s="454"/>
      <c r="EB10" s="454"/>
      <c r="EC10" s="454"/>
      <c r="ED10" s="454"/>
      <c r="EE10" s="454"/>
      <c r="EF10" s="454"/>
      <c r="EG10" s="454"/>
      <c r="EH10" s="454"/>
      <c r="EI10" s="454"/>
      <c r="EJ10" s="454"/>
      <c r="EK10" s="454"/>
      <c r="EL10" s="454"/>
      <c r="EM10" s="454"/>
      <c r="EN10" s="454"/>
      <c r="EO10" s="454"/>
      <c r="EP10" s="454"/>
      <c r="EQ10" s="454"/>
      <c r="ER10" s="454"/>
      <c r="ES10" s="454"/>
      <c r="ET10" s="454"/>
      <c r="EU10" s="454"/>
      <c r="EV10" s="454"/>
      <c r="EW10" s="454"/>
      <c r="EX10" s="454"/>
      <c r="EY10" s="454"/>
      <c r="EZ10" s="454"/>
      <c r="FA10" s="454"/>
      <c r="FB10" s="454"/>
      <c r="FC10" s="454"/>
      <c r="FD10" s="454"/>
      <c r="FE10" s="454"/>
      <c r="FF10" s="454"/>
      <c r="FG10" s="454"/>
      <c r="FH10" s="454"/>
      <c r="FI10" s="454"/>
      <c r="FJ10" s="454"/>
      <c r="FK10" s="454"/>
      <c r="FL10" s="454"/>
      <c r="FM10" s="454"/>
      <c r="FN10" s="454"/>
      <c r="FO10" s="454"/>
      <c r="FP10" s="454"/>
      <c r="FQ10" s="454"/>
      <c r="FR10" s="454"/>
      <c r="FS10" s="454"/>
      <c r="FT10" s="454"/>
      <c r="FU10" s="454"/>
      <c r="FV10" s="454"/>
      <c r="FW10" s="454"/>
      <c r="FX10" s="454"/>
      <c r="FY10" s="454"/>
      <c r="FZ10" s="454"/>
      <c r="GA10" s="454"/>
      <c r="GB10" s="454"/>
      <c r="GC10" s="454"/>
      <c r="GD10" s="454"/>
      <c r="GE10" s="454"/>
      <c r="GF10" s="454"/>
      <c r="GG10" s="454"/>
      <c r="GH10" s="454"/>
      <c r="GI10" s="454"/>
      <c r="GJ10" s="454"/>
      <c r="GK10" s="454"/>
      <c r="GL10" s="454"/>
      <c r="GM10" s="454"/>
      <c r="GN10" s="454"/>
      <c r="GO10" s="454"/>
      <c r="GP10" s="454"/>
      <c r="GQ10" s="454"/>
      <c r="GR10" s="454"/>
      <c r="GS10" s="454"/>
      <c r="GT10" s="454"/>
      <c r="GU10" s="454"/>
      <c r="GV10" s="454"/>
      <c r="GW10" s="454"/>
      <c r="GX10" s="454"/>
      <c r="GY10" s="454"/>
      <c r="GZ10" s="454"/>
      <c r="HA10" s="454"/>
      <c r="HB10" s="454"/>
      <c r="HC10" s="454"/>
      <c r="HD10" s="454"/>
      <c r="HE10" s="454"/>
      <c r="HF10" s="454"/>
      <c r="HG10" s="454"/>
      <c r="HH10" s="454"/>
      <c r="HI10" s="454"/>
      <c r="HJ10" s="454"/>
      <c r="HK10" s="454"/>
      <c r="HL10" s="454"/>
      <c r="HM10" s="454"/>
      <c r="HN10" s="454"/>
      <c r="HO10" s="454"/>
      <c r="HP10" s="454"/>
      <c r="HQ10" s="454"/>
      <c r="HR10" s="454"/>
      <c r="HS10" s="454"/>
      <c r="HT10" s="454"/>
      <c r="HU10" s="454"/>
      <c r="HV10" s="454"/>
      <c r="HW10" s="454"/>
      <c r="HX10" s="454"/>
      <c r="HY10" s="454"/>
      <c r="HZ10" s="454"/>
      <c r="IA10" s="454"/>
      <c r="IB10" s="454"/>
      <c r="IC10" s="454"/>
      <c r="ID10" s="454"/>
      <c r="IE10" s="454"/>
      <c r="IF10" s="454"/>
      <c r="IG10" s="454"/>
      <c r="IH10" s="454"/>
      <c r="II10" s="454"/>
      <c r="IJ10" s="454"/>
      <c r="IK10" s="454"/>
      <c r="IL10" s="454"/>
      <c r="IM10" s="454"/>
      <c r="IN10" s="454"/>
      <c r="IO10" s="454"/>
      <c r="IP10" s="454"/>
      <c r="IQ10" s="454"/>
      <c r="IR10" s="454"/>
      <c r="IS10" s="454"/>
      <c r="IT10" s="454"/>
      <c r="IU10" s="454"/>
      <c r="IV10" s="454"/>
      <c r="IW10" s="454"/>
      <c r="IX10" s="454"/>
      <c r="IY10" s="454"/>
      <c r="IZ10" s="454"/>
      <c r="JA10" s="454"/>
      <c r="JB10" s="454"/>
      <c r="JC10" s="454"/>
      <c r="JD10" s="454"/>
      <c r="JE10" s="454"/>
      <c r="JF10" s="454"/>
      <c r="JG10" s="454"/>
      <c r="JH10" s="454"/>
      <c r="JI10" s="454"/>
      <c r="JJ10" s="454"/>
      <c r="JK10" s="454"/>
      <c r="JL10" s="454"/>
      <c r="JM10" s="454"/>
      <c r="JN10" s="454"/>
      <c r="JO10" s="454"/>
      <c r="JP10" s="454"/>
      <c r="JQ10" s="454"/>
      <c r="JR10" s="454"/>
      <c r="JS10" s="454"/>
      <c r="JT10" s="454"/>
      <c r="JU10" s="454"/>
      <c r="JV10" s="454"/>
      <c r="JW10" s="454"/>
      <c r="JX10" s="454"/>
      <c r="JY10" s="454"/>
      <c r="JZ10" s="454"/>
      <c r="KA10" s="454"/>
      <c r="KB10" s="454"/>
      <c r="KC10" s="454"/>
      <c r="KD10" s="454"/>
      <c r="KE10" s="454"/>
      <c r="KF10" s="454"/>
      <c r="KG10" s="454"/>
      <c r="KH10" s="454"/>
      <c r="KI10" s="454"/>
      <c r="KJ10" s="454"/>
      <c r="KK10" s="454"/>
      <c r="KL10" s="454"/>
      <c r="KM10" s="454"/>
      <c r="KN10" s="454"/>
      <c r="KO10" s="454"/>
      <c r="KP10" s="454"/>
      <c r="KQ10" s="454"/>
      <c r="KR10" s="454"/>
      <c r="KS10" s="454"/>
      <c r="KT10" s="454"/>
      <c r="KU10" s="454"/>
      <c r="KV10" s="454"/>
      <c r="KW10" s="454"/>
      <c r="KX10" s="454"/>
      <c r="KY10" s="454"/>
      <c r="KZ10" s="454"/>
      <c r="LA10" s="454"/>
      <c r="LB10" s="454"/>
      <c r="LC10" s="454"/>
      <c r="LD10" s="454"/>
      <c r="LE10" s="454"/>
      <c r="LF10" s="454"/>
      <c r="LG10" s="454"/>
      <c r="LH10" s="454"/>
      <c r="LI10" s="454"/>
      <c r="LJ10" s="454"/>
      <c r="LK10" s="454"/>
      <c r="LL10" s="454"/>
      <c r="LM10" s="454"/>
      <c r="LN10" s="454"/>
      <c r="LO10" s="454"/>
      <c r="LP10" s="454"/>
      <c r="LQ10" s="454"/>
      <c r="LR10" s="454"/>
      <c r="LS10" s="454"/>
      <c r="LT10" s="454"/>
      <c r="LU10" s="454"/>
      <c r="LV10" s="454"/>
      <c r="LW10" s="454"/>
      <c r="LX10" s="454"/>
      <c r="LY10" s="454"/>
      <c r="LZ10" s="454"/>
      <c r="MA10" s="454"/>
      <c r="MB10" s="454"/>
      <c r="MC10" s="454"/>
      <c r="MD10" s="454"/>
      <c r="ME10" s="454"/>
      <c r="MF10" s="454"/>
      <c r="MG10" s="454"/>
      <c r="MH10" s="454"/>
      <c r="MI10" s="454"/>
      <c r="MJ10" s="454"/>
      <c r="MK10" s="454"/>
      <c r="ML10" s="454"/>
      <c r="MM10" s="454"/>
      <c r="MN10" s="454"/>
      <c r="MO10" s="454"/>
      <c r="MP10" s="454"/>
      <c r="MQ10" s="454"/>
      <c r="MR10" s="454"/>
      <c r="MS10" s="454"/>
      <c r="MT10" s="454"/>
      <c r="MU10" s="454"/>
      <c r="MV10" s="454"/>
      <c r="MW10" s="454"/>
      <c r="MX10" s="454"/>
      <c r="MY10" s="454"/>
      <c r="MZ10" s="454"/>
      <c r="NA10" s="454"/>
      <c r="NB10" s="454"/>
      <c r="NC10" s="454"/>
      <c r="ND10" s="454"/>
      <c r="NE10" s="454"/>
      <c r="NF10" s="454"/>
      <c r="NG10" s="454"/>
      <c r="NH10" s="454"/>
      <c r="NI10" s="454"/>
      <c r="NJ10" s="454"/>
      <c r="NK10" s="454"/>
      <c r="NL10" s="454"/>
      <c r="NM10" s="454"/>
      <c r="NN10" s="454"/>
      <c r="NO10" s="454"/>
      <c r="NP10" s="454"/>
      <c r="NQ10" s="454"/>
      <c r="NR10" s="454"/>
      <c r="NS10" s="454"/>
      <c r="NT10" s="454"/>
      <c r="NU10" s="454"/>
      <c r="NV10" s="454"/>
      <c r="NW10" s="454"/>
      <c r="NX10" s="454"/>
      <c r="NY10" s="454"/>
      <c r="NZ10" s="454"/>
      <c r="OA10" s="454"/>
      <c r="OB10" s="454"/>
      <c r="OC10" s="454"/>
      <c r="OD10" s="454"/>
      <c r="OE10" s="454"/>
      <c r="OF10" s="454"/>
      <c r="OG10" s="454"/>
      <c r="OH10" s="454"/>
      <c r="OI10" s="454"/>
      <c r="OJ10" s="454"/>
      <c r="OK10" s="454"/>
      <c r="OL10" s="454"/>
      <c r="OM10" s="454"/>
      <c r="ON10" s="454"/>
      <c r="OO10" s="454"/>
      <c r="OP10" s="454"/>
      <c r="OQ10" s="454"/>
      <c r="OR10" s="454"/>
      <c r="OS10" s="454"/>
      <c r="OT10" s="454"/>
      <c r="OU10" s="454"/>
      <c r="OV10" s="454"/>
      <c r="OW10" s="454"/>
      <c r="OX10" s="454"/>
      <c r="OY10" s="454"/>
      <c r="OZ10" s="454"/>
      <c r="PA10" s="454"/>
      <c r="PB10" s="454"/>
      <c r="PC10" s="454"/>
      <c r="PD10" s="454"/>
      <c r="PE10" s="454"/>
      <c r="PF10" s="454"/>
      <c r="PG10" s="454"/>
      <c r="PH10" s="454"/>
      <c r="PI10" s="454"/>
      <c r="PJ10" s="454"/>
      <c r="PK10" s="454"/>
      <c r="PL10" s="454"/>
      <c r="PM10" s="454"/>
      <c r="PN10" s="454"/>
      <c r="PO10" s="454"/>
      <c r="PP10" s="454"/>
      <c r="PQ10" s="454"/>
      <c r="PR10" s="454"/>
      <c r="PS10" s="454"/>
      <c r="PT10" s="454"/>
      <c r="PU10" s="454"/>
      <c r="PV10" s="454"/>
      <c r="PW10" s="454"/>
      <c r="PX10" s="454"/>
      <c r="PY10" s="454"/>
      <c r="PZ10" s="454"/>
      <c r="QA10" s="454"/>
      <c r="QB10" s="454"/>
      <c r="QC10" s="454"/>
      <c r="QD10" s="454"/>
      <c r="QE10" s="454"/>
      <c r="QF10" s="454"/>
      <c r="QG10" s="454"/>
      <c r="QH10" s="454"/>
      <c r="QI10" s="454"/>
      <c r="QJ10" s="454"/>
      <c r="QK10" s="454"/>
      <c r="QL10" s="454"/>
      <c r="QM10" s="454"/>
      <c r="QN10" s="454"/>
      <c r="QO10" s="454"/>
      <c r="QP10" s="454"/>
      <c r="QQ10" s="454"/>
      <c r="QR10" s="454"/>
      <c r="QS10" s="454"/>
      <c r="QT10" s="454"/>
      <c r="QU10" s="454"/>
      <c r="QV10" s="454"/>
      <c r="QW10" s="454"/>
      <c r="QX10" s="454"/>
      <c r="QY10" s="454"/>
      <c r="QZ10" s="454"/>
      <c r="RA10" s="454"/>
      <c r="RB10" s="454"/>
      <c r="RC10" s="454"/>
      <c r="RD10" s="454"/>
      <c r="RE10" s="454"/>
      <c r="RF10" s="454"/>
      <c r="RG10" s="454"/>
      <c r="RH10" s="454"/>
      <c r="RI10" s="454"/>
      <c r="RJ10" s="454"/>
      <c r="RK10" s="454"/>
      <c r="RL10" s="454"/>
      <c r="RM10" s="454"/>
      <c r="RN10" s="454"/>
      <c r="RO10" s="454"/>
      <c r="RP10" s="454"/>
      <c r="RQ10" s="454"/>
      <c r="RR10" s="454"/>
      <c r="RS10" s="454"/>
      <c r="RT10" s="454"/>
      <c r="RU10" s="454"/>
      <c r="RV10" s="454"/>
      <c r="RW10" s="454"/>
      <c r="RX10" s="454"/>
      <c r="RY10" s="454"/>
      <c r="RZ10" s="454"/>
      <c r="SA10" s="454"/>
      <c r="SB10" s="454"/>
      <c r="SC10" s="454"/>
      <c r="SD10" s="454"/>
      <c r="SE10" s="454"/>
      <c r="SF10" s="454"/>
      <c r="SG10" s="454"/>
      <c r="SH10" s="454"/>
      <c r="SI10" s="454"/>
      <c r="SJ10" s="454"/>
      <c r="SK10" s="454"/>
      <c r="SL10" s="454"/>
      <c r="SM10" s="454"/>
      <c r="SN10" s="454"/>
      <c r="SO10" s="454"/>
      <c r="SP10" s="454"/>
      <c r="SQ10" s="454"/>
      <c r="SR10" s="454"/>
      <c r="SS10" s="454"/>
      <c r="ST10" s="454"/>
      <c r="SU10" s="454"/>
      <c r="SV10" s="454"/>
      <c r="SW10" s="454"/>
      <c r="SX10" s="454"/>
      <c r="SY10" s="454"/>
      <c r="SZ10" s="454"/>
      <c r="TA10" s="454"/>
      <c r="TB10" s="454"/>
      <c r="TC10" s="454"/>
      <c r="TD10" s="454"/>
      <c r="TE10" s="454"/>
      <c r="TF10" s="454"/>
      <c r="TG10" s="454"/>
      <c r="TH10" s="454"/>
      <c r="TI10" s="454"/>
      <c r="TJ10" s="454"/>
      <c r="TK10" s="454"/>
      <c r="TL10" s="454"/>
      <c r="TM10" s="454"/>
      <c r="TN10" s="454"/>
      <c r="TO10" s="454"/>
      <c r="TP10" s="454"/>
      <c r="TQ10" s="454"/>
      <c r="TR10" s="454"/>
      <c r="TS10" s="454"/>
      <c r="TT10" s="454"/>
      <c r="TU10" s="454"/>
      <c r="TV10" s="454"/>
      <c r="TW10" s="454"/>
      <c r="TX10" s="454"/>
      <c r="TY10" s="454"/>
      <c r="TZ10" s="454"/>
      <c r="UA10" s="454"/>
      <c r="UB10" s="454"/>
      <c r="UC10" s="454"/>
      <c r="UD10" s="454"/>
      <c r="UE10" s="454"/>
      <c r="UF10" s="454"/>
      <c r="UG10" s="454"/>
      <c r="UH10" s="454"/>
      <c r="UI10" s="454"/>
      <c r="UJ10" s="454"/>
      <c r="UK10" s="454"/>
      <c r="UL10" s="454"/>
      <c r="UM10" s="454"/>
      <c r="UN10" s="454"/>
      <c r="UO10" s="454"/>
      <c r="UP10" s="454"/>
      <c r="UQ10" s="454"/>
      <c r="UR10" s="454"/>
      <c r="US10" s="454"/>
      <c r="UT10" s="454"/>
      <c r="UU10" s="454"/>
      <c r="UV10" s="454"/>
      <c r="UW10" s="454"/>
      <c r="UX10" s="454"/>
      <c r="UY10" s="454"/>
      <c r="UZ10" s="454"/>
      <c r="VA10" s="454"/>
      <c r="VB10" s="454"/>
      <c r="VC10" s="454"/>
      <c r="VD10" s="454"/>
      <c r="VE10" s="454"/>
      <c r="VF10" s="454"/>
      <c r="VG10" s="454"/>
      <c r="VH10" s="454"/>
      <c r="VI10" s="454"/>
      <c r="VJ10" s="454"/>
      <c r="VK10" s="454"/>
      <c r="VL10" s="454"/>
      <c r="VM10" s="454"/>
      <c r="VN10" s="454"/>
      <c r="VO10" s="454"/>
      <c r="VP10" s="454"/>
      <c r="VQ10" s="454"/>
      <c r="VR10" s="454"/>
      <c r="VS10" s="454"/>
      <c r="VT10" s="454"/>
      <c r="VU10" s="454"/>
      <c r="VV10" s="454"/>
      <c r="VW10" s="454"/>
      <c r="VX10" s="454"/>
      <c r="VY10" s="454"/>
      <c r="VZ10" s="454"/>
      <c r="WA10" s="454"/>
      <c r="WB10" s="454"/>
      <c r="WC10" s="454"/>
      <c r="WD10" s="454"/>
      <c r="WE10" s="454"/>
      <c r="WF10" s="454"/>
      <c r="WG10" s="454"/>
      <c r="WH10" s="454"/>
      <c r="WI10" s="454"/>
      <c r="WJ10" s="454"/>
      <c r="WK10" s="454"/>
      <c r="WL10" s="454"/>
      <c r="WM10" s="454"/>
      <c r="WN10" s="454"/>
      <c r="WO10" s="454"/>
      <c r="WP10" s="454"/>
      <c r="WQ10" s="454"/>
      <c r="WR10" s="454"/>
      <c r="WS10" s="454"/>
      <c r="WT10" s="454"/>
      <c r="WU10" s="454"/>
      <c r="WV10" s="454"/>
      <c r="WW10" s="454"/>
      <c r="WX10" s="454"/>
      <c r="WY10" s="454"/>
      <c r="WZ10" s="454"/>
      <c r="XA10" s="454"/>
      <c r="XB10" s="454"/>
      <c r="XC10" s="454"/>
      <c r="XD10" s="454"/>
      <c r="XE10" s="454"/>
      <c r="XF10" s="454"/>
      <c r="XG10" s="454"/>
      <c r="XH10" s="454"/>
      <c r="XI10" s="454"/>
      <c r="XJ10" s="454"/>
      <c r="XK10" s="454"/>
      <c r="XL10" s="454"/>
      <c r="XM10" s="454"/>
      <c r="XN10" s="454"/>
      <c r="XO10" s="454"/>
      <c r="XP10" s="454"/>
      <c r="XQ10" s="454"/>
      <c r="XR10" s="454"/>
      <c r="XS10" s="454"/>
      <c r="XT10" s="454"/>
      <c r="XU10" s="454"/>
      <c r="XV10" s="454"/>
      <c r="XW10" s="454"/>
      <c r="XX10" s="454"/>
      <c r="XY10" s="454"/>
      <c r="XZ10" s="454"/>
      <c r="YA10" s="454"/>
      <c r="YB10" s="454"/>
      <c r="YC10" s="454"/>
      <c r="YD10" s="454"/>
      <c r="YE10" s="454"/>
      <c r="YF10" s="454"/>
      <c r="YG10" s="454"/>
      <c r="YH10" s="454"/>
      <c r="YI10" s="454"/>
      <c r="YJ10" s="454"/>
      <c r="YK10" s="454"/>
      <c r="YL10" s="454"/>
      <c r="YM10" s="454"/>
      <c r="YN10" s="454"/>
      <c r="YO10" s="454"/>
      <c r="YP10" s="454"/>
      <c r="YQ10" s="454"/>
      <c r="YR10" s="454"/>
      <c r="YS10" s="454"/>
      <c r="YT10" s="454"/>
      <c r="YU10" s="454"/>
      <c r="YV10" s="454"/>
      <c r="YW10" s="454"/>
      <c r="YX10" s="454"/>
      <c r="YY10" s="454"/>
      <c r="YZ10" s="454"/>
      <c r="ZA10" s="454"/>
      <c r="ZB10" s="454"/>
      <c r="ZC10" s="454"/>
      <c r="ZD10" s="454"/>
      <c r="ZE10" s="454"/>
      <c r="ZF10" s="454"/>
      <c r="ZG10" s="454"/>
      <c r="ZH10" s="454"/>
      <c r="ZI10" s="454"/>
      <c r="ZJ10" s="454"/>
      <c r="ZK10" s="454"/>
      <c r="ZL10" s="454"/>
      <c r="ZM10" s="454"/>
      <c r="ZN10" s="454"/>
      <c r="ZO10" s="454"/>
      <c r="ZP10" s="454"/>
      <c r="ZQ10" s="454"/>
      <c r="ZR10" s="454"/>
      <c r="ZS10" s="454"/>
      <c r="ZT10" s="454"/>
      <c r="ZU10" s="454"/>
      <c r="ZV10" s="454"/>
      <c r="ZW10" s="454"/>
      <c r="ZX10" s="454"/>
      <c r="ZY10" s="454"/>
      <c r="ZZ10" s="454"/>
      <c r="AAA10" s="454"/>
      <c r="AAB10" s="454"/>
      <c r="AAC10" s="454"/>
      <c r="AAD10" s="454"/>
      <c r="AAE10" s="454"/>
      <c r="AAF10" s="454"/>
      <c r="AAG10" s="454"/>
      <c r="AAH10" s="454"/>
      <c r="AAI10" s="454"/>
      <c r="AAJ10" s="454"/>
      <c r="AAK10" s="454"/>
      <c r="AAL10" s="454"/>
      <c r="AAM10" s="454"/>
      <c r="AAN10" s="454"/>
      <c r="AAO10" s="454"/>
      <c r="AAP10" s="454"/>
      <c r="AAQ10" s="454"/>
      <c r="AAR10" s="454"/>
      <c r="AAS10" s="454"/>
      <c r="AAT10" s="454"/>
      <c r="AAU10" s="454"/>
      <c r="AAV10" s="454"/>
      <c r="AAW10" s="454"/>
      <c r="AAX10" s="454"/>
      <c r="AAY10" s="454"/>
      <c r="AAZ10" s="454"/>
      <c r="ABA10" s="454"/>
      <c r="ABB10" s="454"/>
      <c r="ABC10" s="454"/>
      <c r="ABD10" s="454"/>
      <c r="ABE10" s="454"/>
      <c r="ABF10" s="454"/>
      <c r="ABG10" s="454"/>
      <c r="ABH10" s="454"/>
      <c r="ABI10" s="454"/>
      <c r="ABJ10" s="454"/>
      <c r="ABK10" s="454"/>
      <c r="ABL10" s="454"/>
      <c r="ABM10" s="454"/>
      <c r="ABN10" s="454"/>
      <c r="ABO10" s="454"/>
      <c r="ABP10" s="454"/>
      <c r="ABQ10" s="454"/>
      <c r="ABR10" s="454"/>
      <c r="ABS10" s="454"/>
      <c r="ABT10" s="454"/>
      <c r="ABU10" s="454"/>
      <c r="ABV10" s="454"/>
      <c r="ABW10" s="454"/>
      <c r="ABX10" s="454"/>
      <c r="ABY10" s="454"/>
      <c r="ABZ10" s="454"/>
      <c r="ACA10" s="454"/>
      <c r="ACB10" s="454"/>
      <c r="ACC10" s="454"/>
      <c r="ACD10" s="454"/>
      <c r="ACE10" s="454"/>
      <c r="ACF10" s="454"/>
      <c r="ACG10" s="454"/>
      <c r="ACH10" s="454"/>
      <c r="ACI10" s="454"/>
      <c r="ACJ10" s="454"/>
      <c r="ACK10" s="454"/>
      <c r="ACL10" s="454"/>
      <c r="ACM10" s="454"/>
      <c r="ACN10" s="454"/>
      <c r="ACO10" s="454"/>
      <c r="ACP10" s="454"/>
      <c r="ACQ10" s="454"/>
      <c r="ACR10" s="454"/>
      <c r="ACS10" s="454"/>
      <c r="ACT10" s="454"/>
      <c r="ACU10" s="454"/>
      <c r="ACV10" s="454"/>
      <c r="ACW10" s="454"/>
      <c r="ACX10" s="454"/>
      <c r="ACY10" s="454"/>
      <c r="ACZ10" s="454"/>
      <c r="ADA10" s="454"/>
      <c r="ADB10" s="454"/>
      <c r="ADC10" s="454"/>
      <c r="ADD10" s="454"/>
      <c r="ADE10" s="454"/>
      <c r="ADF10" s="454"/>
      <c r="ADG10" s="454"/>
      <c r="ADH10" s="454"/>
      <c r="ADI10" s="454"/>
      <c r="ADJ10" s="454"/>
      <c r="ADK10" s="454"/>
      <c r="ADL10" s="454"/>
      <c r="ADM10" s="454"/>
      <c r="ADN10" s="454"/>
      <c r="ADO10" s="454"/>
      <c r="ADP10" s="454"/>
      <c r="ADQ10" s="454"/>
      <c r="ADR10" s="454"/>
      <c r="ADS10" s="454"/>
      <c r="ADT10" s="454"/>
      <c r="ADU10" s="454"/>
      <c r="ADV10" s="454"/>
      <c r="ADW10" s="454"/>
      <c r="ADX10" s="454"/>
      <c r="ADY10" s="454"/>
      <c r="ADZ10" s="454"/>
      <c r="AEA10" s="454"/>
      <c r="AEB10" s="454"/>
      <c r="AEC10" s="454"/>
      <c r="AED10" s="454"/>
      <c r="AEE10" s="454"/>
      <c r="AEF10" s="454"/>
      <c r="AEG10" s="454"/>
      <c r="AEH10" s="454"/>
      <c r="AEI10" s="454"/>
      <c r="AEJ10" s="454"/>
      <c r="AEK10" s="454"/>
      <c r="AEL10" s="454"/>
      <c r="AEM10" s="454"/>
      <c r="AEN10" s="454"/>
      <c r="AEO10" s="454"/>
      <c r="AEP10" s="454"/>
      <c r="AEQ10" s="454"/>
      <c r="AER10" s="454"/>
      <c r="AES10" s="454"/>
      <c r="AET10" s="454"/>
      <c r="AEU10" s="454"/>
      <c r="AEV10" s="454"/>
      <c r="AEW10" s="454"/>
      <c r="AEX10" s="454"/>
      <c r="AEY10" s="454"/>
      <c r="AEZ10" s="454"/>
      <c r="AFA10" s="454"/>
      <c r="AFB10" s="454"/>
      <c r="AFC10" s="454"/>
      <c r="AFD10" s="454"/>
      <c r="AFE10" s="454"/>
      <c r="AFF10" s="454"/>
      <c r="AFG10" s="454"/>
      <c r="AFH10" s="454"/>
      <c r="AFI10" s="454"/>
      <c r="AFJ10" s="454"/>
      <c r="AFK10" s="454"/>
      <c r="AFL10" s="454"/>
      <c r="AFM10" s="454"/>
      <c r="AFN10" s="454"/>
      <c r="AFO10" s="454"/>
      <c r="AFP10" s="454"/>
      <c r="AFQ10" s="454"/>
      <c r="AFR10" s="454"/>
      <c r="AFS10" s="454"/>
      <c r="AFT10" s="454"/>
      <c r="AFU10" s="454"/>
      <c r="AFV10" s="454"/>
      <c r="AFW10" s="454"/>
      <c r="AFX10" s="454"/>
      <c r="AFY10" s="454"/>
      <c r="AFZ10" s="454"/>
      <c r="AGA10" s="454"/>
      <c r="AGB10" s="454"/>
      <c r="AGC10" s="454"/>
      <c r="AGD10" s="454"/>
      <c r="AGE10" s="454"/>
      <c r="AGF10" s="454"/>
      <c r="AGG10" s="454"/>
      <c r="AGH10" s="454"/>
      <c r="AGI10" s="454"/>
      <c r="AGJ10" s="454"/>
      <c r="AGK10" s="454"/>
      <c r="AGL10" s="454"/>
      <c r="AGM10" s="454"/>
      <c r="AGN10" s="454"/>
      <c r="AGO10" s="454"/>
      <c r="AGP10" s="454"/>
      <c r="AGQ10" s="454"/>
      <c r="AGR10" s="454"/>
      <c r="AGS10" s="454"/>
      <c r="AGT10" s="454"/>
      <c r="AGU10" s="454"/>
      <c r="AGV10" s="454"/>
      <c r="AGW10" s="454"/>
      <c r="AGX10" s="454"/>
      <c r="AGY10" s="454"/>
      <c r="AGZ10" s="454"/>
      <c r="AHA10" s="454"/>
      <c r="AHB10" s="454"/>
      <c r="AHC10" s="454"/>
      <c r="AHD10" s="454"/>
      <c r="AHE10" s="454"/>
      <c r="AHF10" s="454"/>
      <c r="AHG10" s="454"/>
      <c r="AHH10" s="454"/>
      <c r="AHI10" s="454"/>
      <c r="AHJ10" s="454"/>
      <c r="AHK10" s="454"/>
      <c r="AHL10" s="454"/>
      <c r="AHM10" s="454"/>
      <c r="AHN10" s="454"/>
      <c r="AHO10" s="454"/>
      <c r="AHP10" s="454"/>
      <c r="AHQ10" s="454"/>
      <c r="AHR10" s="454"/>
      <c r="AHS10" s="454"/>
      <c r="AHT10" s="454"/>
      <c r="AHU10" s="454"/>
      <c r="AHV10" s="454"/>
      <c r="AHW10" s="454"/>
      <c r="AHX10" s="454"/>
      <c r="AHY10" s="454"/>
      <c r="AHZ10" s="454"/>
      <c r="AIA10" s="454"/>
      <c r="AIB10" s="454"/>
      <c r="AIC10" s="454"/>
      <c r="AID10" s="454"/>
      <c r="AIE10" s="454"/>
      <c r="AIF10" s="454"/>
      <c r="AIG10" s="454"/>
      <c r="AIH10" s="454"/>
      <c r="AII10" s="454"/>
      <c r="AIJ10" s="454"/>
      <c r="AIK10" s="454"/>
      <c r="AIL10" s="454"/>
      <c r="AIM10" s="454"/>
      <c r="AIN10" s="454"/>
      <c r="AIO10" s="454"/>
      <c r="AIP10" s="454"/>
      <c r="AIQ10" s="454"/>
      <c r="AIR10" s="454"/>
      <c r="AIS10" s="454"/>
      <c r="AIT10" s="454"/>
      <c r="AIU10" s="454"/>
      <c r="AIV10" s="454"/>
      <c r="AIW10" s="454"/>
      <c r="AIX10" s="454"/>
      <c r="AIY10" s="454"/>
      <c r="AIZ10" s="454"/>
      <c r="AJA10" s="454"/>
      <c r="AJB10" s="454"/>
      <c r="AJC10" s="454"/>
      <c r="AJD10" s="454"/>
      <c r="AJE10" s="454"/>
      <c r="AJF10" s="454"/>
      <c r="AJG10" s="454"/>
      <c r="AJH10" s="454"/>
      <c r="AJI10" s="454"/>
      <c r="AJJ10" s="454"/>
      <c r="AJK10" s="454"/>
      <c r="AJL10" s="454"/>
      <c r="AJM10" s="454"/>
      <c r="AJN10" s="454"/>
      <c r="AJO10" s="454"/>
      <c r="AJP10" s="454"/>
      <c r="AJQ10" s="454"/>
      <c r="AJR10" s="454"/>
      <c r="AJS10" s="454"/>
      <c r="AJT10" s="454"/>
      <c r="AJU10" s="454"/>
      <c r="AJV10" s="454"/>
      <c r="AJW10" s="454"/>
      <c r="AJX10" s="454"/>
      <c r="AJY10" s="454"/>
      <c r="AJZ10" s="454"/>
      <c r="AKA10" s="454"/>
      <c r="AKB10" s="454"/>
      <c r="AKC10" s="454"/>
      <c r="AKD10" s="454"/>
      <c r="AKE10" s="454"/>
      <c r="AKF10" s="454"/>
      <c r="AKG10" s="454"/>
      <c r="AKH10" s="454"/>
      <c r="AKI10" s="454"/>
      <c r="AKJ10" s="454"/>
      <c r="AKK10" s="454"/>
      <c r="AKL10" s="454"/>
      <c r="AKM10" s="454"/>
      <c r="AKN10" s="454"/>
      <c r="AKO10" s="454"/>
      <c r="AKP10" s="454"/>
      <c r="AKQ10" s="454"/>
      <c r="AKR10" s="454"/>
      <c r="AKS10" s="454"/>
      <c r="AKT10" s="454"/>
      <c r="AKU10" s="454"/>
      <c r="AKV10" s="454"/>
      <c r="AKW10" s="454"/>
      <c r="AKX10" s="454"/>
      <c r="AKY10" s="454"/>
      <c r="AKZ10" s="454"/>
      <c r="ALA10" s="454"/>
      <c r="ALB10" s="454"/>
      <c r="ALC10" s="454"/>
      <c r="ALD10" s="454"/>
      <c r="ALE10" s="454"/>
      <c r="ALF10" s="454"/>
      <c r="ALG10" s="454"/>
      <c r="ALH10" s="454"/>
      <c r="ALI10" s="454"/>
      <c r="ALJ10" s="454"/>
      <c r="ALK10" s="454"/>
      <c r="ALL10" s="454"/>
      <c r="ALM10" s="454"/>
      <c r="ALN10" s="454"/>
      <c r="ALO10" s="454"/>
      <c r="ALP10" s="454"/>
      <c r="ALQ10" s="454"/>
      <c r="ALR10" s="454"/>
      <c r="ALS10" s="454"/>
      <c r="ALT10" s="454"/>
      <c r="ALU10" s="454"/>
      <c r="ALV10" s="454"/>
      <c r="ALW10" s="454"/>
      <c r="ALX10" s="454"/>
      <c r="ALY10" s="454"/>
      <c r="ALZ10" s="454"/>
      <c r="AMA10" s="454"/>
      <c r="AMB10" s="454"/>
      <c r="AMC10" s="454"/>
      <c r="AMD10" s="454"/>
      <c r="AME10" s="454"/>
      <c r="AMF10" s="454"/>
      <c r="AMG10" s="454"/>
      <c r="AMH10" s="454"/>
      <c r="AMI10" s="454"/>
      <c r="AMJ10" s="454"/>
      <c r="AMK10" s="454"/>
      <c r="AML10" s="454"/>
      <c r="AMM10" s="454"/>
      <c r="AMN10" s="454"/>
      <c r="AMO10" s="454"/>
      <c r="AMP10" s="454"/>
      <c r="AMQ10" s="454"/>
      <c r="AMR10" s="454"/>
      <c r="AMS10" s="454"/>
      <c r="AMT10" s="454"/>
      <c r="AMU10" s="454"/>
      <c r="AMV10" s="454"/>
      <c r="AMW10" s="454"/>
      <c r="AMX10" s="454"/>
      <c r="AMY10" s="454"/>
      <c r="AMZ10" s="454"/>
      <c r="ANA10" s="454"/>
      <c r="ANB10" s="454"/>
      <c r="ANC10" s="454"/>
      <c r="AND10" s="454"/>
      <c r="ANE10" s="454"/>
      <c r="ANF10" s="454"/>
      <c r="ANG10" s="454"/>
      <c r="ANH10" s="454"/>
      <c r="ANI10" s="454"/>
      <c r="ANJ10" s="454"/>
      <c r="ANK10" s="454"/>
      <c r="ANL10" s="454"/>
      <c r="ANM10" s="454"/>
      <c r="ANN10" s="454"/>
      <c r="ANO10" s="454"/>
      <c r="ANP10" s="454"/>
      <c r="ANQ10" s="454"/>
      <c r="ANR10" s="454"/>
      <c r="ANS10" s="454"/>
      <c r="ANT10" s="454"/>
      <c r="ANU10" s="454"/>
      <c r="ANV10" s="454"/>
      <c r="ANW10" s="454"/>
      <c r="ANX10" s="454"/>
      <c r="ANY10" s="454"/>
      <c r="ANZ10" s="454"/>
      <c r="AOA10" s="454"/>
      <c r="AOB10" s="454"/>
      <c r="AOC10" s="454"/>
      <c r="AOD10" s="454"/>
      <c r="AOE10" s="454"/>
      <c r="AOF10" s="454"/>
      <c r="AOG10" s="454"/>
      <c r="AOH10" s="454"/>
      <c r="AOI10" s="454"/>
      <c r="AOJ10" s="454"/>
      <c r="AOK10" s="454"/>
      <c r="AOL10" s="454"/>
      <c r="AOM10" s="454"/>
      <c r="AON10" s="454"/>
      <c r="AOO10" s="454"/>
      <c r="AOP10" s="454"/>
      <c r="AOQ10" s="454"/>
      <c r="AOR10" s="454"/>
      <c r="AOS10" s="454"/>
      <c r="AOT10" s="454"/>
      <c r="AOU10" s="454"/>
      <c r="AOV10" s="454"/>
      <c r="AOW10" s="454"/>
      <c r="AOX10" s="454"/>
      <c r="AOY10" s="454"/>
      <c r="AOZ10" s="454"/>
      <c r="APA10" s="454"/>
      <c r="APB10" s="454"/>
      <c r="APC10" s="454"/>
      <c r="APD10" s="454"/>
      <c r="APE10" s="454"/>
      <c r="APF10" s="454"/>
      <c r="APG10" s="454"/>
      <c r="APH10" s="454"/>
      <c r="API10" s="454"/>
      <c r="APJ10" s="454"/>
      <c r="APK10" s="454"/>
      <c r="APL10" s="454"/>
      <c r="APM10" s="454"/>
      <c r="APN10" s="454"/>
      <c r="APO10" s="454"/>
      <c r="APP10" s="454"/>
      <c r="APQ10" s="454"/>
      <c r="APR10" s="454"/>
      <c r="APS10" s="454"/>
      <c r="APT10" s="454"/>
      <c r="APU10" s="454"/>
      <c r="APV10" s="454"/>
      <c r="APW10" s="454"/>
      <c r="APX10" s="454"/>
      <c r="APY10" s="454"/>
      <c r="APZ10" s="454"/>
      <c r="AQA10" s="454"/>
      <c r="AQB10" s="454"/>
      <c r="AQC10" s="454"/>
      <c r="AQD10" s="454"/>
      <c r="AQE10" s="454"/>
      <c r="AQF10" s="454"/>
      <c r="AQG10" s="454"/>
      <c r="AQH10" s="454"/>
      <c r="AQI10" s="454"/>
      <c r="AQJ10" s="454"/>
      <c r="AQK10" s="454"/>
      <c r="AQL10" s="454"/>
      <c r="AQM10" s="454"/>
      <c r="AQN10" s="454"/>
      <c r="AQO10" s="454"/>
      <c r="AQP10" s="454"/>
      <c r="AQQ10" s="454"/>
      <c r="AQR10" s="454"/>
      <c r="AQS10" s="454"/>
      <c r="AQT10" s="454"/>
      <c r="AQU10" s="454"/>
      <c r="AQV10" s="454"/>
      <c r="AQW10" s="454"/>
      <c r="AQX10" s="454"/>
      <c r="AQY10" s="454"/>
      <c r="AQZ10" s="454"/>
      <c r="ARA10" s="454"/>
      <c r="ARB10" s="454"/>
      <c r="ARC10" s="454"/>
      <c r="ARD10" s="454"/>
      <c r="ARE10" s="454"/>
      <c r="ARF10" s="454"/>
      <c r="ARG10" s="454"/>
      <c r="ARH10" s="454"/>
      <c r="ARI10" s="454"/>
      <c r="ARJ10" s="454"/>
      <c r="ARK10" s="454"/>
      <c r="ARL10" s="454"/>
      <c r="ARM10" s="454"/>
      <c r="ARN10" s="454"/>
      <c r="ARO10" s="454"/>
      <c r="ARP10" s="454"/>
      <c r="ARQ10" s="454"/>
      <c r="ARR10" s="454"/>
      <c r="ARS10" s="454"/>
      <c r="ART10" s="454"/>
      <c r="ARU10" s="454"/>
      <c r="ARV10" s="454"/>
      <c r="ARW10" s="454"/>
      <c r="ARX10" s="454"/>
      <c r="ARY10" s="454"/>
      <c r="ARZ10" s="454"/>
      <c r="ASA10" s="454"/>
      <c r="ASB10" s="454"/>
      <c r="ASC10" s="454"/>
      <c r="ASD10" s="454"/>
      <c r="ASE10" s="454"/>
      <c r="ASF10" s="454"/>
      <c r="ASG10" s="454"/>
      <c r="ASH10" s="454"/>
      <c r="ASI10" s="454"/>
      <c r="ASJ10" s="454"/>
      <c r="ASK10" s="454"/>
      <c r="ASL10" s="454"/>
      <c r="ASM10" s="454"/>
      <c r="ASN10" s="454"/>
      <c r="ASO10" s="454"/>
      <c r="ASP10" s="454"/>
      <c r="ASQ10" s="454"/>
      <c r="ASR10" s="454"/>
      <c r="ASS10" s="454"/>
      <c r="AST10" s="454"/>
      <c r="ASU10" s="454"/>
      <c r="ASV10" s="454"/>
      <c r="ASW10" s="454"/>
      <c r="ASX10" s="454"/>
      <c r="ASY10" s="454"/>
      <c r="ASZ10" s="454"/>
      <c r="ATA10" s="454"/>
      <c r="ATB10" s="454"/>
      <c r="ATC10" s="454"/>
      <c r="ATD10" s="454"/>
      <c r="ATE10" s="454"/>
      <c r="ATF10" s="454"/>
      <c r="ATG10" s="454"/>
      <c r="ATH10" s="454"/>
      <c r="ATI10" s="454"/>
      <c r="ATJ10" s="454"/>
      <c r="ATK10" s="454"/>
      <c r="ATL10" s="454"/>
      <c r="ATM10" s="454"/>
      <c r="ATN10" s="454"/>
      <c r="ATO10" s="454"/>
      <c r="ATP10" s="454"/>
      <c r="ATQ10" s="454"/>
      <c r="ATR10" s="454"/>
      <c r="ATS10" s="454"/>
      <c r="ATT10" s="454"/>
      <c r="ATU10" s="454"/>
      <c r="ATV10" s="454"/>
      <c r="ATW10" s="454"/>
      <c r="ATX10" s="454"/>
      <c r="ATY10" s="454"/>
      <c r="ATZ10" s="454"/>
      <c r="AUA10" s="454"/>
      <c r="AUB10" s="454"/>
      <c r="AUC10" s="454"/>
      <c r="AUD10" s="454"/>
      <c r="AUE10" s="454"/>
      <c r="AUF10" s="454"/>
      <c r="AUG10" s="454"/>
      <c r="AUH10" s="454"/>
      <c r="AUI10" s="454"/>
      <c r="AUJ10" s="454"/>
      <c r="AUK10" s="454"/>
      <c r="AUL10" s="454"/>
      <c r="AUM10" s="454"/>
      <c r="AUN10" s="454"/>
      <c r="AUO10" s="454"/>
      <c r="AUP10" s="454"/>
      <c r="AUQ10" s="454"/>
      <c r="AUR10" s="454"/>
      <c r="AUS10" s="454"/>
      <c r="AUT10" s="454"/>
      <c r="AUU10" s="454"/>
      <c r="AUV10" s="454"/>
      <c r="AUW10" s="454"/>
      <c r="AUX10" s="454"/>
      <c r="AUY10" s="454"/>
      <c r="AUZ10" s="454"/>
      <c r="AVA10" s="454"/>
      <c r="AVB10" s="454"/>
      <c r="AVC10" s="454"/>
      <c r="AVD10" s="454"/>
      <c r="AVE10" s="454"/>
      <c r="AVF10" s="454"/>
      <c r="AVG10" s="454"/>
      <c r="AVH10" s="454"/>
      <c r="AVI10" s="454"/>
      <c r="AVJ10" s="454"/>
      <c r="AVK10" s="454"/>
      <c r="AVL10" s="454"/>
      <c r="AVM10" s="454"/>
      <c r="AVN10" s="454"/>
      <c r="AVO10" s="454"/>
      <c r="AVP10" s="454"/>
      <c r="AVQ10" s="454"/>
      <c r="AVR10" s="454"/>
      <c r="AVS10" s="454"/>
      <c r="AVT10" s="454"/>
      <c r="AVU10" s="454"/>
      <c r="AVV10" s="454"/>
      <c r="AVW10" s="454"/>
      <c r="AVX10" s="454"/>
      <c r="AVY10" s="454"/>
      <c r="AVZ10" s="454"/>
      <c r="AWA10" s="454"/>
      <c r="AWB10" s="454"/>
      <c r="AWC10" s="454"/>
      <c r="AWD10" s="454"/>
      <c r="AWE10" s="454"/>
      <c r="AWF10" s="454"/>
      <c r="AWG10" s="454"/>
      <c r="AWH10" s="454"/>
      <c r="AWI10" s="454"/>
      <c r="AWJ10" s="454"/>
      <c r="AWK10" s="454"/>
      <c r="AWL10" s="454"/>
      <c r="AWM10" s="454"/>
      <c r="AWN10" s="454"/>
      <c r="AWO10" s="454"/>
      <c r="AWP10" s="454"/>
      <c r="AWQ10" s="454"/>
      <c r="AWR10" s="454"/>
      <c r="AWS10" s="454"/>
      <c r="AWT10" s="454"/>
      <c r="AWU10" s="454"/>
      <c r="AWV10" s="454"/>
      <c r="AWW10" s="454"/>
      <c r="AWX10" s="454"/>
      <c r="AWY10" s="454"/>
      <c r="AWZ10" s="454"/>
      <c r="AXA10" s="454"/>
      <c r="AXB10" s="454"/>
      <c r="AXC10" s="454"/>
      <c r="AXD10" s="454"/>
      <c r="AXE10" s="454"/>
      <c r="AXF10" s="454"/>
      <c r="AXG10" s="454"/>
      <c r="AXH10" s="454"/>
      <c r="AXI10" s="454"/>
      <c r="AXJ10" s="454"/>
      <c r="AXK10" s="454"/>
      <c r="AXL10" s="454"/>
      <c r="AXM10" s="454"/>
      <c r="AXN10" s="454"/>
      <c r="AXO10" s="454"/>
      <c r="AXP10" s="454"/>
      <c r="AXQ10" s="454"/>
      <c r="AXR10" s="454"/>
      <c r="AXS10" s="454"/>
      <c r="AXT10" s="454"/>
      <c r="AXU10" s="454"/>
      <c r="AXV10" s="454"/>
      <c r="AXW10" s="454"/>
      <c r="AXX10" s="454"/>
      <c r="AXY10" s="454"/>
      <c r="AXZ10" s="454"/>
      <c r="AYA10" s="454"/>
      <c r="AYB10" s="454"/>
      <c r="AYC10" s="454"/>
      <c r="AYD10" s="454"/>
      <c r="AYE10" s="454"/>
      <c r="AYF10" s="454"/>
      <c r="AYG10" s="454"/>
      <c r="AYH10" s="454"/>
      <c r="AYI10" s="454"/>
      <c r="AYJ10" s="454"/>
      <c r="AYK10" s="454"/>
      <c r="AYL10" s="454"/>
      <c r="AYM10" s="454"/>
      <c r="AYN10" s="454"/>
      <c r="AYO10" s="454"/>
      <c r="AYP10" s="454"/>
      <c r="AYQ10" s="454"/>
      <c r="AYR10" s="454"/>
      <c r="AYS10" s="454"/>
      <c r="AYT10" s="454"/>
      <c r="AYU10" s="454"/>
      <c r="AYV10" s="454"/>
      <c r="AYW10" s="454"/>
      <c r="AYX10" s="454"/>
      <c r="AYY10" s="454"/>
      <c r="AYZ10" s="454"/>
      <c r="AZA10" s="454"/>
      <c r="AZB10" s="454"/>
      <c r="AZC10" s="454"/>
      <c r="AZD10" s="454"/>
      <c r="AZE10" s="454"/>
      <c r="AZF10" s="454"/>
      <c r="AZG10" s="454"/>
      <c r="AZH10" s="454"/>
      <c r="AZI10" s="454"/>
      <c r="AZJ10" s="454"/>
      <c r="AZK10" s="454"/>
      <c r="AZL10" s="454"/>
      <c r="AZM10" s="454"/>
      <c r="AZN10" s="454"/>
      <c r="AZO10" s="454"/>
      <c r="AZP10" s="454"/>
      <c r="AZQ10" s="454"/>
      <c r="AZR10" s="454"/>
      <c r="AZS10" s="454"/>
      <c r="AZT10" s="454"/>
      <c r="AZU10" s="454"/>
      <c r="AZV10" s="454"/>
      <c r="AZW10" s="454"/>
      <c r="AZX10" s="454"/>
      <c r="AZY10" s="454"/>
      <c r="AZZ10" s="454"/>
      <c r="BAA10" s="454"/>
      <c r="BAB10" s="454"/>
      <c r="BAC10" s="454"/>
      <c r="BAD10" s="454"/>
      <c r="BAE10" s="454"/>
      <c r="BAF10" s="454"/>
      <c r="BAG10" s="454"/>
      <c r="BAH10" s="454"/>
      <c r="BAI10" s="454"/>
      <c r="BAJ10" s="454"/>
      <c r="BAK10" s="454"/>
      <c r="BAL10" s="454"/>
      <c r="BAM10" s="454"/>
      <c r="BAN10" s="454"/>
      <c r="BAO10" s="454"/>
      <c r="BAP10" s="454"/>
      <c r="BAQ10" s="454"/>
      <c r="BAR10" s="454"/>
      <c r="BAS10" s="454"/>
      <c r="BAT10" s="454"/>
      <c r="BAU10" s="454"/>
      <c r="BAV10" s="454"/>
      <c r="BAW10" s="454"/>
      <c r="BAX10" s="454"/>
      <c r="BAY10" s="454"/>
      <c r="BAZ10" s="454"/>
      <c r="BBA10" s="454"/>
      <c r="BBB10" s="454"/>
      <c r="BBC10" s="454"/>
      <c r="BBD10" s="454"/>
      <c r="BBE10" s="454"/>
      <c r="BBF10" s="454"/>
      <c r="BBG10" s="454"/>
      <c r="BBH10" s="454"/>
      <c r="BBI10" s="454"/>
      <c r="BBJ10" s="454"/>
      <c r="BBK10" s="454"/>
      <c r="BBL10" s="454"/>
      <c r="BBM10" s="454"/>
      <c r="BBN10" s="454"/>
      <c r="BBO10" s="454"/>
      <c r="BBP10" s="454"/>
      <c r="BBQ10" s="454"/>
      <c r="BBR10" s="454"/>
      <c r="BBS10" s="454"/>
      <c r="BBT10" s="454"/>
      <c r="BBU10" s="454"/>
      <c r="BBV10" s="454"/>
      <c r="BBW10" s="454"/>
      <c r="BBX10" s="454"/>
      <c r="BBY10" s="454"/>
      <c r="BBZ10" s="454"/>
      <c r="BCA10" s="454"/>
      <c r="BCB10" s="454"/>
      <c r="BCC10" s="454"/>
      <c r="BCD10" s="454"/>
      <c r="BCE10" s="454"/>
      <c r="BCF10" s="454"/>
      <c r="BCG10" s="454"/>
      <c r="BCH10" s="454"/>
      <c r="BCI10" s="454"/>
      <c r="BCJ10" s="454"/>
      <c r="BCK10" s="454"/>
      <c r="BCL10" s="454"/>
      <c r="BCM10" s="454"/>
      <c r="BCN10" s="454"/>
      <c r="BCO10" s="454"/>
      <c r="BCP10" s="454"/>
      <c r="BCQ10" s="454"/>
      <c r="BCR10" s="454"/>
      <c r="BCS10" s="454"/>
      <c r="BCT10" s="454"/>
      <c r="BCU10" s="454"/>
      <c r="BCV10" s="454"/>
      <c r="BCW10" s="454"/>
      <c r="BCX10" s="454"/>
      <c r="BCY10" s="454"/>
      <c r="BCZ10" s="454"/>
      <c r="BDA10" s="454"/>
      <c r="BDB10" s="454"/>
      <c r="BDC10" s="454"/>
      <c r="BDD10" s="454"/>
      <c r="BDE10" s="454"/>
      <c r="BDF10" s="454"/>
      <c r="BDG10" s="454"/>
      <c r="BDH10" s="454"/>
      <c r="BDI10" s="454"/>
      <c r="BDJ10" s="454"/>
      <c r="BDK10" s="454"/>
      <c r="BDL10" s="454"/>
      <c r="BDM10" s="454"/>
      <c r="BDN10" s="454"/>
      <c r="BDO10" s="454"/>
      <c r="BDP10" s="454"/>
      <c r="BDQ10" s="454"/>
      <c r="BDR10" s="454"/>
      <c r="BDS10" s="454"/>
      <c r="BDT10" s="454"/>
      <c r="BDU10" s="454"/>
      <c r="BDV10" s="454"/>
      <c r="BDW10" s="454"/>
      <c r="BDX10" s="454"/>
      <c r="BDY10" s="454"/>
      <c r="BDZ10" s="454"/>
      <c r="BEA10" s="454"/>
      <c r="BEB10" s="454"/>
      <c r="BEC10" s="454"/>
      <c r="BED10" s="454"/>
      <c r="BEE10" s="454"/>
      <c r="BEF10" s="454"/>
      <c r="BEG10" s="454"/>
      <c r="BEH10" s="454"/>
      <c r="BEI10" s="454"/>
      <c r="BEJ10" s="454"/>
      <c r="BEK10" s="454"/>
      <c r="BEL10" s="454"/>
      <c r="BEM10" s="454"/>
      <c r="BEN10" s="454"/>
      <c r="BEO10" s="454"/>
      <c r="BEP10" s="454"/>
      <c r="BEQ10" s="454"/>
      <c r="BER10" s="454"/>
      <c r="BES10" s="454"/>
      <c r="BET10" s="454"/>
      <c r="BEU10" s="454"/>
      <c r="BEV10" s="454"/>
      <c r="BEW10" s="454"/>
      <c r="BEX10" s="454"/>
      <c r="BEY10" s="454"/>
      <c r="BEZ10" s="454"/>
      <c r="BFA10" s="454"/>
      <c r="BFB10" s="454"/>
      <c r="BFC10" s="454"/>
      <c r="BFD10" s="454"/>
      <c r="BFE10" s="454"/>
      <c r="BFF10" s="454"/>
      <c r="BFG10" s="454"/>
      <c r="BFH10" s="454"/>
      <c r="BFI10" s="454"/>
      <c r="BFJ10" s="454"/>
      <c r="BFK10" s="454"/>
      <c r="BFL10" s="454"/>
      <c r="BFM10" s="454"/>
      <c r="BFN10" s="454"/>
      <c r="BFO10" s="454"/>
      <c r="BFP10" s="454"/>
      <c r="BFQ10" s="454"/>
      <c r="BFR10" s="454"/>
      <c r="BFS10" s="454"/>
      <c r="BFT10" s="454"/>
      <c r="BFU10" s="454"/>
      <c r="BFV10" s="454"/>
      <c r="BFW10" s="454"/>
      <c r="BFX10" s="454"/>
      <c r="BFY10" s="454"/>
      <c r="BFZ10" s="454"/>
      <c r="BGA10" s="454"/>
      <c r="BGB10" s="454"/>
      <c r="BGC10" s="454"/>
      <c r="BGD10" s="454"/>
      <c r="BGE10" s="454"/>
      <c r="BGF10" s="454"/>
      <c r="BGG10" s="454"/>
      <c r="BGH10" s="454"/>
      <c r="BGI10" s="454"/>
      <c r="BGJ10" s="454"/>
      <c r="BGK10" s="454"/>
      <c r="BGL10" s="454"/>
      <c r="BGM10" s="454"/>
      <c r="BGN10" s="454"/>
      <c r="BGO10" s="454"/>
      <c r="BGP10" s="454"/>
      <c r="BGQ10" s="454"/>
      <c r="BGR10" s="454"/>
      <c r="BGS10" s="454"/>
      <c r="BGT10" s="454"/>
      <c r="BGU10" s="454"/>
      <c r="BGV10" s="454"/>
      <c r="BGW10" s="454"/>
      <c r="BGX10" s="454"/>
      <c r="BGY10" s="454"/>
      <c r="BGZ10" s="454"/>
      <c r="BHA10" s="454"/>
      <c r="BHB10" s="454"/>
      <c r="BHC10" s="454"/>
      <c r="BHD10" s="454"/>
      <c r="BHE10" s="454"/>
      <c r="BHF10" s="454"/>
      <c r="BHG10" s="454"/>
      <c r="BHH10" s="454"/>
      <c r="BHI10" s="454"/>
      <c r="BHJ10" s="454"/>
      <c r="BHK10" s="454"/>
      <c r="BHL10" s="454"/>
      <c r="BHM10" s="454"/>
      <c r="BHN10" s="454"/>
      <c r="BHO10" s="454"/>
      <c r="BHP10" s="454"/>
      <c r="BHQ10" s="454"/>
      <c r="BHR10" s="454"/>
      <c r="BHS10" s="454"/>
      <c r="BHT10" s="454"/>
      <c r="BHU10" s="454"/>
      <c r="BHV10" s="454"/>
      <c r="BHW10" s="454"/>
      <c r="BHX10" s="454"/>
      <c r="BHY10" s="454"/>
      <c r="BHZ10" s="454"/>
      <c r="BIA10" s="454"/>
      <c r="BIB10" s="454"/>
      <c r="BIC10" s="454"/>
      <c r="BID10" s="454"/>
      <c r="BIE10" s="454"/>
      <c r="BIF10" s="454"/>
      <c r="BIG10" s="454"/>
      <c r="BIH10" s="454"/>
      <c r="BII10" s="454"/>
      <c r="BIJ10" s="454"/>
      <c r="BIK10" s="454"/>
      <c r="BIL10" s="454"/>
      <c r="BIM10" s="454"/>
      <c r="BIN10" s="454"/>
      <c r="BIO10" s="454"/>
      <c r="BIP10" s="454"/>
      <c r="BIQ10" s="454"/>
      <c r="BIR10" s="454"/>
      <c r="BIS10" s="454"/>
      <c r="BIT10" s="454"/>
      <c r="BIU10" s="454"/>
      <c r="BIV10" s="454"/>
      <c r="BIW10" s="454"/>
      <c r="BIX10" s="454"/>
      <c r="BIY10" s="454"/>
      <c r="BIZ10" s="454"/>
      <c r="BJA10" s="454"/>
      <c r="BJB10" s="454"/>
      <c r="BJC10" s="454"/>
      <c r="BJD10" s="454"/>
      <c r="BJE10" s="454"/>
      <c r="BJF10" s="454"/>
      <c r="BJG10" s="454"/>
      <c r="BJH10" s="454"/>
      <c r="BJI10" s="454"/>
      <c r="BJJ10" s="454"/>
      <c r="BJK10" s="454"/>
      <c r="BJL10" s="454"/>
      <c r="BJM10" s="454"/>
      <c r="BJN10" s="454"/>
      <c r="BJO10" s="454"/>
      <c r="BJP10" s="454"/>
      <c r="BJQ10" s="454"/>
      <c r="BJR10" s="454"/>
      <c r="BJS10" s="454"/>
      <c r="BJT10" s="454"/>
      <c r="BJU10" s="454"/>
      <c r="BJV10" s="454"/>
      <c r="BJW10" s="454"/>
      <c r="BJX10" s="454"/>
      <c r="BJY10" s="454"/>
      <c r="BJZ10" s="454"/>
      <c r="BKA10" s="454"/>
      <c r="BKB10" s="454"/>
      <c r="BKC10" s="454"/>
      <c r="BKD10" s="454"/>
      <c r="BKE10" s="454"/>
      <c r="BKF10" s="454"/>
      <c r="BKG10" s="454"/>
      <c r="BKH10" s="454"/>
      <c r="BKI10" s="454"/>
      <c r="BKJ10" s="454"/>
      <c r="BKK10" s="454"/>
      <c r="BKL10" s="454"/>
      <c r="BKM10" s="454"/>
      <c r="BKN10" s="454"/>
      <c r="BKO10" s="454"/>
      <c r="BKP10" s="454"/>
      <c r="BKQ10" s="454"/>
      <c r="BKR10" s="454"/>
      <c r="BKS10" s="454"/>
      <c r="BKT10" s="454"/>
      <c r="BKU10" s="454"/>
      <c r="BKV10" s="454"/>
      <c r="BKW10" s="454"/>
      <c r="BKX10" s="454"/>
      <c r="BKY10" s="454"/>
      <c r="BKZ10" s="454"/>
      <c r="BLA10" s="454"/>
      <c r="BLB10" s="454"/>
      <c r="BLC10" s="454"/>
      <c r="BLD10" s="454"/>
      <c r="BLE10" s="454"/>
      <c r="BLF10" s="454"/>
      <c r="BLG10" s="454"/>
      <c r="BLH10" s="454"/>
      <c r="BLI10" s="454"/>
      <c r="BLJ10" s="454"/>
      <c r="BLK10" s="454"/>
      <c r="BLL10" s="454"/>
      <c r="BLM10" s="454"/>
      <c r="BLN10" s="454"/>
      <c r="BLO10" s="454"/>
      <c r="BLP10" s="454"/>
      <c r="BLQ10" s="454"/>
      <c r="BLR10" s="454"/>
      <c r="BLS10" s="454"/>
      <c r="BLT10" s="454"/>
      <c r="BLU10" s="454"/>
      <c r="BLV10" s="454"/>
      <c r="BLW10" s="454"/>
      <c r="BLX10" s="454"/>
      <c r="BLY10" s="454"/>
      <c r="BLZ10" s="454"/>
      <c r="BMA10" s="454"/>
      <c r="BMB10" s="454"/>
      <c r="BMC10" s="454"/>
      <c r="BMD10" s="454"/>
      <c r="BME10" s="454"/>
      <c r="BMF10" s="454"/>
      <c r="BMG10" s="454"/>
      <c r="BMH10" s="454"/>
      <c r="BMI10" s="454"/>
      <c r="BMJ10" s="454"/>
      <c r="BMK10" s="454"/>
      <c r="BML10" s="454"/>
      <c r="BMM10" s="454"/>
      <c r="BMN10" s="454"/>
      <c r="BMO10" s="454"/>
      <c r="BMP10" s="454"/>
      <c r="BMQ10" s="454"/>
      <c r="BMR10" s="454"/>
      <c r="BMS10" s="454"/>
      <c r="BMT10" s="454"/>
      <c r="BMU10" s="454"/>
      <c r="BMV10" s="454"/>
      <c r="BMW10" s="454"/>
      <c r="BMX10" s="454"/>
      <c r="BMY10" s="454"/>
      <c r="BMZ10" s="454"/>
      <c r="BNA10" s="454"/>
      <c r="BNB10" s="454"/>
      <c r="BNC10" s="454"/>
      <c r="BND10" s="454"/>
      <c r="BNE10" s="454"/>
      <c r="BNF10" s="454"/>
      <c r="BNG10" s="454"/>
      <c r="BNH10" s="454"/>
      <c r="BNI10" s="454"/>
      <c r="BNJ10" s="454"/>
      <c r="BNK10" s="454"/>
      <c r="BNL10" s="454"/>
      <c r="BNM10" s="454"/>
      <c r="BNN10" s="454"/>
      <c r="BNO10" s="454"/>
      <c r="BNP10" s="454"/>
      <c r="BNQ10" s="454"/>
      <c r="BNR10" s="454"/>
      <c r="BNS10" s="454"/>
      <c r="BNT10" s="454"/>
      <c r="BNU10" s="454"/>
      <c r="BNV10" s="454"/>
      <c r="BNW10" s="454"/>
      <c r="BNX10" s="454"/>
      <c r="BNY10" s="454"/>
      <c r="BNZ10" s="454"/>
      <c r="BOA10" s="454"/>
      <c r="BOB10" s="454"/>
      <c r="BOC10" s="454"/>
      <c r="BOD10" s="454"/>
      <c r="BOE10" s="454"/>
      <c r="BOF10" s="454"/>
      <c r="BOG10" s="454"/>
      <c r="BOH10" s="454"/>
      <c r="BOI10" s="454"/>
      <c r="BOJ10" s="454"/>
      <c r="BOK10" s="454"/>
      <c r="BOL10" s="454"/>
      <c r="BOM10" s="454"/>
      <c r="BON10" s="454"/>
      <c r="BOO10" s="454"/>
      <c r="BOP10" s="454"/>
      <c r="BOQ10" s="454"/>
      <c r="BOR10" s="454"/>
      <c r="BOS10" s="454"/>
      <c r="BOT10" s="454"/>
      <c r="BOU10" s="454"/>
      <c r="BOV10" s="454"/>
      <c r="BOW10" s="454"/>
      <c r="BOX10" s="454"/>
      <c r="BOY10" s="454"/>
      <c r="BOZ10" s="454"/>
      <c r="BPA10" s="454"/>
      <c r="BPB10" s="454"/>
      <c r="BPC10" s="454"/>
      <c r="BPD10" s="454"/>
      <c r="BPE10" s="454"/>
      <c r="BPF10" s="454"/>
      <c r="BPG10" s="454"/>
      <c r="BPH10" s="454"/>
      <c r="BPI10" s="454"/>
      <c r="BPJ10" s="454"/>
      <c r="BPK10" s="454"/>
      <c r="BPL10" s="454"/>
      <c r="BPM10" s="454"/>
      <c r="BPN10" s="454"/>
      <c r="BPO10" s="454"/>
      <c r="BPP10" s="454"/>
      <c r="BPQ10" s="454"/>
      <c r="BPR10" s="454"/>
      <c r="BPS10" s="454"/>
      <c r="BPT10" s="454"/>
      <c r="BPU10" s="454"/>
      <c r="BPV10" s="454"/>
      <c r="BPW10" s="454"/>
      <c r="BPX10" s="454"/>
      <c r="BPY10" s="454"/>
      <c r="BPZ10" s="454"/>
      <c r="BQA10" s="454"/>
      <c r="BQB10" s="454"/>
      <c r="BQC10" s="454"/>
      <c r="BQD10" s="454"/>
      <c r="BQE10" s="454"/>
      <c r="BQF10" s="454"/>
      <c r="BQG10" s="454"/>
      <c r="BQH10" s="454"/>
      <c r="BQI10" s="454"/>
      <c r="BQJ10" s="454"/>
      <c r="BQK10" s="454"/>
      <c r="BQL10" s="454"/>
      <c r="BQM10" s="454"/>
      <c r="BQN10" s="454"/>
      <c r="BQO10" s="454"/>
      <c r="BQP10" s="454"/>
      <c r="BQQ10" s="454"/>
      <c r="BQR10" s="454"/>
      <c r="BQS10" s="454"/>
      <c r="BQT10" s="454"/>
      <c r="BQU10" s="454"/>
      <c r="BQV10" s="454"/>
      <c r="BQW10" s="454"/>
      <c r="BQX10" s="454"/>
      <c r="BQY10" s="454"/>
      <c r="BQZ10" s="454"/>
      <c r="BRA10" s="454"/>
      <c r="BRB10" s="454"/>
      <c r="BRC10" s="454"/>
      <c r="BRD10" s="454"/>
      <c r="BRE10" s="454"/>
      <c r="BRF10" s="454"/>
      <c r="BRG10" s="454"/>
      <c r="BRH10" s="454"/>
      <c r="BRI10" s="454"/>
      <c r="BRJ10" s="454"/>
      <c r="BRK10" s="454"/>
      <c r="BRL10" s="454"/>
      <c r="BRM10" s="454"/>
      <c r="BRN10" s="454"/>
      <c r="BRO10" s="454"/>
      <c r="BRP10" s="454"/>
      <c r="BRQ10" s="454"/>
      <c r="BRR10" s="454"/>
      <c r="BRS10" s="454"/>
      <c r="BRT10" s="454"/>
      <c r="BRU10" s="454"/>
      <c r="BRV10" s="454"/>
      <c r="BRW10" s="454"/>
      <c r="BRX10" s="454"/>
      <c r="BRY10" s="454"/>
      <c r="BRZ10" s="454"/>
      <c r="BSA10" s="454"/>
      <c r="BSB10" s="454"/>
      <c r="BSC10" s="454"/>
      <c r="BSD10" s="454"/>
      <c r="BSE10" s="454"/>
      <c r="BSF10" s="454"/>
      <c r="BSG10" s="454"/>
      <c r="BSH10" s="454"/>
      <c r="BSI10" s="454"/>
      <c r="BSJ10" s="454"/>
      <c r="BSK10" s="454"/>
      <c r="BSL10" s="454"/>
      <c r="BSM10" s="454"/>
      <c r="BSN10" s="454"/>
      <c r="BSO10" s="454"/>
      <c r="BSP10" s="454"/>
      <c r="BSQ10" s="454"/>
      <c r="BSR10" s="454"/>
      <c r="BSS10" s="454"/>
      <c r="BST10" s="454"/>
      <c r="BSU10" s="454"/>
      <c r="BSV10" s="454"/>
      <c r="BSW10" s="454"/>
      <c r="BSX10" s="454"/>
      <c r="BSY10" s="454"/>
      <c r="BSZ10" s="454"/>
      <c r="BTA10" s="454"/>
      <c r="BTB10" s="454"/>
      <c r="BTC10" s="454"/>
      <c r="BTD10" s="454"/>
      <c r="BTE10" s="454"/>
      <c r="BTF10" s="454"/>
      <c r="BTG10" s="454"/>
      <c r="BTH10" s="454"/>
      <c r="BTI10" s="454"/>
      <c r="BTJ10" s="454"/>
      <c r="BTK10" s="454"/>
      <c r="BTL10" s="454"/>
      <c r="BTM10" s="454"/>
      <c r="BTN10" s="454"/>
      <c r="BTO10" s="454"/>
      <c r="BTP10" s="454"/>
      <c r="BTQ10" s="454"/>
      <c r="BTR10" s="454"/>
      <c r="BTS10" s="454"/>
      <c r="BTT10" s="454"/>
      <c r="BTU10" s="454"/>
      <c r="BTV10" s="454"/>
      <c r="BTW10" s="454"/>
      <c r="BTX10" s="454"/>
      <c r="BTY10" s="454"/>
      <c r="BTZ10" s="454"/>
      <c r="BUA10" s="454"/>
      <c r="BUB10" s="454"/>
      <c r="BUC10" s="454"/>
      <c r="BUD10" s="454"/>
      <c r="BUE10" s="454"/>
      <c r="BUF10" s="454"/>
      <c r="BUG10" s="454"/>
      <c r="BUH10" s="454"/>
      <c r="BUI10" s="454"/>
      <c r="BUJ10" s="454"/>
      <c r="BUK10" s="454"/>
      <c r="BUL10" s="454"/>
      <c r="BUM10" s="454"/>
      <c r="BUN10" s="454"/>
      <c r="BUO10" s="454"/>
      <c r="BUP10" s="454"/>
      <c r="BUQ10" s="454"/>
      <c r="BUR10" s="454"/>
      <c r="BUS10" s="454"/>
      <c r="BUT10" s="454"/>
      <c r="BUU10" s="454"/>
      <c r="BUV10" s="454"/>
      <c r="BUW10" s="454"/>
      <c r="BUX10" s="454"/>
      <c r="BUY10" s="454"/>
      <c r="BUZ10" s="454"/>
      <c r="BVA10" s="454"/>
      <c r="BVB10" s="454"/>
      <c r="BVC10" s="454"/>
      <c r="BVD10" s="454"/>
      <c r="BVE10" s="454"/>
      <c r="BVF10" s="454"/>
      <c r="BVG10" s="454"/>
      <c r="BVH10" s="454"/>
      <c r="BVI10" s="454"/>
      <c r="BVJ10" s="454"/>
      <c r="BVK10" s="454"/>
      <c r="BVL10" s="454"/>
      <c r="BVM10" s="454"/>
      <c r="BVN10" s="454"/>
      <c r="BVO10" s="454"/>
      <c r="BVP10" s="454"/>
      <c r="BVQ10" s="454"/>
      <c r="BVR10" s="454"/>
      <c r="BVS10" s="454"/>
      <c r="BVT10" s="454"/>
      <c r="BVU10" s="454"/>
      <c r="BVV10" s="454"/>
      <c r="BVW10" s="454"/>
      <c r="BVX10" s="454"/>
      <c r="BVY10" s="454"/>
      <c r="BVZ10" s="454"/>
      <c r="BWA10" s="454"/>
      <c r="BWB10" s="454"/>
      <c r="BWC10" s="454"/>
      <c r="BWD10" s="454"/>
      <c r="BWE10" s="454"/>
      <c r="BWF10" s="454"/>
      <c r="BWG10" s="454"/>
      <c r="BWH10" s="454"/>
      <c r="BWI10" s="454"/>
      <c r="BWJ10" s="454"/>
      <c r="BWK10" s="454"/>
      <c r="BWL10" s="454"/>
      <c r="BWM10" s="454"/>
      <c r="BWN10" s="454"/>
      <c r="BWO10" s="454"/>
      <c r="BWP10" s="454"/>
      <c r="BWQ10" s="454"/>
      <c r="BWR10" s="454"/>
      <c r="BWS10" s="454"/>
      <c r="BWT10" s="454"/>
      <c r="BWU10" s="454"/>
      <c r="BWV10" s="454"/>
      <c r="BWW10" s="454"/>
      <c r="BWX10" s="454"/>
      <c r="BWY10" s="454"/>
      <c r="BWZ10" s="454"/>
      <c r="BXA10" s="454"/>
      <c r="BXB10" s="454"/>
      <c r="BXC10" s="454"/>
      <c r="BXD10" s="454"/>
      <c r="BXE10" s="454"/>
      <c r="BXF10" s="454"/>
      <c r="BXG10" s="454"/>
      <c r="BXH10" s="454"/>
      <c r="BXI10" s="454"/>
      <c r="BXJ10" s="454"/>
      <c r="BXK10" s="454"/>
      <c r="BXL10" s="454"/>
      <c r="BXM10" s="454"/>
      <c r="BXN10" s="454"/>
      <c r="BXO10" s="454"/>
      <c r="BXP10" s="454"/>
      <c r="BXQ10" s="454"/>
      <c r="BXR10" s="454"/>
      <c r="BXS10" s="454"/>
      <c r="BXT10" s="454"/>
      <c r="BXU10" s="454"/>
      <c r="BXV10" s="454"/>
      <c r="BXW10" s="454"/>
      <c r="BXX10" s="454"/>
      <c r="BXY10" s="454"/>
      <c r="BXZ10" s="454"/>
      <c r="BYA10" s="454"/>
      <c r="BYB10" s="454"/>
      <c r="BYC10" s="454"/>
      <c r="BYD10" s="454"/>
      <c r="BYE10" s="454"/>
      <c r="BYF10" s="454"/>
      <c r="BYG10" s="454"/>
      <c r="BYH10" s="454"/>
      <c r="BYI10" s="454"/>
      <c r="BYJ10" s="454"/>
      <c r="BYK10" s="454"/>
      <c r="BYL10" s="454"/>
      <c r="BYM10" s="454"/>
      <c r="BYN10" s="454"/>
      <c r="BYO10" s="454"/>
      <c r="BYP10" s="454"/>
      <c r="BYQ10" s="454"/>
      <c r="BYR10" s="454"/>
      <c r="BYS10" s="454"/>
      <c r="BYT10" s="454"/>
      <c r="BYU10" s="454"/>
      <c r="BYV10" s="454"/>
      <c r="BYW10" s="454"/>
      <c r="BYX10" s="454"/>
      <c r="BYY10" s="454"/>
      <c r="BYZ10" s="454"/>
      <c r="BZA10" s="454"/>
      <c r="BZB10" s="454"/>
      <c r="BZC10" s="454"/>
      <c r="BZD10" s="454"/>
      <c r="BZE10" s="454"/>
      <c r="BZF10" s="454"/>
      <c r="BZG10" s="454"/>
      <c r="BZH10" s="454"/>
      <c r="BZI10" s="454"/>
      <c r="BZJ10" s="454"/>
      <c r="BZK10" s="454"/>
      <c r="BZL10" s="454"/>
      <c r="BZM10" s="454"/>
      <c r="BZN10" s="454"/>
      <c r="BZO10" s="454"/>
      <c r="BZP10" s="454"/>
      <c r="BZQ10" s="454"/>
      <c r="BZR10" s="454"/>
      <c r="BZS10" s="454"/>
      <c r="BZT10" s="454"/>
      <c r="BZU10" s="454"/>
      <c r="BZV10" s="454"/>
      <c r="BZW10" s="454"/>
      <c r="BZX10" s="454"/>
      <c r="BZY10" s="454"/>
      <c r="BZZ10" s="454"/>
      <c r="CAA10" s="454"/>
      <c r="CAB10" s="454"/>
      <c r="CAC10" s="454"/>
      <c r="CAD10" s="454"/>
      <c r="CAE10" s="454"/>
      <c r="CAF10" s="454"/>
      <c r="CAG10" s="454"/>
      <c r="CAH10" s="454"/>
      <c r="CAI10" s="454"/>
      <c r="CAJ10" s="454"/>
      <c r="CAK10" s="454"/>
      <c r="CAL10" s="454"/>
      <c r="CAM10" s="454"/>
      <c r="CAN10" s="454"/>
      <c r="CAO10" s="454"/>
      <c r="CAP10" s="454"/>
      <c r="CAQ10" s="454"/>
      <c r="CAR10" s="454"/>
      <c r="CAS10" s="454"/>
      <c r="CAT10" s="454"/>
      <c r="CAU10" s="454"/>
      <c r="CAV10" s="454"/>
      <c r="CAW10" s="454"/>
      <c r="CAX10" s="454"/>
      <c r="CAY10" s="454"/>
      <c r="CAZ10" s="454"/>
      <c r="CBA10" s="454"/>
      <c r="CBB10" s="454"/>
      <c r="CBC10" s="454"/>
      <c r="CBD10" s="454"/>
      <c r="CBE10" s="454"/>
      <c r="CBF10" s="454"/>
      <c r="CBG10" s="454"/>
      <c r="CBH10" s="454"/>
      <c r="CBI10" s="454"/>
      <c r="CBJ10" s="454"/>
      <c r="CBK10" s="454"/>
      <c r="CBL10" s="454"/>
      <c r="CBM10" s="454"/>
      <c r="CBN10" s="454"/>
      <c r="CBO10" s="454"/>
      <c r="CBP10" s="454"/>
      <c r="CBQ10" s="454"/>
      <c r="CBR10" s="454"/>
      <c r="CBS10" s="454"/>
      <c r="CBT10" s="454"/>
      <c r="CBU10" s="454"/>
      <c r="CBV10" s="454"/>
      <c r="CBW10" s="454"/>
      <c r="CBX10" s="454"/>
      <c r="CBY10" s="454"/>
      <c r="CBZ10" s="454"/>
      <c r="CCA10" s="454"/>
      <c r="CCB10" s="454"/>
      <c r="CCC10" s="454"/>
      <c r="CCD10" s="454"/>
      <c r="CCE10" s="454"/>
      <c r="CCF10" s="454"/>
      <c r="CCG10" s="454"/>
      <c r="CCH10" s="454"/>
      <c r="CCI10" s="454"/>
      <c r="CCJ10" s="454"/>
      <c r="CCK10" s="454"/>
      <c r="CCL10" s="454"/>
      <c r="CCM10" s="454"/>
      <c r="CCN10" s="454"/>
      <c r="CCO10" s="454"/>
      <c r="CCP10" s="454"/>
      <c r="CCQ10" s="454"/>
      <c r="CCR10" s="454"/>
      <c r="CCS10" s="454"/>
      <c r="CCT10" s="454"/>
      <c r="CCU10" s="454"/>
      <c r="CCV10" s="454"/>
      <c r="CCW10" s="454"/>
      <c r="CCX10" s="454"/>
      <c r="CCY10" s="454"/>
      <c r="CCZ10" s="454"/>
      <c r="CDA10" s="454"/>
      <c r="CDB10" s="454"/>
      <c r="CDC10" s="454"/>
      <c r="CDD10" s="454"/>
      <c r="CDE10" s="454"/>
      <c r="CDF10" s="454"/>
      <c r="CDG10" s="454"/>
      <c r="CDH10" s="454"/>
      <c r="CDI10" s="454"/>
      <c r="CDJ10" s="454"/>
      <c r="CDK10" s="454"/>
      <c r="CDL10" s="454"/>
      <c r="CDM10" s="454"/>
      <c r="CDN10" s="454"/>
      <c r="CDO10" s="454"/>
      <c r="CDP10" s="454"/>
      <c r="CDQ10" s="454"/>
      <c r="CDR10" s="454"/>
      <c r="CDS10" s="454"/>
      <c r="CDT10" s="454"/>
      <c r="CDU10" s="454"/>
      <c r="CDV10" s="454"/>
      <c r="CDW10" s="454"/>
      <c r="CDX10" s="454"/>
      <c r="CDY10" s="454"/>
      <c r="CDZ10" s="454"/>
      <c r="CEA10" s="454"/>
      <c r="CEB10" s="454"/>
      <c r="CEC10" s="454"/>
      <c r="CED10" s="454"/>
      <c r="CEE10" s="454"/>
      <c r="CEF10" s="454"/>
      <c r="CEG10" s="454"/>
      <c r="CEH10" s="454"/>
      <c r="CEI10" s="454"/>
      <c r="CEJ10" s="454"/>
      <c r="CEK10" s="454"/>
      <c r="CEL10" s="454"/>
      <c r="CEM10" s="454"/>
      <c r="CEN10" s="454"/>
      <c r="CEO10" s="454"/>
      <c r="CEP10" s="454"/>
      <c r="CEQ10" s="454"/>
      <c r="CER10" s="454"/>
      <c r="CES10" s="454"/>
      <c r="CET10" s="454"/>
      <c r="CEU10" s="454"/>
      <c r="CEV10" s="454"/>
      <c r="CEW10" s="454"/>
      <c r="CEX10" s="454"/>
      <c r="CEY10" s="454"/>
      <c r="CEZ10" s="454"/>
      <c r="CFA10" s="454"/>
      <c r="CFB10" s="454"/>
      <c r="CFC10" s="454"/>
      <c r="CFD10" s="454"/>
      <c r="CFE10" s="454"/>
      <c r="CFF10" s="454"/>
      <c r="CFG10" s="454"/>
      <c r="CFH10" s="454"/>
      <c r="CFI10" s="454"/>
      <c r="CFJ10" s="454"/>
      <c r="CFK10" s="454"/>
      <c r="CFL10" s="454"/>
      <c r="CFM10" s="454"/>
      <c r="CFN10" s="454"/>
      <c r="CFO10" s="454"/>
      <c r="CFP10" s="454"/>
      <c r="CFQ10" s="454"/>
      <c r="CFR10" s="454"/>
      <c r="CFS10" s="454"/>
      <c r="CFT10" s="454"/>
      <c r="CFU10" s="454"/>
      <c r="CFV10" s="454"/>
      <c r="CFW10" s="454"/>
      <c r="CFX10" s="454"/>
      <c r="CFY10" s="454"/>
      <c r="CFZ10" s="454"/>
      <c r="CGA10" s="454"/>
      <c r="CGB10" s="454"/>
      <c r="CGC10" s="454"/>
      <c r="CGD10" s="454"/>
      <c r="CGE10" s="454"/>
      <c r="CGF10" s="454"/>
      <c r="CGG10" s="454"/>
      <c r="CGH10" s="454"/>
      <c r="CGI10" s="454"/>
      <c r="CGJ10" s="454"/>
      <c r="CGK10" s="454"/>
      <c r="CGL10" s="454"/>
      <c r="CGM10" s="454"/>
      <c r="CGN10" s="454"/>
      <c r="CGO10" s="454"/>
      <c r="CGP10" s="454"/>
      <c r="CGQ10" s="454"/>
      <c r="CGR10" s="454"/>
      <c r="CGS10" s="454"/>
      <c r="CGT10" s="454"/>
      <c r="CGU10" s="454"/>
      <c r="CGV10" s="454"/>
      <c r="CGW10" s="454"/>
      <c r="CGX10" s="454"/>
      <c r="CGY10" s="454"/>
      <c r="CGZ10" s="454"/>
      <c r="CHA10" s="454"/>
      <c r="CHB10" s="454"/>
      <c r="CHC10" s="454"/>
      <c r="CHD10" s="454"/>
      <c r="CHE10" s="454"/>
      <c r="CHF10" s="454"/>
      <c r="CHG10" s="454"/>
      <c r="CHH10" s="454"/>
      <c r="CHI10" s="454"/>
      <c r="CHJ10" s="454"/>
      <c r="CHK10" s="454"/>
      <c r="CHL10" s="454"/>
      <c r="CHM10" s="454"/>
      <c r="CHN10" s="454"/>
      <c r="CHO10" s="454"/>
      <c r="CHP10" s="454"/>
      <c r="CHQ10" s="454"/>
      <c r="CHR10" s="454"/>
      <c r="CHS10" s="454"/>
      <c r="CHT10" s="454"/>
      <c r="CHU10" s="454"/>
      <c r="CHV10" s="454"/>
      <c r="CHW10" s="454"/>
      <c r="CHX10" s="454"/>
      <c r="CHY10" s="454"/>
      <c r="CHZ10" s="454"/>
      <c r="CIA10" s="454"/>
      <c r="CIB10" s="454"/>
      <c r="CIC10" s="454"/>
      <c r="CID10" s="454"/>
      <c r="CIE10" s="454"/>
      <c r="CIF10" s="454"/>
      <c r="CIG10" s="454"/>
      <c r="CIH10" s="454"/>
      <c r="CII10" s="454"/>
      <c r="CIJ10" s="454"/>
      <c r="CIK10" s="454"/>
      <c r="CIL10" s="454"/>
      <c r="CIM10" s="454"/>
      <c r="CIN10" s="454"/>
      <c r="CIO10" s="454"/>
      <c r="CIP10" s="454"/>
      <c r="CIQ10" s="454"/>
      <c r="CIR10" s="454"/>
      <c r="CIS10" s="454"/>
      <c r="CIT10" s="454"/>
      <c r="CIU10" s="454"/>
      <c r="CIV10" s="454"/>
      <c r="CIW10" s="454"/>
      <c r="CIX10" s="454"/>
      <c r="CIY10" s="454"/>
      <c r="CIZ10" s="454"/>
      <c r="CJA10" s="454"/>
      <c r="CJB10" s="454"/>
      <c r="CJC10" s="454"/>
      <c r="CJD10" s="454"/>
      <c r="CJE10" s="454"/>
      <c r="CJF10" s="454"/>
      <c r="CJG10" s="454"/>
      <c r="CJH10" s="454"/>
      <c r="CJI10" s="454"/>
      <c r="CJJ10" s="454"/>
      <c r="CJK10" s="454"/>
      <c r="CJL10" s="454"/>
      <c r="CJM10" s="454"/>
      <c r="CJN10" s="454"/>
      <c r="CJO10" s="454"/>
      <c r="CJP10" s="454"/>
      <c r="CJQ10" s="454"/>
      <c r="CJR10" s="454"/>
      <c r="CJS10" s="454"/>
      <c r="CJT10" s="454"/>
      <c r="CJU10" s="454"/>
      <c r="CJV10" s="454"/>
      <c r="CJW10" s="454"/>
      <c r="CJX10" s="454"/>
      <c r="CJY10" s="454"/>
      <c r="CJZ10" s="454"/>
      <c r="CKA10" s="454"/>
      <c r="CKB10" s="454"/>
      <c r="CKC10" s="454"/>
      <c r="CKD10" s="454"/>
      <c r="CKE10" s="454"/>
      <c r="CKF10" s="454"/>
      <c r="CKG10" s="454"/>
      <c r="CKH10" s="454"/>
      <c r="CKI10" s="454"/>
      <c r="CKJ10" s="454"/>
      <c r="CKK10" s="454"/>
      <c r="CKL10" s="454"/>
      <c r="CKM10" s="454"/>
      <c r="CKN10" s="454"/>
      <c r="CKO10" s="454"/>
      <c r="CKP10" s="454"/>
      <c r="CKQ10" s="454"/>
      <c r="CKR10" s="454"/>
      <c r="CKS10" s="454"/>
      <c r="CKT10" s="454"/>
      <c r="CKU10" s="454"/>
      <c r="CKV10" s="454"/>
      <c r="CKW10" s="454"/>
      <c r="CKX10" s="454"/>
      <c r="CKY10" s="454"/>
      <c r="CKZ10" s="454"/>
      <c r="CLA10" s="454"/>
      <c r="CLB10" s="454"/>
      <c r="CLC10" s="454"/>
      <c r="CLD10" s="454"/>
      <c r="CLE10" s="454"/>
      <c r="CLF10" s="454"/>
      <c r="CLG10" s="454"/>
      <c r="CLH10" s="454"/>
      <c r="CLI10" s="454"/>
      <c r="CLJ10" s="454"/>
      <c r="CLK10" s="454"/>
      <c r="CLL10" s="454"/>
      <c r="CLM10" s="454"/>
      <c r="CLN10" s="454"/>
      <c r="CLO10" s="454"/>
      <c r="CLP10" s="454"/>
      <c r="CLQ10" s="454"/>
      <c r="CLR10" s="454"/>
      <c r="CLS10" s="454"/>
      <c r="CLT10" s="454"/>
      <c r="CLU10" s="454"/>
      <c r="CLV10" s="454"/>
      <c r="CLW10" s="454"/>
      <c r="CLX10" s="454"/>
      <c r="CLY10" s="454"/>
      <c r="CLZ10" s="454"/>
      <c r="CMA10" s="454"/>
      <c r="CMB10" s="454"/>
      <c r="CMC10" s="454"/>
      <c r="CMD10" s="454"/>
      <c r="CME10" s="454"/>
      <c r="CMF10" s="454"/>
      <c r="CMG10" s="454"/>
      <c r="CMH10" s="454"/>
      <c r="CMI10" s="454"/>
      <c r="CMJ10" s="454"/>
      <c r="CMK10" s="454"/>
      <c r="CML10" s="454"/>
      <c r="CMM10" s="454"/>
      <c r="CMN10" s="454"/>
      <c r="CMO10" s="454"/>
      <c r="CMP10" s="454"/>
      <c r="CMQ10" s="454"/>
      <c r="CMR10" s="454"/>
      <c r="CMS10" s="454"/>
      <c r="CMT10" s="454"/>
      <c r="CMU10" s="454"/>
      <c r="CMV10" s="454"/>
      <c r="CMW10" s="454"/>
      <c r="CMX10" s="454"/>
      <c r="CMY10" s="454"/>
      <c r="CMZ10" s="454"/>
      <c r="CNA10" s="454"/>
      <c r="CNB10" s="454"/>
      <c r="CNC10" s="454"/>
      <c r="CND10" s="454"/>
      <c r="CNE10" s="454"/>
      <c r="CNF10" s="454"/>
      <c r="CNG10" s="454"/>
      <c r="CNH10" s="454"/>
      <c r="CNI10" s="454"/>
      <c r="CNJ10" s="454"/>
      <c r="CNK10" s="454"/>
      <c r="CNL10" s="454"/>
      <c r="CNM10" s="454"/>
      <c r="CNN10" s="454"/>
      <c r="CNO10" s="454"/>
      <c r="CNP10" s="454"/>
      <c r="CNQ10" s="454"/>
      <c r="CNR10" s="454"/>
      <c r="CNS10" s="454"/>
      <c r="CNT10" s="454"/>
      <c r="CNU10" s="454"/>
      <c r="CNV10" s="454"/>
      <c r="CNW10" s="454"/>
      <c r="CNX10" s="454"/>
      <c r="CNY10" s="454"/>
      <c r="CNZ10" s="454"/>
      <c r="COA10" s="454"/>
      <c r="COB10" s="454"/>
      <c r="COC10" s="454"/>
      <c r="COD10" s="454"/>
      <c r="COE10" s="454"/>
      <c r="COF10" s="454"/>
      <c r="COG10" s="454"/>
      <c r="COH10" s="454"/>
      <c r="COI10" s="454"/>
      <c r="COJ10" s="454"/>
      <c r="COK10" s="454"/>
      <c r="COL10" s="454"/>
      <c r="COM10" s="454"/>
      <c r="CON10" s="454"/>
      <c r="COO10" s="454"/>
      <c r="COP10" s="454"/>
      <c r="COQ10" s="454"/>
      <c r="COR10" s="454"/>
      <c r="COS10" s="454"/>
      <c r="COT10" s="454"/>
      <c r="COU10" s="454"/>
      <c r="COV10" s="454"/>
      <c r="COW10" s="454"/>
      <c r="COX10" s="454"/>
      <c r="COY10" s="454"/>
      <c r="COZ10" s="454"/>
      <c r="CPA10" s="454"/>
      <c r="CPB10" s="454"/>
      <c r="CPC10" s="454"/>
      <c r="CPD10" s="454"/>
      <c r="CPE10" s="454"/>
      <c r="CPF10" s="454"/>
      <c r="CPG10" s="454"/>
      <c r="CPH10" s="454"/>
      <c r="CPI10" s="454"/>
      <c r="CPJ10" s="454"/>
      <c r="CPK10" s="454"/>
      <c r="CPL10" s="454"/>
      <c r="CPM10" s="454"/>
      <c r="CPN10" s="454"/>
      <c r="CPO10" s="454"/>
      <c r="CPP10" s="454"/>
      <c r="CPQ10" s="454"/>
      <c r="CPR10" s="454"/>
      <c r="CPS10" s="454"/>
      <c r="CPT10" s="454"/>
      <c r="CPU10" s="454"/>
      <c r="CPV10" s="454"/>
      <c r="CPW10" s="454"/>
      <c r="CPX10" s="454"/>
      <c r="CPY10" s="454"/>
      <c r="CPZ10" s="454"/>
      <c r="CQA10" s="454"/>
      <c r="CQB10" s="454"/>
      <c r="CQC10" s="454"/>
      <c r="CQD10" s="454"/>
      <c r="CQE10" s="454"/>
      <c r="CQF10" s="454"/>
      <c r="CQG10" s="454"/>
      <c r="CQH10" s="454"/>
      <c r="CQI10" s="454"/>
      <c r="CQJ10" s="454"/>
      <c r="CQK10" s="454"/>
      <c r="CQL10" s="454"/>
      <c r="CQM10" s="454"/>
      <c r="CQN10" s="454"/>
      <c r="CQO10" s="454"/>
      <c r="CQP10" s="454"/>
      <c r="CQQ10" s="454"/>
      <c r="CQR10" s="454"/>
      <c r="CQS10" s="454"/>
      <c r="CQT10" s="454"/>
      <c r="CQU10" s="454"/>
      <c r="CQV10" s="454"/>
      <c r="CQW10" s="454"/>
      <c r="CQX10" s="454"/>
      <c r="CQY10" s="454"/>
      <c r="CQZ10" s="454"/>
      <c r="CRA10" s="454"/>
      <c r="CRB10" s="454"/>
      <c r="CRC10" s="454"/>
      <c r="CRD10" s="454"/>
      <c r="CRE10" s="454"/>
      <c r="CRF10" s="454"/>
      <c r="CRG10" s="454"/>
      <c r="CRH10" s="454"/>
      <c r="CRI10" s="454"/>
      <c r="CRJ10" s="454"/>
      <c r="CRK10" s="454"/>
      <c r="CRL10" s="454"/>
      <c r="CRM10" s="454"/>
      <c r="CRN10" s="454"/>
      <c r="CRO10" s="454"/>
      <c r="CRP10" s="454"/>
      <c r="CRQ10" s="454"/>
      <c r="CRR10" s="454"/>
      <c r="CRS10" s="454"/>
      <c r="CRT10" s="454"/>
      <c r="CRU10" s="454"/>
      <c r="CRV10" s="454"/>
      <c r="CRW10" s="454"/>
      <c r="CRX10" s="454"/>
      <c r="CRY10" s="454"/>
      <c r="CRZ10" s="454"/>
      <c r="CSA10" s="454"/>
      <c r="CSB10" s="454"/>
      <c r="CSC10" s="454"/>
      <c r="CSD10" s="454"/>
      <c r="CSE10" s="454"/>
      <c r="CSF10" s="454"/>
      <c r="CSG10" s="454"/>
      <c r="CSH10" s="454"/>
      <c r="CSI10" s="454"/>
      <c r="CSJ10" s="454"/>
      <c r="CSK10" s="454"/>
      <c r="CSL10" s="454"/>
      <c r="CSM10" s="454"/>
      <c r="CSN10" s="454"/>
      <c r="CSO10" s="454"/>
      <c r="CSP10" s="454"/>
      <c r="CSQ10" s="454"/>
      <c r="CSR10" s="454"/>
      <c r="CSS10" s="454"/>
      <c r="CST10" s="454"/>
      <c r="CSU10" s="454"/>
      <c r="CSV10" s="454"/>
      <c r="CSW10" s="454"/>
      <c r="CSX10" s="454"/>
      <c r="CSY10" s="454"/>
      <c r="CSZ10" s="454"/>
      <c r="CTA10" s="454"/>
      <c r="CTB10" s="454"/>
      <c r="CTC10" s="454"/>
      <c r="CTD10" s="454"/>
      <c r="CTE10" s="454"/>
      <c r="CTF10" s="454"/>
      <c r="CTG10" s="454"/>
      <c r="CTH10" s="454"/>
      <c r="CTI10" s="454"/>
      <c r="CTJ10" s="454"/>
      <c r="CTK10" s="454"/>
      <c r="CTL10" s="454"/>
      <c r="CTM10" s="454"/>
      <c r="CTN10" s="454"/>
      <c r="CTO10" s="454"/>
      <c r="CTP10" s="454"/>
      <c r="CTQ10" s="454"/>
      <c r="CTR10" s="454"/>
      <c r="CTS10" s="454"/>
      <c r="CTT10" s="454"/>
      <c r="CTU10" s="454"/>
      <c r="CTV10" s="454"/>
      <c r="CTW10" s="454"/>
      <c r="CTX10" s="454"/>
      <c r="CTY10" s="454"/>
      <c r="CTZ10" s="454"/>
      <c r="CUA10" s="454"/>
      <c r="CUB10" s="454"/>
      <c r="CUC10" s="454"/>
      <c r="CUD10" s="454"/>
      <c r="CUE10" s="454"/>
      <c r="CUF10" s="454"/>
      <c r="CUG10" s="454"/>
      <c r="CUH10" s="454"/>
      <c r="CUI10" s="454"/>
      <c r="CUJ10" s="454"/>
      <c r="CUK10" s="454"/>
      <c r="CUL10" s="454"/>
      <c r="CUM10" s="454"/>
      <c r="CUN10" s="454"/>
      <c r="CUO10" s="454"/>
      <c r="CUP10" s="454"/>
      <c r="CUQ10" s="454"/>
      <c r="CUR10" s="454"/>
      <c r="CUS10" s="454"/>
      <c r="CUT10" s="454"/>
      <c r="CUU10" s="454"/>
      <c r="CUV10" s="454"/>
      <c r="CUW10" s="454"/>
      <c r="CUX10" s="454"/>
      <c r="CUY10" s="454"/>
      <c r="CUZ10" s="454"/>
      <c r="CVA10" s="454"/>
      <c r="CVB10" s="454"/>
      <c r="CVC10" s="454"/>
      <c r="CVD10" s="454"/>
      <c r="CVE10" s="454"/>
      <c r="CVF10" s="454"/>
      <c r="CVG10" s="454"/>
      <c r="CVH10" s="454"/>
      <c r="CVI10" s="454"/>
      <c r="CVJ10" s="454"/>
      <c r="CVK10" s="454"/>
      <c r="CVL10" s="454"/>
      <c r="CVM10" s="454"/>
      <c r="CVN10" s="454"/>
      <c r="CVO10" s="454"/>
      <c r="CVP10" s="454"/>
      <c r="CVQ10" s="454"/>
      <c r="CVR10" s="454"/>
      <c r="CVS10" s="454"/>
      <c r="CVT10" s="454"/>
      <c r="CVU10" s="454"/>
      <c r="CVV10" s="454"/>
      <c r="CVW10" s="454"/>
      <c r="CVX10" s="454"/>
      <c r="CVY10" s="454"/>
      <c r="CVZ10" s="454"/>
      <c r="CWA10" s="454"/>
      <c r="CWB10" s="454"/>
      <c r="CWC10" s="454"/>
      <c r="CWD10" s="454"/>
      <c r="CWE10" s="454"/>
      <c r="CWF10" s="454"/>
      <c r="CWG10" s="454"/>
      <c r="CWH10" s="454"/>
      <c r="CWI10" s="454"/>
      <c r="CWJ10" s="454"/>
      <c r="CWK10" s="454"/>
      <c r="CWL10" s="454"/>
      <c r="CWM10" s="454"/>
      <c r="CWN10" s="454"/>
      <c r="CWO10" s="454"/>
      <c r="CWP10" s="454"/>
      <c r="CWQ10" s="454"/>
      <c r="CWR10" s="454"/>
      <c r="CWS10" s="454"/>
      <c r="CWT10" s="454"/>
      <c r="CWU10" s="454"/>
      <c r="CWV10" s="454"/>
      <c r="CWW10" s="454"/>
      <c r="CWX10" s="454"/>
      <c r="CWY10" s="454"/>
      <c r="CWZ10" s="454"/>
      <c r="CXA10" s="454"/>
      <c r="CXB10" s="454"/>
      <c r="CXC10" s="454"/>
      <c r="CXD10" s="454"/>
      <c r="CXE10" s="454"/>
      <c r="CXF10" s="454"/>
      <c r="CXG10" s="454"/>
      <c r="CXH10" s="454"/>
      <c r="CXI10" s="454"/>
      <c r="CXJ10" s="454"/>
      <c r="CXK10" s="454"/>
      <c r="CXL10" s="454"/>
      <c r="CXM10" s="454"/>
      <c r="CXN10" s="454"/>
      <c r="CXO10" s="454"/>
      <c r="CXP10" s="454"/>
      <c r="CXQ10" s="454"/>
      <c r="CXR10" s="454"/>
      <c r="CXS10" s="454"/>
      <c r="CXT10" s="454"/>
      <c r="CXU10" s="454"/>
      <c r="CXV10" s="454"/>
      <c r="CXW10" s="454"/>
      <c r="CXX10" s="454"/>
      <c r="CXY10" s="454"/>
      <c r="CXZ10" s="454"/>
      <c r="CYA10" s="454"/>
      <c r="CYB10" s="454"/>
      <c r="CYC10" s="454"/>
      <c r="CYD10" s="454"/>
      <c r="CYE10" s="454"/>
      <c r="CYF10" s="454"/>
      <c r="CYG10" s="454"/>
      <c r="CYH10" s="454"/>
      <c r="CYI10" s="454"/>
      <c r="CYJ10" s="454"/>
      <c r="CYK10" s="454"/>
      <c r="CYL10" s="454"/>
      <c r="CYM10" s="454"/>
      <c r="CYN10" s="454"/>
      <c r="CYO10" s="454"/>
      <c r="CYP10" s="454"/>
      <c r="CYQ10" s="454"/>
      <c r="CYR10" s="454"/>
      <c r="CYS10" s="454"/>
      <c r="CYT10" s="454"/>
      <c r="CYU10" s="454"/>
      <c r="CYV10" s="454"/>
      <c r="CYW10" s="454"/>
      <c r="CYX10" s="454"/>
      <c r="CYY10" s="454"/>
      <c r="CYZ10" s="454"/>
      <c r="CZA10" s="454"/>
      <c r="CZB10" s="454"/>
      <c r="CZC10" s="454"/>
      <c r="CZD10" s="454"/>
      <c r="CZE10" s="454"/>
      <c r="CZF10" s="454"/>
      <c r="CZG10" s="454"/>
      <c r="CZH10" s="454"/>
      <c r="CZI10" s="454"/>
      <c r="CZJ10" s="454"/>
      <c r="CZK10" s="454"/>
      <c r="CZL10" s="454"/>
      <c r="CZM10" s="454"/>
      <c r="CZN10" s="454"/>
      <c r="CZO10" s="454"/>
      <c r="CZP10" s="454"/>
      <c r="CZQ10" s="454"/>
      <c r="CZR10" s="454"/>
      <c r="CZS10" s="454"/>
      <c r="CZT10" s="454"/>
      <c r="CZU10" s="454"/>
      <c r="CZV10" s="454"/>
      <c r="CZW10" s="454"/>
      <c r="CZX10" s="454"/>
      <c r="CZY10" s="454"/>
      <c r="CZZ10" s="454"/>
      <c r="DAA10" s="454"/>
      <c r="DAB10" s="454"/>
      <c r="DAC10" s="454"/>
      <c r="DAD10" s="454"/>
      <c r="DAE10" s="454"/>
      <c r="DAF10" s="454"/>
      <c r="DAG10" s="454"/>
      <c r="DAH10" s="454"/>
      <c r="DAI10" s="454"/>
      <c r="DAJ10" s="454"/>
      <c r="DAK10" s="454"/>
      <c r="DAL10" s="454"/>
      <c r="DAM10" s="454"/>
      <c r="DAN10" s="454"/>
      <c r="DAO10" s="454"/>
      <c r="DAP10" s="454"/>
      <c r="DAQ10" s="454"/>
      <c r="DAR10" s="454"/>
      <c r="DAS10" s="454"/>
      <c r="DAT10" s="454"/>
      <c r="DAU10" s="454"/>
      <c r="DAV10" s="454"/>
      <c r="DAW10" s="454"/>
      <c r="DAX10" s="454"/>
      <c r="DAY10" s="454"/>
      <c r="DAZ10" s="454"/>
      <c r="DBA10" s="454"/>
      <c r="DBB10" s="454"/>
      <c r="DBC10" s="454"/>
      <c r="DBD10" s="454"/>
      <c r="DBE10" s="454"/>
      <c r="DBF10" s="454"/>
      <c r="DBG10" s="454"/>
      <c r="DBH10" s="454"/>
      <c r="DBI10" s="454"/>
      <c r="DBJ10" s="454"/>
      <c r="DBK10" s="454"/>
      <c r="DBL10" s="454"/>
      <c r="DBM10" s="454"/>
      <c r="DBN10" s="454"/>
      <c r="DBO10" s="454"/>
      <c r="DBP10" s="454"/>
      <c r="DBQ10" s="454"/>
      <c r="DBR10" s="454"/>
      <c r="DBS10" s="454"/>
      <c r="DBT10" s="454"/>
      <c r="DBU10" s="454"/>
      <c r="DBV10" s="454"/>
      <c r="DBW10" s="454"/>
      <c r="DBX10" s="454"/>
      <c r="DBY10" s="454"/>
      <c r="DBZ10" s="454"/>
      <c r="DCA10" s="454"/>
      <c r="DCB10" s="454"/>
      <c r="DCC10" s="454"/>
      <c r="DCD10" s="454"/>
      <c r="DCE10" s="454"/>
      <c r="DCF10" s="454"/>
      <c r="DCG10" s="454"/>
      <c r="DCH10" s="454"/>
      <c r="DCI10" s="454"/>
      <c r="DCJ10" s="454"/>
      <c r="DCK10" s="454"/>
      <c r="DCL10" s="454"/>
      <c r="DCM10" s="454"/>
      <c r="DCN10" s="454"/>
      <c r="DCO10" s="454"/>
      <c r="DCP10" s="454"/>
      <c r="DCQ10" s="454"/>
      <c r="DCR10" s="454"/>
      <c r="DCS10" s="454"/>
      <c r="DCT10" s="454"/>
      <c r="DCU10" s="454"/>
      <c r="DCV10" s="454"/>
      <c r="DCW10" s="454"/>
      <c r="DCX10" s="454"/>
      <c r="DCY10" s="454"/>
      <c r="DCZ10" s="454"/>
      <c r="DDA10" s="454"/>
      <c r="DDB10" s="454"/>
      <c r="DDC10" s="454"/>
      <c r="DDD10" s="454"/>
      <c r="DDE10" s="454"/>
      <c r="DDF10" s="454"/>
      <c r="DDG10" s="454"/>
      <c r="DDH10" s="454"/>
      <c r="DDI10" s="454"/>
      <c r="DDJ10" s="454"/>
      <c r="DDK10" s="454"/>
      <c r="DDL10" s="454"/>
      <c r="DDM10" s="454"/>
      <c r="DDN10" s="454"/>
      <c r="DDO10" s="454"/>
      <c r="DDP10" s="454"/>
      <c r="DDQ10" s="454"/>
      <c r="DDR10" s="454"/>
      <c r="DDS10" s="454"/>
      <c r="DDT10" s="454"/>
      <c r="DDU10" s="454"/>
      <c r="DDV10" s="454"/>
      <c r="DDW10" s="454"/>
      <c r="DDX10" s="454"/>
      <c r="DDY10" s="454"/>
      <c r="DDZ10" s="454"/>
      <c r="DEA10" s="454"/>
      <c r="DEB10" s="454"/>
      <c r="DEC10" s="454"/>
      <c r="DED10" s="454"/>
      <c r="DEE10" s="454"/>
      <c r="DEF10" s="454"/>
      <c r="DEG10" s="454"/>
      <c r="DEH10" s="454"/>
      <c r="DEI10" s="454"/>
      <c r="DEJ10" s="454"/>
      <c r="DEK10" s="454"/>
      <c r="DEL10" s="454"/>
      <c r="DEM10" s="454"/>
      <c r="DEN10" s="454"/>
      <c r="DEO10" s="454"/>
      <c r="DEP10" s="454"/>
      <c r="DEQ10" s="454"/>
      <c r="DER10" s="454"/>
      <c r="DES10" s="454"/>
      <c r="DET10" s="454"/>
      <c r="DEU10" s="454"/>
      <c r="DEV10" s="454"/>
      <c r="DEW10" s="454"/>
      <c r="DEX10" s="454"/>
      <c r="DEY10" s="454"/>
      <c r="DEZ10" s="454"/>
      <c r="DFA10" s="454"/>
      <c r="DFB10" s="454"/>
      <c r="DFC10" s="454"/>
      <c r="DFD10" s="454"/>
      <c r="DFE10" s="454"/>
      <c r="DFF10" s="454"/>
      <c r="DFG10" s="454"/>
      <c r="DFH10" s="454"/>
      <c r="DFI10" s="454"/>
      <c r="DFJ10" s="454"/>
      <c r="DFK10" s="454"/>
      <c r="DFL10" s="454"/>
      <c r="DFM10" s="454"/>
      <c r="DFN10" s="454"/>
      <c r="DFO10" s="454"/>
      <c r="DFP10" s="454"/>
      <c r="DFQ10" s="454"/>
      <c r="DFR10" s="454"/>
      <c r="DFS10" s="454"/>
      <c r="DFT10" s="454"/>
      <c r="DFU10" s="454"/>
      <c r="DFV10" s="454"/>
      <c r="DFW10" s="454"/>
      <c r="DFX10" s="454"/>
      <c r="DFY10" s="454"/>
      <c r="DFZ10" s="454"/>
      <c r="DGA10" s="454"/>
      <c r="DGB10" s="454"/>
      <c r="DGC10" s="454"/>
      <c r="DGD10" s="454"/>
      <c r="DGE10" s="454"/>
      <c r="DGF10" s="454"/>
      <c r="DGG10" s="454"/>
      <c r="DGH10" s="454"/>
      <c r="DGI10" s="454"/>
      <c r="DGJ10" s="454"/>
      <c r="DGK10" s="454"/>
      <c r="DGL10" s="454"/>
      <c r="DGM10" s="454"/>
      <c r="DGN10" s="454"/>
      <c r="DGO10" s="454"/>
      <c r="DGP10" s="454"/>
      <c r="DGQ10" s="454"/>
      <c r="DGR10" s="454"/>
      <c r="DGS10" s="454"/>
      <c r="DGT10" s="454"/>
      <c r="DGU10" s="454"/>
      <c r="DGV10" s="454"/>
      <c r="DGW10" s="454"/>
      <c r="DGX10" s="454"/>
      <c r="DGY10" s="454"/>
      <c r="DGZ10" s="454"/>
      <c r="DHA10" s="454"/>
      <c r="DHB10" s="454"/>
      <c r="DHC10" s="454"/>
      <c r="DHD10" s="454"/>
      <c r="DHE10" s="454"/>
      <c r="DHF10" s="454"/>
      <c r="DHG10" s="454"/>
      <c r="DHH10" s="454"/>
      <c r="DHI10" s="454"/>
      <c r="DHJ10" s="454"/>
      <c r="DHK10" s="454"/>
      <c r="DHL10" s="454"/>
      <c r="DHM10" s="454"/>
      <c r="DHN10" s="454"/>
      <c r="DHO10" s="454"/>
      <c r="DHP10" s="454"/>
      <c r="DHQ10" s="454"/>
      <c r="DHR10" s="454"/>
      <c r="DHS10" s="454"/>
      <c r="DHT10" s="454"/>
      <c r="DHU10" s="454"/>
      <c r="DHV10" s="454"/>
      <c r="DHW10" s="454"/>
      <c r="DHX10" s="454"/>
      <c r="DHY10" s="454"/>
      <c r="DHZ10" s="454"/>
      <c r="DIA10" s="454"/>
      <c r="DIB10" s="454"/>
      <c r="DIC10" s="454"/>
      <c r="DID10" s="454"/>
      <c r="DIE10" s="454"/>
      <c r="DIF10" s="454"/>
      <c r="DIG10" s="454"/>
      <c r="DIH10" s="454"/>
      <c r="DII10" s="454"/>
      <c r="DIJ10" s="454"/>
      <c r="DIK10" s="454"/>
      <c r="DIL10" s="454"/>
      <c r="DIM10" s="454"/>
      <c r="DIN10" s="454"/>
      <c r="DIO10" s="454"/>
      <c r="DIP10" s="454"/>
      <c r="DIQ10" s="454"/>
      <c r="DIR10" s="454"/>
      <c r="DIS10" s="454"/>
      <c r="DIT10" s="454"/>
      <c r="DIU10" s="454"/>
      <c r="DIV10" s="454"/>
      <c r="DIW10" s="454"/>
      <c r="DIX10" s="454"/>
      <c r="DIY10" s="454"/>
      <c r="DIZ10" s="454"/>
      <c r="DJA10" s="454"/>
      <c r="DJB10" s="454"/>
      <c r="DJC10" s="454"/>
      <c r="DJD10" s="454"/>
      <c r="DJE10" s="454"/>
      <c r="DJF10" s="454"/>
      <c r="DJG10" s="454"/>
      <c r="DJH10" s="454"/>
      <c r="DJI10" s="454"/>
      <c r="DJJ10" s="454"/>
      <c r="DJK10" s="454"/>
      <c r="DJL10" s="454"/>
      <c r="DJM10" s="454"/>
      <c r="DJN10" s="454"/>
      <c r="DJO10" s="454"/>
      <c r="DJP10" s="454"/>
      <c r="DJQ10" s="454"/>
      <c r="DJR10" s="454"/>
      <c r="DJS10" s="454"/>
      <c r="DJT10" s="454"/>
      <c r="DJU10" s="454"/>
      <c r="DJV10" s="454"/>
      <c r="DJW10" s="454"/>
      <c r="DJX10" s="454"/>
      <c r="DJY10" s="454"/>
      <c r="DJZ10" s="454"/>
      <c r="DKA10" s="454"/>
      <c r="DKB10" s="454"/>
      <c r="DKC10" s="454"/>
      <c r="DKD10" s="454"/>
      <c r="DKE10" s="454"/>
      <c r="DKF10" s="454"/>
      <c r="DKG10" s="454"/>
      <c r="DKH10" s="454"/>
      <c r="DKI10" s="454"/>
      <c r="DKJ10" s="454"/>
      <c r="DKK10" s="454"/>
      <c r="DKL10" s="454"/>
      <c r="DKM10" s="454"/>
      <c r="DKN10" s="454"/>
      <c r="DKO10" s="454"/>
      <c r="DKP10" s="454"/>
      <c r="DKQ10" s="454"/>
      <c r="DKR10" s="454"/>
      <c r="DKS10" s="454"/>
      <c r="DKT10" s="454"/>
      <c r="DKU10" s="454"/>
      <c r="DKV10" s="454"/>
      <c r="DKW10" s="454"/>
      <c r="DKX10" s="454"/>
      <c r="DKY10" s="454"/>
      <c r="DKZ10" s="454"/>
      <c r="DLA10" s="454"/>
      <c r="DLB10" s="454"/>
      <c r="DLC10" s="454"/>
      <c r="DLD10" s="454"/>
      <c r="DLE10" s="454"/>
      <c r="DLF10" s="454"/>
      <c r="DLG10" s="454"/>
      <c r="DLH10" s="454"/>
      <c r="DLI10" s="454"/>
      <c r="DLJ10" s="454"/>
      <c r="DLK10" s="454"/>
      <c r="DLL10" s="454"/>
      <c r="DLM10" s="454"/>
      <c r="DLN10" s="454"/>
      <c r="DLO10" s="454"/>
      <c r="DLP10" s="454"/>
      <c r="DLQ10" s="454"/>
      <c r="DLR10" s="454"/>
      <c r="DLS10" s="454"/>
      <c r="DLT10" s="454"/>
      <c r="DLU10" s="454"/>
      <c r="DLV10" s="454"/>
      <c r="DLW10" s="454"/>
      <c r="DLX10" s="454"/>
      <c r="DLY10" s="454"/>
      <c r="DLZ10" s="454"/>
      <c r="DMA10" s="454"/>
      <c r="DMB10" s="454"/>
      <c r="DMC10" s="454"/>
      <c r="DMD10" s="454"/>
      <c r="DME10" s="454"/>
      <c r="DMF10" s="454"/>
      <c r="DMG10" s="454"/>
      <c r="DMH10" s="454"/>
      <c r="DMI10" s="454"/>
      <c r="DMJ10" s="454"/>
      <c r="DMK10" s="454"/>
      <c r="DML10" s="454"/>
      <c r="DMM10" s="454"/>
      <c r="DMN10" s="454"/>
      <c r="DMO10" s="454"/>
      <c r="DMP10" s="454"/>
      <c r="DMQ10" s="454"/>
      <c r="DMR10" s="454"/>
      <c r="DMS10" s="454"/>
      <c r="DMT10" s="454"/>
      <c r="DMU10" s="454"/>
      <c r="DMV10" s="454"/>
      <c r="DMW10" s="454"/>
      <c r="DMX10" s="454"/>
      <c r="DMY10" s="454"/>
      <c r="DMZ10" s="454"/>
      <c r="DNA10" s="454"/>
      <c r="DNB10" s="454"/>
      <c r="DNC10" s="454"/>
      <c r="DND10" s="454"/>
      <c r="DNE10" s="454"/>
      <c r="DNF10" s="454"/>
      <c r="DNG10" s="454"/>
      <c r="DNH10" s="454"/>
      <c r="DNI10" s="454"/>
      <c r="DNJ10" s="454"/>
      <c r="DNK10" s="454"/>
      <c r="DNL10" s="454"/>
      <c r="DNM10" s="454"/>
      <c r="DNN10" s="454"/>
      <c r="DNO10" s="454"/>
      <c r="DNP10" s="454"/>
      <c r="DNQ10" s="454"/>
      <c r="DNR10" s="454"/>
      <c r="DNS10" s="454"/>
      <c r="DNT10" s="454"/>
      <c r="DNU10" s="454"/>
      <c r="DNV10" s="454"/>
      <c r="DNW10" s="454"/>
      <c r="DNX10" s="454"/>
      <c r="DNY10" s="454"/>
      <c r="DNZ10" s="454"/>
      <c r="DOA10" s="454"/>
      <c r="DOB10" s="454"/>
      <c r="DOC10" s="454"/>
      <c r="DOD10" s="454"/>
      <c r="DOE10" s="454"/>
      <c r="DOF10" s="454"/>
      <c r="DOG10" s="454"/>
      <c r="DOH10" s="454"/>
      <c r="DOI10" s="454"/>
      <c r="DOJ10" s="454"/>
      <c r="DOK10" s="454"/>
      <c r="DOL10" s="454"/>
      <c r="DOM10" s="454"/>
      <c r="DON10" s="454"/>
      <c r="DOO10" s="454"/>
      <c r="DOP10" s="454"/>
      <c r="DOQ10" s="454"/>
      <c r="DOR10" s="454"/>
      <c r="DOS10" s="454"/>
      <c r="DOT10" s="454"/>
      <c r="DOU10" s="454"/>
      <c r="DOV10" s="454"/>
      <c r="DOW10" s="454"/>
      <c r="DOX10" s="454"/>
      <c r="DOY10" s="454"/>
      <c r="DOZ10" s="454"/>
      <c r="DPA10" s="454"/>
      <c r="DPB10" s="454"/>
      <c r="DPC10" s="454"/>
      <c r="DPD10" s="454"/>
      <c r="DPE10" s="454"/>
      <c r="DPF10" s="454"/>
      <c r="DPG10" s="454"/>
      <c r="DPH10" s="454"/>
      <c r="DPI10" s="454"/>
      <c r="DPJ10" s="454"/>
      <c r="DPK10" s="454"/>
      <c r="DPL10" s="454"/>
      <c r="DPM10" s="454"/>
      <c r="DPN10" s="454"/>
      <c r="DPO10" s="454"/>
      <c r="DPP10" s="454"/>
      <c r="DPQ10" s="454"/>
      <c r="DPR10" s="454"/>
      <c r="DPS10" s="454"/>
      <c r="DPT10" s="454"/>
      <c r="DPU10" s="454"/>
      <c r="DPV10" s="454"/>
      <c r="DPW10" s="454"/>
      <c r="DPX10" s="454"/>
      <c r="DPY10" s="454"/>
      <c r="DPZ10" s="454"/>
      <c r="DQA10" s="454"/>
      <c r="DQB10" s="454"/>
      <c r="DQC10" s="454"/>
      <c r="DQD10" s="454"/>
      <c r="DQE10" s="454"/>
      <c r="DQF10" s="454"/>
      <c r="DQG10" s="454"/>
      <c r="DQH10" s="454"/>
      <c r="DQI10" s="454"/>
      <c r="DQJ10" s="454"/>
      <c r="DQK10" s="454"/>
      <c r="DQL10" s="454"/>
      <c r="DQM10" s="454"/>
      <c r="DQN10" s="454"/>
      <c r="DQO10" s="454"/>
      <c r="DQP10" s="454"/>
      <c r="DQQ10" s="454"/>
      <c r="DQR10" s="454"/>
      <c r="DQS10" s="454"/>
      <c r="DQT10" s="454"/>
      <c r="DQU10" s="454"/>
      <c r="DQV10" s="454"/>
      <c r="DQW10" s="454"/>
      <c r="DQX10" s="454"/>
      <c r="DQY10" s="454"/>
      <c r="DQZ10" s="454"/>
      <c r="DRA10" s="454"/>
      <c r="DRB10" s="454"/>
      <c r="DRC10" s="454"/>
      <c r="DRD10" s="454"/>
      <c r="DRE10" s="454"/>
      <c r="DRF10" s="454"/>
      <c r="DRG10" s="454"/>
      <c r="DRH10" s="454"/>
      <c r="DRI10" s="454"/>
      <c r="DRJ10" s="454"/>
      <c r="DRK10" s="454"/>
      <c r="DRL10" s="454"/>
      <c r="DRM10" s="454"/>
      <c r="DRN10" s="454"/>
      <c r="DRO10" s="454"/>
      <c r="DRP10" s="454"/>
      <c r="DRQ10" s="454"/>
      <c r="DRR10" s="454"/>
      <c r="DRS10" s="454"/>
      <c r="DRT10" s="454"/>
      <c r="DRU10" s="454"/>
      <c r="DRV10" s="454"/>
      <c r="DRW10" s="454"/>
      <c r="DRX10" s="454"/>
      <c r="DRY10" s="454"/>
      <c r="DRZ10" s="454"/>
      <c r="DSA10" s="454"/>
      <c r="DSB10" s="454"/>
      <c r="DSC10" s="454"/>
      <c r="DSD10" s="454"/>
      <c r="DSE10" s="454"/>
      <c r="DSF10" s="454"/>
      <c r="DSG10" s="454"/>
      <c r="DSH10" s="454"/>
      <c r="DSI10" s="454"/>
      <c r="DSJ10" s="454"/>
      <c r="DSK10" s="454"/>
      <c r="DSL10" s="454"/>
      <c r="DSM10" s="454"/>
      <c r="DSN10" s="454"/>
      <c r="DSO10" s="454"/>
      <c r="DSP10" s="454"/>
      <c r="DSQ10" s="454"/>
      <c r="DSR10" s="454"/>
      <c r="DSS10" s="454"/>
      <c r="DST10" s="454"/>
      <c r="DSU10" s="454"/>
      <c r="DSV10" s="454"/>
      <c r="DSW10" s="454"/>
      <c r="DSX10" s="454"/>
      <c r="DSY10" s="454"/>
      <c r="DSZ10" s="454"/>
      <c r="DTA10" s="454"/>
      <c r="DTB10" s="454"/>
      <c r="DTC10" s="454"/>
      <c r="DTD10" s="454"/>
      <c r="DTE10" s="454"/>
      <c r="DTF10" s="454"/>
      <c r="DTG10" s="454"/>
      <c r="DTH10" s="454"/>
      <c r="DTI10" s="454"/>
      <c r="DTJ10" s="454"/>
      <c r="DTK10" s="454"/>
      <c r="DTL10" s="454"/>
      <c r="DTM10" s="454"/>
      <c r="DTN10" s="454"/>
      <c r="DTO10" s="454"/>
      <c r="DTP10" s="454"/>
      <c r="DTQ10" s="454"/>
      <c r="DTR10" s="454"/>
      <c r="DTS10" s="454"/>
      <c r="DTT10" s="454"/>
      <c r="DTU10" s="454"/>
      <c r="DTV10" s="454"/>
      <c r="DTW10" s="454"/>
      <c r="DTX10" s="454"/>
      <c r="DTY10" s="454"/>
      <c r="DTZ10" s="454"/>
      <c r="DUA10" s="454"/>
      <c r="DUB10" s="454"/>
      <c r="DUC10" s="454"/>
      <c r="DUD10" s="454"/>
      <c r="DUE10" s="454"/>
      <c r="DUF10" s="454"/>
      <c r="DUG10" s="454"/>
      <c r="DUH10" s="454"/>
      <c r="DUI10" s="454"/>
      <c r="DUJ10" s="454"/>
      <c r="DUK10" s="454"/>
      <c r="DUL10" s="454"/>
      <c r="DUM10" s="454"/>
      <c r="DUN10" s="454"/>
      <c r="DUO10" s="454"/>
      <c r="DUP10" s="454"/>
      <c r="DUQ10" s="454"/>
      <c r="DUR10" s="454"/>
      <c r="DUS10" s="454"/>
      <c r="DUT10" s="454"/>
      <c r="DUU10" s="454"/>
      <c r="DUV10" s="454"/>
      <c r="DUW10" s="454"/>
      <c r="DUX10" s="454"/>
      <c r="DUY10" s="454"/>
      <c r="DUZ10" s="454"/>
      <c r="DVA10" s="454"/>
      <c r="DVB10" s="454"/>
      <c r="DVC10" s="454"/>
      <c r="DVD10" s="454"/>
      <c r="DVE10" s="454"/>
      <c r="DVF10" s="454"/>
      <c r="DVG10" s="454"/>
      <c r="DVH10" s="454"/>
      <c r="DVI10" s="454"/>
      <c r="DVJ10" s="454"/>
      <c r="DVK10" s="454"/>
      <c r="DVL10" s="454"/>
      <c r="DVM10" s="454"/>
      <c r="DVN10" s="454"/>
      <c r="DVO10" s="454"/>
      <c r="DVP10" s="454"/>
      <c r="DVQ10" s="454"/>
      <c r="DVR10" s="454"/>
      <c r="DVS10" s="454"/>
      <c r="DVT10" s="454"/>
      <c r="DVU10" s="454"/>
      <c r="DVV10" s="454"/>
      <c r="DVW10" s="454"/>
      <c r="DVX10" s="454"/>
      <c r="DVY10" s="454"/>
      <c r="DVZ10" s="454"/>
      <c r="DWA10" s="454"/>
      <c r="DWB10" s="454"/>
      <c r="DWC10" s="454"/>
      <c r="DWD10" s="454"/>
      <c r="DWE10" s="454"/>
      <c r="DWF10" s="454"/>
      <c r="DWG10" s="454"/>
      <c r="DWH10" s="454"/>
      <c r="DWI10" s="454"/>
      <c r="DWJ10" s="454"/>
      <c r="DWK10" s="454"/>
      <c r="DWL10" s="454"/>
      <c r="DWM10" s="454"/>
      <c r="DWN10" s="454"/>
      <c r="DWO10" s="454"/>
      <c r="DWP10" s="454"/>
      <c r="DWQ10" s="454"/>
      <c r="DWR10" s="454"/>
      <c r="DWS10" s="454"/>
      <c r="DWT10" s="454"/>
      <c r="DWU10" s="454"/>
      <c r="DWV10" s="454"/>
      <c r="DWW10" s="454"/>
      <c r="DWX10" s="454"/>
      <c r="DWY10" s="454"/>
      <c r="DWZ10" s="454"/>
      <c r="DXA10" s="454"/>
      <c r="DXB10" s="454"/>
      <c r="DXC10" s="454"/>
      <c r="DXD10" s="454"/>
      <c r="DXE10" s="454"/>
      <c r="DXF10" s="454"/>
      <c r="DXG10" s="454"/>
      <c r="DXH10" s="454"/>
      <c r="DXI10" s="454"/>
      <c r="DXJ10" s="454"/>
      <c r="DXK10" s="454"/>
      <c r="DXL10" s="454"/>
      <c r="DXM10" s="454"/>
      <c r="DXN10" s="454"/>
      <c r="DXO10" s="454"/>
      <c r="DXP10" s="454"/>
      <c r="DXQ10" s="454"/>
      <c r="DXR10" s="454"/>
      <c r="DXS10" s="454"/>
      <c r="DXT10" s="454"/>
      <c r="DXU10" s="454"/>
      <c r="DXV10" s="454"/>
      <c r="DXW10" s="454"/>
      <c r="DXX10" s="454"/>
      <c r="DXY10" s="454"/>
      <c r="DXZ10" s="454"/>
      <c r="DYA10" s="454"/>
      <c r="DYB10" s="454"/>
      <c r="DYC10" s="454"/>
      <c r="DYD10" s="454"/>
      <c r="DYE10" s="454"/>
      <c r="DYF10" s="454"/>
      <c r="DYG10" s="454"/>
      <c r="DYH10" s="454"/>
      <c r="DYI10" s="454"/>
      <c r="DYJ10" s="454"/>
      <c r="DYK10" s="454"/>
      <c r="DYL10" s="454"/>
      <c r="DYM10" s="454"/>
      <c r="DYN10" s="454"/>
      <c r="DYO10" s="454"/>
      <c r="DYP10" s="454"/>
      <c r="DYQ10" s="454"/>
      <c r="DYR10" s="454"/>
      <c r="DYS10" s="454"/>
      <c r="DYT10" s="454"/>
      <c r="DYU10" s="454"/>
      <c r="DYV10" s="454"/>
      <c r="DYW10" s="454"/>
      <c r="DYX10" s="454"/>
      <c r="DYY10" s="454"/>
      <c r="DYZ10" s="454"/>
      <c r="DZA10" s="454"/>
      <c r="DZB10" s="454"/>
      <c r="DZC10" s="454"/>
      <c r="DZD10" s="454"/>
      <c r="DZE10" s="454"/>
      <c r="DZF10" s="454"/>
      <c r="DZG10" s="454"/>
      <c r="DZH10" s="454"/>
      <c r="DZI10" s="454"/>
      <c r="DZJ10" s="454"/>
      <c r="DZK10" s="454"/>
      <c r="DZL10" s="454"/>
      <c r="DZM10" s="454"/>
      <c r="DZN10" s="454"/>
      <c r="DZO10" s="454"/>
      <c r="DZP10" s="454"/>
      <c r="DZQ10" s="454"/>
      <c r="DZR10" s="454"/>
      <c r="DZS10" s="454"/>
      <c r="DZT10" s="454"/>
      <c r="DZU10" s="454"/>
      <c r="DZV10" s="454"/>
      <c r="DZW10" s="454"/>
      <c r="DZX10" s="454"/>
      <c r="DZY10" s="454"/>
      <c r="DZZ10" s="454"/>
      <c r="EAA10" s="454"/>
      <c r="EAB10" s="454"/>
      <c r="EAC10" s="454"/>
      <c r="EAD10" s="454"/>
      <c r="EAE10" s="454"/>
      <c r="EAF10" s="454"/>
      <c r="EAG10" s="454"/>
      <c r="EAH10" s="454"/>
      <c r="EAI10" s="454"/>
      <c r="EAJ10" s="454"/>
      <c r="EAK10" s="454"/>
      <c r="EAL10" s="454"/>
      <c r="EAM10" s="454"/>
      <c r="EAN10" s="454"/>
      <c r="EAO10" s="454"/>
      <c r="EAP10" s="454"/>
      <c r="EAQ10" s="454"/>
      <c r="EAR10" s="454"/>
      <c r="EAS10" s="454"/>
      <c r="EAT10" s="454"/>
      <c r="EAU10" s="454"/>
      <c r="EAV10" s="454"/>
      <c r="EAW10" s="454"/>
      <c r="EAX10" s="454"/>
      <c r="EAY10" s="454"/>
      <c r="EAZ10" s="454"/>
      <c r="EBA10" s="454"/>
      <c r="EBB10" s="454"/>
      <c r="EBC10" s="454"/>
      <c r="EBD10" s="454"/>
      <c r="EBE10" s="454"/>
      <c r="EBF10" s="454"/>
      <c r="EBG10" s="454"/>
      <c r="EBH10" s="454"/>
      <c r="EBI10" s="454"/>
      <c r="EBJ10" s="454"/>
      <c r="EBK10" s="454"/>
      <c r="EBL10" s="454"/>
      <c r="EBM10" s="454"/>
      <c r="EBN10" s="454"/>
      <c r="EBO10" s="454"/>
      <c r="EBP10" s="454"/>
      <c r="EBQ10" s="454"/>
      <c r="EBR10" s="454"/>
      <c r="EBS10" s="454"/>
      <c r="EBT10" s="454"/>
      <c r="EBU10" s="454"/>
      <c r="EBV10" s="454"/>
      <c r="EBW10" s="454"/>
      <c r="EBX10" s="454"/>
      <c r="EBY10" s="454"/>
      <c r="EBZ10" s="454"/>
      <c r="ECA10" s="454"/>
      <c r="ECB10" s="454"/>
      <c r="ECC10" s="454"/>
      <c r="ECD10" s="454"/>
      <c r="ECE10" s="454"/>
      <c r="ECF10" s="454"/>
      <c r="ECG10" s="454"/>
      <c r="ECH10" s="454"/>
      <c r="ECI10" s="454"/>
      <c r="ECJ10" s="454"/>
      <c r="ECK10" s="454"/>
      <c r="ECL10" s="454"/>
      <c r="ECM10" s="454"/>
      <c r="ECN10" s="454"/>
      <c r="ECO10" s="454"/>
      <c r="ECP10" s="454"/>
      <c r="ECQ10" s="454"/>
      <c r="ECR10" s="454"/>
      <c r="ECS10" s="454"/>
      <c r="ECT10" s="454"/>
      <c r="ECU10" s="454"/>
      <c r="ECV10" s="454"/>
      <c r="ECW10" s="454"/>
      <c r="ECX10" s="454"/>
      <c r="ECY10" s="454"/>
      <c r="ECZ10" s="454"/>
      <c r="EDA10" s="454"/>
      <c r="EDB10" s="454"/>
      <c r="EDC10" s="454"/>
      <c r="EDD10" s="454"/>
      <c r="EDE10" s="454"/>
      <c r="EDF10" s="454"/>
      <c r="EDG10" s="454"/>
      <c r="EDH10" s="454"/>
      <c r="EDI10" s="454"/>
      <c r="EDJ10" s="454"/>
      <c r="EDK10" s="454"/>
      <c r="EDL10" s="454"/>
      <c r="EDM10" s="454"/>
      <c r="EDN10" s="454"/>
      <c r="EDO10" s="454"/>
      <c r="EDP10" s="454"/>
      <c r="EDQ10" s="454"/>
      <c r="EDR10" s="454"/>
      <c r="EDS10" s="454"/>
      <c r="EDT10" s="454"/>
      <c r="EDU10" s="454"/>
      <c r="EDV10" s="454"/>
      <c r="EDW10" s="454"/>
      <c r="EDX10" s="454"/>
      <c r="EDY10" s="454"/>
      <c r="EDZ10" s="454"/>
      <c r="EEA10" s="454"/>
      <c r="EEB10" s="454"/>
      <c r="EEC10" s="454"/>
      <c r="EED10" s="454"/>
      <c r="EEE10" s="454"/>
      <c r="EEF10" s="454"/>
      <c r="EEG10" s="454"/>
      <c r="EEH10" s="454"/>
      <c r="EEI10" s="454"/>
      <c r="EEJ10" s="454"/>
      <c r="EEK10" s="454"/>
      <c r="EEL10" s="454"/>
      <c r="EEM10" s="454"/>
      <c r="EEN10" s="454"/>
      <c r="EEO10" s="454"/>
      <c r="EEP10" s="454"/>
      <c r="EEQ10" s="454"/>
      <c r="EER10" s="454"/>
      <c r="EES10" s="454"/>
      <c r="EET10" s="454"/>
      <c r="EEU10" s="454"/>
      <c r="EEV10" s="454"/>
      <c r="EEW10" s="454"/>
      <c r="EEX10" s="454"/>
      <c r="EEY10" s="454"/>
      <c r="EEZ10" s="454"/>
      <c r="EFA10" s="454"/>
      <c r="EFB10" s="454"/>
      <c r="EFC10" s="454"/>
      <c r="EFD10" s="454"/>
      <c r="EFE10" s="454"/>
      <c r="EFF10" s="454"/>
      <c r="EFG10" s="454"/>
      <c r="EFH10" s="454"/>
      <c r="EFI10" s="454"/>
      <c r="EFJ10" s="454"/>
      <c r="EFK10" s="454"/>
      <c r="EFL10" s="454"/>
      <c r="EFM10" s="454"/>
      <c r="EFN10" s="454"/>
      <c r="EFO10" s="454"/>
      <c r="EFP10" s="454"/>
      <c r="EFQ10" s="454"/>
      <c r="EFR10" s="454"/>
      <c r="EFS10" s="454"/>
      <c r="EFT10" s="454"/>
      <c r="EFU10" s="454"/>
      <c r="EFV10" s="454"/>
      <c r="EFW10" s="454"/>
      <c r="EFX10" s="454"/>
      <c r="EFY10" s="454"/>
      <c r="EFZ10" s="454"/>
      <c r="EGA10" s="454"/>
      <c r="EGB10" s="454"/>
      <c r="EGC10" s="454"/>
      <c r="EGD10" s="454"/>
      <c r="EGE10" s="454"/>
      <c r="EGF10" s="454"/>
      <c r="EGG10" s="454"/>
      <c r="EGH10" s="454"/>
      <c r="EGI10" s="454"/>
      <c r="EGJ10" s="454"/>
      <c r="EGK10" s="454"/>
      <c r="EGL10" s="454"/>
      <c r="EGM10" s="454"/>
      <c r="EGN10" s="454"/>
      <c r="EGO10" s="454"/>
      <c r="EGP10" s="454"/>
      <c r="EGQ10" s="454"/>
      <c r="EGR10" s="454"/>
      <c r="EGS10" s="454"/>
      <c r="EGT10" s="454"/>
      <c r="EGU10" s="454"/>
      <c r="EGV10" s="454"/>
      <c r="EGW10" s="454"/>
      <c r="EGX10" s="454"/>
      <c r="EGY10" s="454"/>
      <c r="EGZ10" s="454"/>
      <c r="EHA10" s="454"/>
      <c r="EHB10" s="454"/>
      <c r="EHC10" s="454"/>
      <c r="EHD10" s="454"/>
      <c r="EHE10" s="454"/>
      <c r="EHF10" s="454"/>
      <c r="EHG10" s="454"/>
      <c r="EHH10" s="454"/>
      <c r="EHI10" s="454"/>
      <c r="EHJ10" s="454"/>
      <c r="EHK10" s="454"/>
      <c r="EHL10" s="454"/>
      <c r="EHM10" s="454"/>
      <c r="EHN10" s="454"/>
      <c r="EHO10" s="454"/>
      <c r="EHP10" s="454"/>
      <c r="EHQ10" s="454"/>
      <c r="EHR10" s="454"/>
      <c r="EHS10" s="454"/>
      <c r="EHT10" s="454"/>
      <c r="EHU10" s="454"/>
      <c r="EHV10" s="454"/>
      <c r="EHW10" s="454"/>
      <c r="EHX10" s="454"/>
      <c r="EHY10" s="454"/>
      <c r="EHZ10" s="454"/>
      <c r="EIA10" s="454"/>
      <c r="EIB10" s="454"/>
      <c r="EIC10" s="454"/>
      <c r="EID10" s="454"/>
      <c r="EIE10" s="454"/>
      <c r="EIF10" s="454"/>
      <c r="EIG10" s="454"/>
      <c r="EIH10" s="454"/>
      <c r="EII10" s="454"/>
      <c r="EIJ10" s="454"/>
      <c r="EIK10" s="454"/>
      <c r="EIL10" s="454"/>
      <c r="EIM10" s="454"/>
      <c r="EIN10" s="454"/>
      <c r="EIO10" s="454"/>
      <c r="EIP10" s="454"/>
      <c r="EIQ10" s="454"/>
      <c r="EIR10" s="454"/>
      <c r="EIS10" s="454"/>
      <c r="EIT10" s="454"/>
      <c r="EIU10" s="454"/>
      <c r="EIV10" s="454"/>
      <c r="EIW10" s="454"/>
      <c r="EIX10" s="454"/>
      <c r="EIY10" s="454"/>
      <c r="EIZ10" s="454"/>
      <c r="EJA10" s="454"/>
      <c r="EJB10" s="454"/>
      <c r="EJC10" s="454"/>
      <c r="EJD10" s="454"/>
      <c r="EJE10" s="454"/>
      <c r="EJF10" s="454"/>
      <c r="EJG10" s="454"/>
      <c r="EJH10" s="454"/>
      <c r="EJI10" s="454"/>
      <c r="EJJ10" s="454"/>
      <c r="EJK10" s="454"/>
      <c r="EJL10" s="454"/>
      <c r="EJM10" s="454"/>
      <c r="EJN10" s="454"/>
      <c r="EJO10" s="454"/>
      <c r="EJP10" s="454"/>
      <c r="EJQ10" s="454"/>
      <c r="EJR10" s="454"/>
      <c r="EJS10" s="454"/>
      <c r="EJT10" s="454"/>
      <c r="EJU10" s="454"/>
      <c r="EJV10" s="454"/>
      <c r="EJW10" s="454"/>
      <c r="EJX10" s="454"/>
      <c r="EJY10" s="454"/>
      <c r="EJZ10" s="454"/>
      <c r="EKA10" s="454"/>
      <c r="EKB10" s="454"/>
      <c r="EKC10" s="454"/>
      <c r="EKD10" s="454"/>
      <c r="EKE10" s="454"/>
      <c r="EKF10" s="454"/>
      <c r="EKG10" s="454"/>
      <c r="EKH10" s="454"/>
      <c r="EKI10" s="454"/>
      <c r="EKJ10" s="454"/>
      <c r="EKK10" s="454"/>
      <c r="EKL10" s="454"/>
      <c r="EKM10" s="454"/>
      <c r="EKN10" s="454"/>
      <c r="EKO10" s="454"/>
      <c r="EKP10" s="454"/>
      <c r="EKQ10" s="454"/>
      <c r="EKR10" s="454"/>
      <c r="EKS10" s="454"/>
      <c r="EKT10" s="454"/>
      <c r="EKU10" s="454"/>
      <c r="EKV10" s="454"/>
      <c r="EKW10" s="454"/>
      <c r="EKX10" s="454"/>
      <c r="EKY10" s="454"/>
      <c r="EKZ10" s="454"/>
      <c r="ELA10" s="454"/>
      <c r="ELB10" s="454"/>
      <c r="ELC10" s="454"/>
      <c r="ELD10" s="454"/>
      <c r="ELE10" s="454"/>
      <c r="ELF10" s="454"/>
      <c r="ELG10" s="454"/>
      <c r="ELH10" s="454"/>
      <c r="ELI10" s="454"/>
      <c r="ELJ10" s="454"/>
      <c r="ELK10" s="454"/>
      <c r="ELL10" s="454"/>
      <c r="ELM10" s="454"/>
      <c r="ELN10" s="454"/>
      <c r="ELO10" s="454"/>
      <c r="ELP10" s="454"/>
      <c r="ELQ10" s="454"/>
      <c r="ELR10" s="454"/>
      <c r="ELS10" s="454"/>
      <c r="ELT10" s="454"/>
      <c r="ELU10" s="454"/>
      <c r="ELV10" s="454"/>
      <c r="ELW10" s="454"/>
      <c r="ELX10" s="454"/>
      <c r="ELY10" s="454"/>
      <c r="ELZ10" s="454"/>
      <c r="EMA10" s="454"/>
      <c r="EMB10" s="454"/>
      <c r="EMC10" s="454"/>
      <c r="EMD10" s="454"/>
      <c r="EME10" s="454"/>
      <c r="EMF10" s="454"/>
      <c r="EMG10" s="454"/>
      <c r="EMH10" s="454"/>
      <c r="EMI10" s="454"/>
      <c r="EMJ10" s="454"/>
      <c r="EMK10" s="454"/>
      <c r="EML10" s="454"/>
      <c r="EMM10" s="454"/>
      <c r="EMN10" s="454"/>
      <c r="EMO10" s="454"/>
      <c r="EMP10" s="454"/>
      <c r="EMQ10" s="454"/>
      <c r="EMR10" s="454"/>
      <c r="EMS10" s="454"/>
      <c r="EMT10" s="454"/>
      <c r="EMU10" s="454"/>
      <c r="EMV10" s="454"/>
      <c r="EMW10" s="454"/>
      <c r="EMX10" s="454"/>
      <c r="EMY10" s="454"/>
      <c r="EMZ10" s="454"/>
      <c r="ENA10" s="454"/>
      <c r="ENB10" s="454"/>
      <c r="ENC10" s="454"/>
      <c r="END10" s="454"/>
      <c r="ENE10" s="454"/>
      <c r="ENF10" s="454"/>
      <c r="ENG10" s="454"/>
      <c r="ENH10" s="454"/>
      <c r="ENI10" s="454"/>
      <c r="ENJ10" s="454"/>
      <c r="ENK10" s="454"/>
      <c r="ENL10" s="454"/>
      <c r="ENM10" s="454"/>
      <c r="ENN10" s="454"/>
      <c r="ENO10" s="454"/>
      <c r="ENP10" s="454"/>
      <c r="ENQ10" s="454"/>
      <c r="ENR10" s="454"/>
      <c r="ENS10" s="454"/>
      <c r="ENT10" s="454"/>
      <c r="ENU10" s="454"/>
      <c r="ENV10" s="454"/>
      <c r="ENW10" s="454"/>
      <c r="ENX10" s="454"/>
      <c r="ENY10" s="454"/>
      <c r="ENZ10" s="454"/>
      <c r="EOA10" s="454"/>
      <c r="EOB10" s="454"/>
      <c r="EOC10" s="454"/>
      <c r="EOD10" s="454"/>
      <c r="EOE10" s="454"/>
      <c r="EOF10" s="454"/>
      <c r="EOG10" s="454"/>
      <c r="EOH10" s="454"/>
      <c r="EOI10" s="454"/>
      <c r="EOJ10" s="454"/>
      <c r="EOK10" s="454"/>
      <c r="EOL10" s="454"/>
      <c r="EOM10" s="454"/>
      <c r="EON10" s="454"/>
      <c r="EOO10" s="454"/>
      <c r="EOP10" s="454"/>
      <c r="EOQ10" s="454"/>
      <c r="EOR10" s="454"/>
      <c r="EOS10" s="454"/>
      <c r="EOT10" s="454"/>
      <c r="EOU10" s="454"/>
      <c r="EOV10" s="454"/>
      <c r="EOW10" s="454"/>
      <c r="EOX10" s="454"/>
      <c r="EOY10" s="454"/>
      <c r="EOZ10" s="454"/>
      <c r="EPA10" s="454"/>
      <c r="EPB10" s="454"/>
      <c r="EPC10" s="454"/>
      <c r="EPD10" s="454"/>
      <c r="EPE10" s="454"/>
      <c r="EPF10" s="454"/>
      <c r="EPG10" s="454"/>
      <c r="EPH10" s="454"/>
      <c r="EPI10" s="454"/>
      <c r="EPJ10" s="454"/>
      <c r="EPK10" s="454"/>
      <c r="EPL10" s="454"/>
      <c r="EPM10" s="454"/>
      <c r="EPN10" s="454"/>
      <c r="EPO10" s="454"/>
      <c r="EPP10" s="454"/>
      <c r="EPQ10" s="454"/>
      <c r="EPR10" s="454"/>
      <c r="EPS10" s="454"/>
      <c r="EPT10" s="454"/>
      <c r="EPU10" s="454"/>
      <c r="EPV10" s="454"/>
      <c r="EPW10" s="454"/>
      <c r="EPX10" s="454"/>
      <c r="EPY10" s="454"/>
    </row>
    <row r="11" spans="1:3821" s="230" customFormat="1" ht="14.25" x14ac:dyDescent="0.2">
      <c r="A11" s="511" t="s">
        <v>222</v>
      </c>
      <c r="B11" s="511"/>
      <c r="C11" s="511"/>
      <c r="D11" s="511"/>
      <c r="E11" s="511"/>
      <c r="F11" s="511"/>
      <c r="G11" s="511"/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</row>
    <row r="12" spans="1:3821" s="230" customFormat="1" ht="14.25" x14ac:dyDescent="0.2">
      <c r="A12" s="511" t="s">
        <v>223</v>
      </c>
      <c r="B12" s="511"/>
      <c r="C12" s="511"/>
      <c r="D12" s="511"/>
      <c r="E12" s="511"/>
      <c r="F12" s="511"/>
      <c r="G12" s="511"/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</row>
    <row r="13" spans="1:3821" s="230" customFormat="1" ht="14.25" x14ac:dyDescent="0.2">
      <c r="G13" s="512"/>
      <c r="H13" s="512"/>
      <c r="I13" s="512"/>
      <c r="J13" s="512"/>
      <c r="K13" s="512"/>
      <c r="L13" s="512"/>
      <c r="M13" s="512"/>
      <c r="N13" s="512"/>
      <c r="O13" s="452"/>
      <c r="P13" s="452"/>
      <c r="Q13" s="452"/>
      <c r="R13" s="425"/>
    </row>
    <row r="14" spans="1:3821" x14ac:dyDescent="0.25">
      <c r="A14" s="508" t="s">
        <v>229</v>
      </c>
      <c r="B14" s="508"/>
      <c r="C14" s="508"/>
      <c r="D14" s="508"/>
      <c r="E14" s="508"/>
      <c r="F14" s="508"/>
      <c r="G14" s="508"/>
      <c r="H14" s="508"/>
      <c r="I14" s="508"/>
      <c r="J14" s="508"/>
      <c r="K14" s="508"/>
      <c r="L14" s="508"/>
      <c r="M14" s="508"/>
      <c r="N14" s="508"/>
      <c r="O14" s="508"/>
      <c r="P14" s="508"/>
      <c r="Q14" s="508"/>
      <c r="R14" s="425"/>
    </row>
    <row r="15" spans="1:3821" x14ac:dyDescent="0.25">
      <c r="E15" s="452"/>
      <c r="F15" s="452"/>
      <c r="G15" s="426"/>
      <c r="H15" s="426"/>
      <c r="I15" s="426"/>
      <c r="J15" s="452"/>
      <c r="K15" s="452"/>
      <c r="Q15" s="425"/>
      <c r="R15" s="425"/>
    </row>
    <row r="21" spans="1:18" x14ac:dyDescent="0.25">
      <c r="A21" s="230"/>
      <c r="B21" s="230"/>
      <c r="C21" s="230"/>
      <c r="D21" s="230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94"/>
    </row>
    <row r="22" spans="1:18" x14ac:dyDescent="0.25">
      <c r="A22" s="230"/>
      <c r="B22" s="230"/>
      <c r="C22" s="230"/>
      <c r="D22" s="230"/>
      <c r="E22" s="230"/>
      <c r="F22" s="230"/>
      <c r="G22" s="230"/>
      <c r="H22" s="230"/>
      <c r="I22" s="230"/>
      <c r="J22" s="230"/>
      <c r="K22" s="230"/>
      <c r="L22" s="230"/>
      <c r="M22" s="230"/>
      <c r="N22" s="230"/>
      <c r="O22" s="230"/>
      <c r="P22" s="230"/>
      <c r="Q22" s="230"/>
      <c r="R22" s="294"/>
    </row>
    <row r="23" spans="1:18" x14ac:dyDescent="0.25">
      <c r="R23" s="230"/>
    </row>
  </sheetData>
  <sheetProtection algorithmName="SHA-512" hashValue="W4ZtPnKhA3p8P3xLjZQsaIHsr3WFMUHNwSdT63DxokjfFbs+eqojb5iORYLOb1L1J7q9UWTr3k9rU/t0e7dsvg==" saltValue="0f+9gsmxSZPoaZn2uVkAxg==" spinCount="100000" sheet="1" objects="1" scenarios="1"/>
  <mergeCells count="12">
    <mergeCell ref="A2:G2"/>
    <mergeCell ref="A3:G3"/>
    <mergeCell ref="A4:G4"/>
    <mergeCell ref="A14:Q14"/>
    <mergeCell ref="A10:R10"/>
    <mergeCell ref="A9:O9"/>
    <mergeCell ref="A11:R11"/>
    <mergeCell ref="A12:R12"/>
    <mergeCell ref="G13:N13"/>
    <mergeCell ref="C5:G5"/>
    <mergeCell ref="H5:J5"/>
    <mergeCell ref="K5:N5"/>
  </mergeCells>
  <conditionalFormatting sqref="O5">
    <cfRule type="iconSet" priority="2">
      <iconSet iconSet="3Symbols2" showValue="0" reverse="1">
        <cfvo type="percent" val="0"/>
        <cfvo type="num" val="2"/>
        <cfvo type="num" val="3"/>
      </iconSet>
    </cfRule>
  </conditionalFormatting>
  <hyperlinks>
    <hyperlink ref="A10:Q10" r:id="rId1" display="Excel 2007: Меню- Параметры Excel- Центр управления безопасностью- Параметры центра управления безопасностью- Параметры макросов- Разрешить все макросы;"/>
    <hyperlink ref="A11:Q11" r:id="rId2" display="Excel 2010: Файл- Параметры- Центр управления безопасностью- Параметры центра управления безопасностью- Параметры макросов- Разрешить все макросы."/>
    <hyperlink ref="A12:Q12" r:id="rId3" display="Excel 2013: Файл- Параметры- Центр управления безопасностью- Параметры центра управления безопасностью- Параметры макросов- Разрешить все макросы."/>
    <hyperlink ref="H3" r:id="rId4"/>
    <hyperlink ref="H4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FF0000"/>
  </sheetPr>
  <dimension ref="C1:Q408"/>
  <sheetViews>
    <sheetView workbookViewId="0">
      <selection activeCell="F22" sqref="F22"/>
    </sheetView>
  </sheetViews>
  <sheetFormatPr defaultColWidth="7.5703125" defaultRowHeight="15" outlineLevelCol="1" x14ac:dyDescent="0.25"/>
  <cols>
    <col min="1" max="1" width="4.28515625" style="454" customWidth="1"/>
    <col min="2" max="2" width="4.140625" style="454" customWidth="1"/>
    <col min="3" max="3" width="7.5703125" style="454"/>
    <col min="4" max="4" width="15" style="454" customWidth="1"/>
    <col min="5" max="5" width="7.5703125" style="454" hidden="1" customWidth="1" outlineLevel="1"/>
    <col min="6" max="6" width="12.7109375" style="454" customWidth="1" collapsed="1"/>
    <col min="7" max="7" width="12.7109375" style="454" customWidth="1"/>
    <col min="8" max="9" width="12.7109375" style="454" customWidth="1" outlineLevel="1"/>
    <col min="10" max="10" width="20.42578125" style="454" customWidth="1"/>
    <col min="11" max="11" width="60.42578125" style="454" customWidth="1" outlineLevel="1"/>
    <col min="12" max="12" width="9" style="454" customWidth="1"/>
    <col min="13" max="13" width="7.5703125" style="454" customWidth="1" outlineLevel="1"/>
    <col min="14" max="16384" width="7.5703125" style="454"/>
  </cols>
  <sheetData>
    <row r="1" spans="3:17" ht="14.25" customHeight="1" thickBot="1" x14ac:dyDescent="0.3">
      <c r="C1" s="515" t="s">
        <v>4</v>
      </c>
      <c r="D1" s="516"/>
      <c r="E1" s="516"/>
      <c r="F1" s="516"/>
      <c r="G1" s="516"/>
      <c r="H1" s="516"/>
      <c r="I1" s="516"/>
      <c r="J1" s="516"/>
      <c r="K1" s="424">
        <f ca="1">NOW()</f>
        <v>43525.405080671298</v>
      </c>
      <c r="L1" s="30"/>
      <c r="M1" s="178"/>
      <c r="N1" s="1"/>
      <c r="O1" s="1"/>
      <c r="P1" s="1"/>
      <c r="Q1" s="1"/>
    </row>
    <row r="2" spans="3:17" ht="87.75" customHeight="1" thickTop="1" thickBot="1" x14ac:dyDescent="0.3">
      <c r="C2" s="429" t="s">
        <v>14</v>
      </c>
      <c r="D2" s="430" t="s">
        <v>5</v>
      </c>
      <c r="E2" s="431" t="s">
        <v>42</v>
      </c>
      <c r="F2" s="432" t="s">
        <v>7</v>
      </c>
      <c r="G2" s="433" t="s">
        <v>8</v>
      </c>
      <c r="H2" s="434" t="s">
        <v>46</v>
      </c>
      <c r="I2" s="435" t="s">
        <v>47</v>
      </c>
      <c r="J2" s="436" t="s">
        <v>6</v>
      </c>
      <c r="K2" s="437" t="s">
        <v>45</v>
      </c>
      <c r="L2" s="2"/>
    </row>
    <row r="3" spans="3:17" ht="15.75" thickTop="1" x14ac:dyDescent="0.25">
      <c r="C3" s="442">
        <v>1</v>
      </c>
      <c r="D3" s="455">
        <v>41965</v>
      </c>
      <c r="E3" s="438">
        <f>Таблица1[[#This Row],[дата контрольного измерения]]</f>
        <v>41965</v>
      </c>
      <c r="F3" s="456">
        <v>98.220983286021749</v>
      </c>
      <c r="G3" s="457">
        <v>100.07934933055002</v>
      </c>
      <c r="H3" s="458"/>
      <c r="I3" s="459"/>
      <c r="J3" s="460" t="s">
        <v>107</v>
      </c>
      <c r="K3" s="461" t="s">
        <v>108</v>
      </c>
      <c r="L3" s="453"/>
    </row>
    <row r="4" spans="3:17" ht="13.5" customHeight="1" x14ac:dyDescent="0.25">
      <c r="C4" s="443">
        <v>2</v>
      </c>
      <c r="D4" s="462">
        <v>41966</v>
      </c>
      <c r="E4" s="439">
        <f>Таблица1[[#This Row],[дата контрольного измерения]]</f>
        <v>41966</v>
      </c>
      <c r="F4" s="463">
        <v>99.195912508409648</v>
      </c>
      <c r="G4" s="464">
        <v>99.78718227509215</v>
      </c>
      <c r="H4" s="465"/>
      <c r="I4" s="466"/>
      <c r="J4" s="460" t="s">
        <v>106</v>
      </c>
      <c r="K4" s="467"/>
      <c r="L4" s="3"/>
    </row>
    <row r="5" spans="3:17" x14ac:dyDescent="0.25">
      <c r="C5" s="443">
        <v>3</v>
      </c>
      <c r="D5" s="462">
        <v>41967</v>
      </c>
      <c r="E5" s="439">
        <f>Таблица1[[#This Row],[дата контрольного измерения]]</f>
        <v>41967</v>
      </c>
      <c r="F5" s="463">
        <v>99.034789324469742</v>
      </c>
      <c r="G5" s="464">
        <v>101.28879504186595</v>
      </c>
      <c r="H5" s="465"/>
      <c r="I5" s="466"/>
      <c r="J5" s="460" t="s">
        <v>107</v>
      </c>
      <c r="K5" s="467" t="s">
        <v>111</v>
      </c>
      <c r="L5" s="3"/>
    </row>
    <row r="6" spans="3:17" x14ac:dyDescent="0.25">
      <c r="C6" s="443">
        <v>4</v>
      </c>
      <c r="D6" s="462">
        <v>41968</v>
      </c>
      <c r="E6" s="439">
        <f>Таблица1[[#This Row],[дата контрольного измерения]]</f>
        <v>41968</v>
      </c>
      <c r="F6" s="463">
        <v>99.216304044916257</v>
      </c>
      <c r="G6" s="464">
        <v>100.17721452209408</v>
      </c>
      <c r="H6" s="465"/>
      <c r="I6" s="466"/>
      <c r="J6" s="460" t="s">
        <v>106</v>
      </c>
      <c r="K6" s="467"/>
      <c r="L6" s="3"/>
    </row>
    <row r="7" spans="3:17" x14ac:dyDescent="0.25">
      <c r="C7" s="443">
        <v>5</v>
      </c>
      <c r="D7" s="462">
        <v>41969</v>
      </c>
      <c r="E7" s="439">
        <f>Таблица1[[#This Row],[дата контрольного измерения]]</f>
        <v>41969</v>
      </c>
      <c r="F7" s="463">
        <v>100.01916658602968</v>
      </c>
      <c r="G7" s="464">
        <v>100.55117691927578</v>
      </c>
      <c r="H7" s="465"/>
      <c r="I7" s="466"/>
      <c r="J7" s="460" t="s">
        <v>107</v>
      </c>
      <c r="K7" s="468" t="s">
        <v>110</v>
      </c>
      <c r="L7" s="3"/>
    </row>
    <row r="8" spans="3:17" x14ac:dyDescent="0.25">
      <c r="C8" s="443">
        <v>6</v>
      </c>
      <c r="D8" s="462">
        <v>41970</v>
      </c>
      <c r="E8" s="439">
        <f>Таблица1[[#This Row],[дата контрольного измерения]]</f>
        <v>41970</v>
      </c>
      <c r="F8" s="463">
        <v>100.3946800717609</v>
      </c>
      <c r="G8" s="464">
        <v>98.336095747270519</v>
      </c>
      <c r="H8" s="465"/>
      <c r="I8" s="466"/>
      <c r="J8" s="460" t="s">
        <v>106</v>
      </c>
      <c r="K8" s="467"/>
      <c r="L8" s="3"/>
    </row>
    <row r="9" spans="3:17" x14ac:dyDescent="0.25">
      <c r="C9" s="443">
        <v>7</v>
      </c>
      <c r="D9" s="462">
        <v>41971</v>
      </c>
      <c r="E9" s="439">
        <f>Таблица1[[#This Row],[дата контрольного измерения]]</f>
        <v>41971</v>
      </c>
      <c r="F9" s="463">
        <v>99.182368306017608</v>
      </c>
      <c r="G9" s="464">
        <v>98.26701942714368</v>
      </c>
      <c r="H9" s="465"/>
      <c r="I9" s="466"/>
      <c r="J9" s="460" t="s">
        <v>107</v>
      </c>
      <c r="K9" s="467"/>
      <c r="L9" s="3"/>
    </row>
    <row r="10" spans="3:17" x14ac:dyDescent="0.25">
      <c r="C10" s="443">
        <v>8</v>
      </c>
      <c r="D10" s="462">
        <v>41972</v>
      </c>
      <c r="E10" s="439">
        <f>Таблица1[[#This Row],[дата контрольного измерения]]</f>
        <v>41972</v>
      </c>
      <c r="F10" s="463">
        <v>98.891325203397301</v>
      </c>
      <c r="G10" s="464">
        <v>100.04295181650643</v>
      </c>
      <c r="H10" s="465"/>
      <c r="I10" s="466"/>
      <c r="J10" s="460" t="s">
        <v>106</v>
      </c>
      <c r="K10" s="467"/>
      <c r="L10" s="27"/>
    </row>
    <row r="11" spans="3:17" x14ac:dyDescent="0.25">
      <c r="C11" s="443">
        <v>9</v>
      </c>
      <c r="D11" s="462">
        <v>41973</v>
      </c>
      <c r="E11" s="439">
        <f>Таблица1[[#This Row],[дата контрольного измерения]]</f>
        <v>41973</v>
      </c>
      <c r="F11" s="463">
        <v>99.214713199255797</v>
      </c>
      <c r="G11" s="464">
        <v>100.2062361677081</v>
      </c>
      <c r="H11" s="465"/>
      <c r="I11" s="466"/>
      <c r="J11" s="460" t="s">
        <v>106</v>
      </c>
      <c r="K11" s="467"/>
      <c r="L11" s="27"/>
    </row>
    <row r="12" spans="3:17" ht="13.5" customHeight="1" x14ac:dyDescent="0.25">
      <c r="C12" s="444">
        <v>10</v>
      </c>
      <c r="D12" s="462">
        <v>41974</v>
      </c>
      <c r="E12" s="439">
        <f>Таблица1[[#This Row],[дата контрольного измерения]]</f>
        <v>41974</v>
      </c>
      <c r="F12" s="463">
        <v>99.487219757433905</v>
      </c>
      <c r="G12" s="464">
        <v>100.47496748691418</v>
      </c>
      <c r="H12" s="465"/>
      <c r="I12" s="466"/>
      <c r="J12" s="460" t="s">
        <v>107</v>
      </c>
      <c r="K12" s="467"/>
      <c r="L12" s="27"/>
    </row>
    <row r="13" spans="3:17" x14ac:dyDescent="0.25">
      <c r="C13" s="443">
        <v>11</v>
      </c>
      <c r="D13" s="462">
        <v>41975</v>
      </c>
      <c r="E13" s="439">
        <f>Таблица1[[#This Row],[дата контрольного измерения]]</f>
        <v>41975</v>
      </c>
      <c r="F13" s="463">
        <v>99.246079498937974</v>
      </c>
      <c r="G13" s="464">
        <v>98.847312758775857</v>
      </c>
      <c r="H13" s="465"/>
      <c r="I13" s="466"/>
      <c r="J13" s="460" t="s">
        <v>106</v>
      </c>
      <c r="K13" s="467"/>
      <c r="L13" s="27"/>
    </row>
    <row r="14" spans="3:17" x14ac:dyDescent="0.25">
      <c r="C14" s="443">
        <v>12</v>
      </c>
      <c r="D14" s="462">
        <v>41976</v>
      </c>
      <c r="E14" s="439">
        <f>Таблица1[[#This Row],[дата контрольного измерения]]</f>
        <v>41976</v>
      </c>
      <c r="F14" s="463">
        <v>99.569791869451876</v>
      </c>
      <c r="G14" s="464">
        <v>100.0752814697325</v>
      </c>
      <c r="H14" s="465"/>
      <c r="I14" s="466"/>
      <c r="J14" s="460" t="s">
        <v>107</v>
      </c>
      <c r="K14" s="467"/>
      <c r="L14" s="27"/>
      <c r="M14" s="453"/>
      <c r="N14" s="453"/>
      <c r="O14" s="453"/>
      <c r="P14" s="453"/>
      <c r="Q14" s="453"/>
    </row>
    <row r="15" spans="3:17" x14ac:dyDescent="0.25">
      <c r="C15" s="443">
        <v>13</v>
      </c>
      <c r="D15" s="462">
        <v>41988</v>
      </c>
      <c r="E15" s="439">
        <f>Таблица1[[#This Row],[дата контрольного измерения]]</f>
        <v>41988</v>
      </c>
      <c r="F15" s="463">
        <v>101.173592081789</v>
      </c>
      <c r="G15" s="464">
        <v>100.31113839115037</v>
      </c>
      <c r="H15" s="465"/>
      <c r="I15" s="466"/>
      <c r="J15" s="460" t="s">
        <v>106</v>
      </c>
      <c r="K15" s="467"/>
      <c r="L15" s="27"/>
      <c r="M15" s="453"/>
      <c r="N15" s="453"/>
      <c r="O15" s="453"/>
      <c r="P15" s="453"/>
      <c r="Q15" s="453"/>
    </row>
    <row r="16" spans="3:17" x14ac:dyDescent="0.25">
      <c r="C16" s="443">
        <v>14</v>
      </c>
      <c r="D16" s="462">
        <v>41989</v>
      </c>
      <c r="E16" s="439">
        <f>Таблица1[[#This Row],[дата контрольного измерения]]</f>
        <v>41989</v>
      </c>
      <c r="F16" s="463">
        <v>99.852904274128733</v>
      </c>
      <c r="G16" s="464">
        <v>99.748089801898928</v>
      </c>
      <c r="H16" s="465"/>
      <c r="I16" s="466"/>
      <c r="J16" s="460" t="s">
        <v>107</v>
      </c>
      <c r="K16" s="467"/>
      <c r="L16" s="27"/>
      <c r="M16" s="453"/>
      <c r="N16" s="453"/>
      <c r="O16" s="453"/>
      <c r="P16" s="453"/>
      <c r="Q16" s="453"/>
    </row>
    <row r="17" spans="3:17" x14ac:dyDescent="0.25">
      <c r="C17" s="443">
        <v>15</v>
      </c>
      <c r="D17" s="462">
        <v>41990</v>
      </c>
      <c r="E17" s="439">
        <f>Таблица1[[#This Row],[дата контрольного измерения]]</f>
        <v>41990</v>
      </c>
      <c r="F17" s="463">
        <v>99.679448677378844</v>
      </c>
      <c r="G17" s="464">
        <v>99.737424924282749</v>
      </c>
      <c r="H17" s="465"/>
      <c r="I17" s="466"/>
      <c r="J17" s="460" t="s">
        <v>106</v>
      </c>
      <c r="K17" s="467"/>
      <c r="L17" s="27"/>
      <c r="M17" s="453"/>
      <c r="N17" s="453"/>
      <c r="O17" s="453"/>
      <c r="P17" s="453"/>
      <c r="Q17" s="453"/>
    </row>
    <row r="18" spans="3:17" x14ac:dyDescent="0.25">
      <c r="C18" s="443">
        <v>16</v>
      </c>
      <c r="D18" s="462">
        <v>41991</v>
      </c>
      <c r="E18" s="439">
        <f>Таблица1[[#This Row],[дата контрольного измерения]]</f>
        <v>41991</v>
      </c>
      <c r="F18" s="463">
        <v>99.776197352813625</v>
      </c>
      <c r="G18" s="464">
        <v>99.910701167612615</v>
      </c>
      <c r="H18" s="465"/>
      <c r="I18" s="466"/>
      <c r="J18" s="460" t="s">
        <v>107</v>
      </c>
      <c r="K18" s="467"/>
      <c r="L18" s="27"/>
      <c r="M18" s="453"/>
      <c r="N18" s="453"/>
      <c r="O18" s="453"/>
      <c r="P18" s="453"/>
      <c r="Q18" s="453"/>
    </row>
    <row r="19" spans="3:17" x14ac:dyDescent="0.25">
      <c r="C19" s="443">
        <v>17</v>
      </c>
      <c r="D19" s="462">
        <v>41992</v>
      </c>
      <c r="E19" s="439">
        <f>Таблица1[[#This Row],[дата контрольного измерения]]</f>
        <v>41992</v>
      </c>
      <c r="F19" s="463">
        <v>101.16025286727194</v>
      </c>
      <c r="G19" s="464">
        <v>99.181756649107825</v>
      </c>
      <c r="H19" s="465"/>
      <c r="I19" s="466"/>
      <c r="J19" s="460" t="s">
        <v>106</v>
      </c>
      <c r="K19" s="467"/>
      <c r="L19" s="27"/>
      <c r="M19" s="453"/>
      <c r="N19" s="453"/>
      <c r="O19" s="453"/>
      <c r="P19" s="453"/>
      <c r="Q19" s="453"/>
    </row>
    <row r="20" spans="3:17" x14ac:dyDescent="0.25">
      <c r="C20" s="443">
        <v>18</v>
      </c>
      <c r="D20" s="462">
        <v>41993</v>
      </c>
      <c r="E20" s="439">
        <f>Таблица1[[#This Row],[дата контрольного измерения]]</f>
        <v>41993</v>
      </c>
      <c r="F20" s="463">
        <v>99.425961770298755</v>
      </c>
      <c r="G20" s="464">
        <v>99.750374401859801</v>
      </c>
      <c r="H20" s="465"/>
      <c r="I20" s="466"/>
      <c r="J20" s="460" t="s">
        <v>106</v>
      </c>
      <c r="K20" s="467"/>
      <c r="L20" s="27"/>
      <c r="M20" s="453"/>
      <c r="N20" s="453"/>
      <c r="O20" s="453"/>
      <c r="P20" s="453"/>
      <c r="Q20" s="453"/>
    </row>
    <row r="21" spans="3:17" x14ac:dyDescent="0.25">
      <c r="C21" s="443">
        <v>19</v>
      </c>
      <c r="D21" s="462">
        <v>41994</v>
      </c>
      <c r="E21" s="439">
        <f>Таблица1[[#This Row],[дата контрольного измерения]]</f>
        <v>41994</v>
      </c>
      <c r="F21" s="463">
        <v>99.915800314771587</v>
      </c>
      <c r="G21" s="464">
        <v>99.49373871208148</v>
      </c>
      <c r="H21" s="465"/>
      <c r="I21" s="466"/>
      <c r="J21" s="460" t="s">
        <v>106</v>
      </c>
      <c r="K21" s="467"/>
      <c r="L21" s="27"/>
      <c r="M21" s="453"/>
      <c r="N21" s="453"/>
      <c r="O21" s="453"/>
      <c r="P21" s="453"/>
      <c r="Q21" s="453"/>
    </row>
    <row r="22" spans="3:17" x14ac:dyDescent="0.25">
      <c r="C22" s="444">
        <v>20</v>
      </c>
      <c r="D22" s="462">
        <v>41995</v>
      </c>
      <c r="E22" s="439">
        <f>Таблица1[[#This Row],[дата контрольного измерения]]</f>
        <v>41995</v>
      </c>
      <c r="F22" s="463">
        <v>100.78232457115671</v>
      </c>
      <c r="G22" s="464">
        <v>99.728637117539023</v>
      </c>
      <c r="H22" s="465"/>
      <c r="I22" s="466"/>
      <c r="J22" s="460" t="s">
        <v>107</v>
      </c>
      <c r="K22" s="467"/>
      <c r="L22" s="27"/>
      <c r="M22" s="453"/>
      <c r="N22" s="453"/>
      <c r="O22" s="453"/>
      <c r="P22" s="453"/>
      <c r="Q22" s="453"/>
    </row>
    <row r="23" spans="3:17" x14ac:dyDescent="0.25">
      <c r="C23" s="443">
        <v>21</v>
      </c>
      <c r="D23" s="462">
        <v>41996</v>
      </c>
      <c r="E23" s="439">
        <f>Таблица1[[#This Row],[дата контрольного измерения]]</f>
        <v>41996</v>
      </c>
      <c r="F23" s="463">
        <v>99.818831256138097</v>
      </c>
      <c r="G23" s="464">
        <v>99.542239081710363</v>
      </c>
      <c r="H23" s="465"/>
      <c r="I23" s="466"/>
      <c r="J23" s="460" t="s">
        <v>106</v>
      </c>
      <c r="K23" s="467"/>
      <c r="L23" s="27"/>
      <c r="M23" s="453"/>
      <c r="N23" s="453"/>
      <c r="O23" s="453"/>
      <c r="P23" s="453"/>
      <c r="Q23" s="453"/>
    </row>
    <row r="24" spans="3:17" x14ac:dyDescent="0.25">
      <c r="C24" s="443">
        <v>22</v>
      </c>
      <c r="D24" s="462">
        <v>41997</v>
      </c>
      <c r="E24" s="439">
        <f>Таблица1[[#This Row],[дата контрольного измерения]]</f>
        <v>41997</v>
      </c>
      <c r="F24" s="463">
        <v>101.36164742855867</v>
      </c>
      <c r="G24" s="464">
        <v>101.14512784524439</v>
      </c>
      <c r="H24" s="465"/>
      <c r="I24" s="466"/>
      <c r="J24" s="460" t="s">
        <v>106</v>
      </c>
      <c r="K24" s="467"/>
      <c r="L24" s="27"/>
      <c r="M24" s="453"/>
      <c r="N24" s="453"/>
      <c r="O24" s="453"/>
      <c r="P24" s="453"/>
      <c r="Q24" s="453"/>
    </row>
    <row r="25" spans="3:17" x14ac:dyDescent="0.25">
      <c r="C25" s="443">
        <v>23</v>
      </c>
      <c r="D25" s="462">
        <v>41998</v>
      </c>
      <c r="E25" s="439">
        <f>Таблица1[[#This Row],[дата контрольного измерения]]</f>
        <v>41998</v>
      </c>
      <c r="F25" s="463">
        <v>98.956653633075632</v>
      </c>
      <c r="G25" s="464">
        <v>99.900577072957219</v>
      </c>
      <c r="H25" s="465"/>
      <c r="I25" s="466"/>
      <c r="J25" s="460" t="s">
        <v>107</v>
      </c>
      <c r="K25" s="467"/>
      <c r="L25" s="27"/>
      <c r="M25" s="453"/>
      <c r="N25" s="453"/>
      <c r="O25" s="453"/>
      <c r="P25" s="453"/>
      <c r="Q25" s="453"/>
    </row>
    <row r="26" spans="3:17" x14ac:dyDescent="0.25">
      <c r="C26" s="443">
        <v>24</v>
      </c>
      <c r="D26" s="462">
        <v>41999</v>
      </c>
      <c r="E26" s="439">
        <f>Таблица1[[#This Row],[дата контрольного измерения]]</f>
        <v>41999</v>
      </c>
      <c r="F26" s="463">
        <v>98.004297613145013</v>
      </c>
      <c r="G26" s="464">
        <v>99.706860469878933</v>
      </c>
      <c r="H26" s="465"/>
      <c r="I26" s="466"/>
      <c r="J26" s="460" t="s">
        <v>106</v>
      </c>
      <c r="K26" s="467"/>
      <c r="L26" s="27"/>
      <c r="M26" s="453"/>
      <c r="N26" s="453"/>
      <c r="O26" s="453"/>
      <c r="P26" s="453"/>
      <c r="Q26" s="453"/>
    </row>
    <row r="27" spans="3:17" x14ac:dyDescent="0.25">
      <c r="C27" s="443">
        <v>25</v>
      </c>
      <c r="D27" s="462">
        <v>42026</v>
      </c>
      <c r="E27" s="439">
        <f>Таблица1[[#This Row],[дата контрольного измерения]]</f>
        <v>42026</v>
      </c>
      <c r="F27" s="463">
        <v>99.359291020994959</v>
      </c>
      <c r="G27" s="464">
        <v>101.12671965982935</v>
      </c>
      <c r="H27" s="465"/>
      <c r="I27" s="466"/>
      <c r="J27" s="460" t="s">
        <v>107</v>
      </c>
      <c r="K27" s="467"/>
      <c r="L27" s="27"/>
      <c r="M27" s="453"/>
      <c r="N27" s="453"/>
      <c r="O27" s="453"/>
      <c r="P27" s="453"/>
      <c r="Q27" s="453"/>
    </row>
    <row r="28" spans="3:17" x14ac:dyDescent="0.25">
      <c r="C28" s="443">
        <v>26</v>
      </c>
      <c r="D28" s="462">
        <v>42030</v>
      </c>
      <c r="E28" s="439">
        <f>Таблица1[[#This Row],[дата контрольного измерения]]</f>
        <v>42030</v>
      </c>
      <c r="F28" s="463">
        <v>100.00606248270299</v>
      </c>
      <c r="G28" s="464">
        <v>100.15160533861967</v>
      </c>
      <c r="H28" s="465"/>
      <c r="I28" s="466"/>
      <c r="J28" s="460" t="s">
        <v>106</v>
      </c>
      <c r="K28" s="467"/>
      <c r="L28" s="27"/>
      <c r="M28" s="453"/>
      <c r="N28" s="453"/>
      <c r="O28" s="453"/>
      <c r="P28" s="453"/>
      <c r="Q28" s="453"/>
    </row>
    <row r="29" spans="3:17" ht="12" customHeight="1" x14ac:dyDescent="0.25">
      <c r="C29" s="443">
        <v>27</v>
      </c>
      <c r="D29" s="462">
        <v>42033</v>
      </c>
      <c r="E29" s="439">
        <f>Таблица1[[#This Row],[дата контрольного измерения]]</f>
        <v>42033</v>
      </c>
      <c r="F29" s="463">
        <v>100.94264609034023</v>
      </c>
      <c r="G29" s="464">
        <v>98.888921985590088</v>
      </c>
      <c r="H29" s="465"/>
      <c r="I29" s="466"/>
      <c r="J29" s="460" t="s">
        <v>106</v>
      </c>
      <c r="K29" s="467"/>
      <c r="L29" s="27"/>
      <c r="M29" s="453"/>
      <c r="N29" s="453"/>
      <c r="O29" s="453"/>
      <c r="P29" s="453"/>
      <c r="Q29" s="453"/>
    </row>
    <row r="30" spans="3:17" x14ac:dyDescent="0.25">
      <c r="C30" s="443">
        <v>28</v>
      </c>
      <c r="D30" s="462">
        <v>42034</v>
      </c>
      <c r="E30" s="439">
        <f>Таблица1[[#This Row],[дата контрольного измерения]]</f>
        <v>42034</v>
      </c>
      <c r="F30" s="463">
        <v>100.32992552461852</v>
      </c>
      <c r="G30" s="464">
        <v>99.943338105783127</v>
      </c>
      <c r="H30" s="465"/>
      <c r="I30" s="466"/>
      <c r="J30" s="460" t="s">
        <v>106</v>
      </c>
      <c r="K30" s="467"/>
      <c r="L30" s="27"/>
      <c r="M30" s="453"/>
      <c r="N30" s="453"/>
      <c r="O30" s="453"/>
      <c r="P30" s="453"/>
      <c r="Q30" s="453"/>
    </row>
    <row r="31" spans="3:17" x14ac:dyDescent="0.25">
      <c r="C31" s="443">
        <v>29</v>
      </c>
      <c r="D31" s="462">
        <v>42038</v>
      </c>
      <c r="E31" s="439">
        <f>Таблица1[[#This Row],[дата контрольного измерения]]</f>
        <v>42038</v>
      </c>
      <c r="F31" s="463">
        <v>98.872252422182399</v>
      </c>
      <c r="G31" s="464">
        <v>101.49730419377052</v>
      </c>
      <c r="H31" s="465"/>
      <c r="I31" s="466"/>
      <c r="J31" s="460" t="s">
        <v>107</v>
      </c>
      <c r="K31" s="467"/>
      <c r="L31" s="27"/>
      <c r="M31" s="453"/>
      <c r="N31" s="453"/>
      <c r="O31" s="453"/>
      <c r="P31" s="453"/>
      <c r="Q31" s="453"/>
    </row>
    <row r="32" spans="3:17" x14ac:dyDescent="0.25">
      <c r="C32" s="445">
        <v>30</v>
      </c>
      <c r="D32" s="469">
        <v>42039</v>
      </c>
      <c r="E32" s="440">
        <f>Таблица1[[#This Row],[дата контрольного измерения]]</f>
        <v>42039</v>
      </c>
      <c r="F32" s="470">
        <v>100.83989530535732</v>
      </c>
      <c r="G32" s="471">
        <v>100.36084339261463</v>
      </c>
      <c r="H32" s="472"/>
      <c r="I32" s="473"/>
      <c r="J32" s="474" t="s">
        <v>106</v>
      </c>
      <c r="K32" s="475"/>
      <c r="L32" s="27"/>
      <c r="M32" s="453"/>
      <c r="N32" s="453"/>
      <c r="O32" s="453"/>
      <c r="P32" s="453"/>
      <c r="Q32" s="453"/>
    </row>
    <row r="33" spans="3:17" x14ac:dyDescent="0.25">
      <c r="C33" s="446">
        <v>31</v>
      </c>
      <c r="D33" s="476">
        <v>42040</v>
      </c>
      <c r="E33" s="438">
        <f>Таблица1[[#This Row],[дата контрольного измерения]]</f>
        <v>42040</v>
      </c>
      <c r="F33" s="463">
        <v>99.470589475140201</v>
      </c>
      <c r="G33" s="464">
        <v>100.53624577846733</v>
      </c>
      <c r="H33" s="477"/>
      <c r="I33" s="459"/>
      <c r="J33" s="460"/>
      <c r="K33" s="461"/>
      <c r="L33" s="27"/>
      <c r="M33" s="453"/>
      <c r="N33" s="453"/>
      <c r="O33" s="453"/>
      <c r="P33" s="453"/>
      <c r="Q33" s="453"/>
    </row>
    <row r="34" spans="3:17" x14ac:dyDescent="0.25">
      <c r="C34" s="443">
        <v>32</v>
      </c>
      <c r="D34" s="462">
        <v>42041</v>
      </c>
      <c r="E34" s="439">
        <f>Таблица1[[#This Row],[дата контрольного измерения]]</f>
        <v>42041</v>
      </c>
      <c r="F34" s="463">
        <v>99.59552252183498</v>
      </c>
      <c r="G34" s="464">
        <v>99.362873699960531</v>
      </c>
      <c r="H34" s="465"/>
      <c r="I34" s="466"/>
      <c r="J34" s="460"/>
      <c r="K34" s="467"/>
      <c r="L34" s="27"/>
      <c r="M34" s="453"/>
      <c r="N34" s="453"/>
      <c r="O34" s="453"/>
      <c r="P34" s="453"/>
      <c r="Q34" s="453"/>
    </row>
    <row r="35" spans="3:17" x14ac:dyDescent="0.25">
      <c r="C35" s="443">
        <v>33</v>
      </c>
      <c r="D35" s="462">
        <v>42042</v>
      </c>
      <c r="E35" s="439">
        <f>Таблица1[[#This Row],[дата контрольного измерения]]</f>
        <v>42042</v>
      </c>
      <c r="F35" s="463">
        <v>101.7077736852963</v>
      </c>
      <c r="G35" s="464">
        <v>101.54210450009451</v>
      </c>
      <c r="H35" s="465"/>
      <c r="I35" s="466"/>
      <c r="J35" s="460"/>
      <c r="K35" s="467"/>
      <c r="L35" s="27"/>
      <c r="M35" s="453"/>
      <c r="N35" s="453"/>
      <c r="O35" s="453"/>
      <c r="P35" s="453"/>
      <c r="Q35" s="453"/>
    </row>
    <row r="36" spans="3:17" x14ac:dyDescent="0.25">
      <c r="C36" s="443">
        <v>34</v>
      </c>
      <c r="D36" s="462">
        <v>42043</v>
      </c>
      <c r="E36" s="439">
        <f>Таблица1[[#This Row],[дата контрольного измерения]]</f>
        <v>42043</v>
      </c>
      <c r="F36" s="463">
        <v>100.77636850040443</v>
      </c>
      <c r="G36" s="464">
        <v>100.27808022743277</v>
      </c>
      <c r="H36" s="465"/>
      <c r="I36" s="466"/>
      <c r="J36" s="460"/>
      <c r="K36" s="467"/>
      <c r="L36" s="27"/>
      <c r="M36" s="453"/>
      <c r="N36" s="453"/>
      <c r="O36" s="453"/>
      <c r="P36" s="453"/>
      <c r="Q36" s="453"/>
    </row>
    <row r="37" spans="3:17" x14ac:dyDescent="0.25">
      <c r="C37" s="443">
        <v>35</v>
      </c>
      <c r="D37" s="462">
        <v>42044</v>
      </c>
      <c r="E37" s="439">
        <f>Таблица1[[#This Row],[дата контрольного измерения]]</f>
        <v>42044</v>
      </c>
      <c r="F37" s="463">
        <v>98.329812393982394</v>
      </c>
      <c r="G37" s="464">
        <v>100.76724824916552</v>
      </c>
      <c r="H37" s="465"/>
      <c r="I37" s="466"/>
      <c r="J37" s="460"/>
      <c r="K37" s="467"/>
      <c r="L37" s="27"/>
      <c r="M37" s="453"/>
      <c r="N37" s="453"/>
      <c r="O37" s="453"/>
      <c r="P37" s="453"/>
      <c r="Q37" s="453"/>
    </row>
    <row r="38" spans="3:17" x14ac:dyDescent="0.25">
      <c r="C38" s="443">
        <v>36</v>
      </c>
      <c r="D38" s="462">
        <v>42045</v>
      </c>
      <c r="E38" s="439">
        <f>Таблица1[[#This Row],[дата контрольного измерения]]</f>
        <v>42045</v>
      </c>
      <c r="F38" s="463">
        <v>99.528765287935101</v>
      </c>
      <c r="G38" s="464">
        <v>101.64680416165395</v>
      </c>
      <c r="H38" s="465"/>
      <c r="I38" s="466"/>
      <c r="J38" s="460"/>
      <c r="K38" s="467"/>
      <c r="L38" s="27"/>
      <c r="M38" s="453"/>
      <c r="N38" s="453"/>
      <c r="O38" s="453"/>
      <c r="P38" s="453"/>
      <c r="Q38" s="453"/>
    </row>
    <row r="39" spans="3:17" x14ac:dyDescent="0.25">
      <c r="C39" s="443">
        <v>37</v>
      </c>
      <c r="D39" s="462">
        <v>42046</v>
      </c>
      <c r="E39" s="439">
        <f>Таблица1[[#This Row],[дата контрольного измерения]]</f>
        <v>42046</v>
      </c>
      <c r="F39" s="463">
        <v>99.498237050647447</v>
      </c>
      <c r="G39" s="464">
        <v>99.808494819471136</v>
      </c>
      <c r="H39" s="465"/>
      <c r="I39" s="466"/>
      <c r="J39" s="460"/>
      <c r="K39" s="467"/>
      <c r="L39" s="27"/>
      <c r="M39" s="453"/>
      <c r="N39" s="453"/>
      <c r="O39" s="453"/>
      <c r="P39" s="453"/>
      <c r="Q39" s="453"/>
    </row>
    <row r="40" spans="3:17" x14ac:dyDescent="0.25">
      <c r="C40" s="443">
        <v>38</v>
      </c>
      <c r="D40" s="462">
        <v>42047</v>
      </c>
      <c r="E40" s="439">
        <f>Таблица1[[#This Row],[дата контрольного измерения]]</f>
        <v>42047</v>
      </c>
      <c r="F40" s="463">
        <v>101.6564756130424</v>
      </c>
      <c r="G40" s="464">
        <v>102.43493808360391</v>
      </c>
      <c r="H40" s="465"/>
      <c r="I40" s="466"/>
      <c r="J40" s="460"/>
      <c r="K40" s="467"/>
      <c r="L40" s="27"/>
      <c r="M40" s="453"/>
      <c r="N40" s="453"/>
      <c r="O40" s="453"/>
      <c r="P40" s="453"/>
      <c r="Q40" s="453"/>
    </row>
    <row r="41" spans="3:17" x14ac:dyDescent="0.25">
      <c r="C41" s="443">
        <v>39</v>
      </c>
      <c r="D41" s="462">
        <v>42048</v>
      </c>
      <c r="E41" s="439">
        <f>Таблица1[[#This Row],[дата контрольного измерения]]</f>
        <v>42048</v>
      </c>
      <c r="F41" s="463">
        <v>99.715393599106179</v>
      </c>
      <c r="G41" s="464">
        <v>100.18362422753184</v>
      </c>
      <c r="H41" s="465"/>
      <c r="I41" s="466"/>
      <c r="J41" s="460"/>
      <c r="K41" s="467"/>
      <c r="L41" s="27"/>
      <c r="M41" s="453"/>
      <c r="N41" s="453"/>
      <c r="O41" s="453"/>
      <c r="P41" s="453"/>
      <c r="Q41" s="453"/>
    </row>
    <row r="42" spans="3:17" x14ac:dyDescent="0.25">
      <c r="C42" s="444">
        <v>40</v>
      </c>
      <c r="D42" s="462">
        <v>42049</v>
      </c>
      <c r="E42" s="439">
        <f>Таблица1[[#This Row],[дата контрольного измерения]]</f>
        <v>42049</v>
      </c>
      <c r="F42" s="463">
        <v>101.59486111281471</v>
      </c>
      <c r="G42" s="464">
        <v>102.27763514682005</v>
      </c>
      <c r="H42" s="465"/>
      <c r="I42" s="466"/>
      <c r="J42" s="460"/>
      <c r="K42" s="467"/>
      <c r="L42" s="27"/>
      <c r="M42" s="453"/>
      <c r="N42" s="453"/>
      <c r="O42" s="453"/>
      <c r="P42" s="453"/>
      <c r="Q42" s="453"/>
    </row>
    <row r="43" spans="3:17" x14ac:dyDescent="0.25">
      <c r="C43" s="443">
        <v>41</v>
      </c>
      <c r="D43" s="462">
        <v>42050</v>
      </c>
      <c r="E43" s="439">
        <f>Таблица1[[#This Row],[дата контрольного измерения]]</f>
        <v>42050</v>
      </c>
      <c r="F43" s="463">
        <v>98.269084738230916</v>
      </c>
      <c r="G43" s="464">
        <v>100.34249572155281</v>
      </c>
      <c r="H43" s="465"/>
      <c r="I43" s="466"/>
      <c r="J43" s="460"/>
      <c r="K43" s="467"/>
      <c r="L43" s="27"/>
      <c r="M43" s="453"/>
      <c r="N43" s="453"/>
      <c r="O43" s="453"/>
      <c r="P43" s="453"/>
      <c r="Q43" s="453"/>
    </row>
    <row r="44" spans="3:17" x14ac:dyDescent="0.25">
      <c r="C44" s="443">
        <v>42</v>
      </c>
      <c r="D44" s="462">
        <v>42051</v>
      </c>
      <c r="E44" s="439">
        <f>Таблица1[[#This Row],[дата контрольного измерения]]</f>
        <v>42051</v>
      </c>
      <c r="F44" s="463">
        <v>98.699586584514606</v>
      </c>
      <c r="G44" s="464">
        <v>100.4617655627664</v>
      </c>
      <c r="H44" s="465"/>
      <c r="I44" s="466"/>
      <c r="J44" s="460"/>
      <c r="K44" s="467"/>
      <c r="L44" s="27"/>
      <c r="M44" s="453"/>
      <c r="N44" s="453"/>
      <c r="O44" s="453"/>
      <c r="P44" s="453"/>
      <c r="Q44" s="453"/>
    </row>
    <row r="45" spans="3:17" x14ac:dyDescent="0.25">
      <c r="C45" s="443">
        <v>43</v>
      </c>
      <c r="D45" s="462">
        <v>42052</v>
      </c>
      <c r="E45" s="439">
        <f>Таблица1[[#This Row],[дата контрольного измерения]]</f>
        <v>42052</v>
      </c>
      <c r="F45" s="463">
        <v>100.21522175785201</v>
      </c>
      <c r="G45" s="464">
        <v>99.221982701606564</v>
      </c>
      <c r="H45" s="465"/>
      <c r="I45" s="466"/>
      <c r="J45" s="478"/>
      <c r="K45" s="467"/>
      <c r="L45" s="27"/>
      <c r="M45" s="453"/>
      <c r="N45" s="453"/>
      <c r="O45" s="453"/>
      <c r="P45" s="453"/>
      <c r="Q45" s="453"/>
    </row>
    <row r="46" spans="3:17" x14ac:dyDescent="0.25">
      <c r="C46" s="443">
        <v>44</v>
      </c>
      <c r="D46" s="462">
        <v>42053</v>
      </c>
      <c r="E46" s="439">
        <f>Таблица1[[#This Row],[дата контрольного измерения]]</f>
        <v>42053</v>
      </c>
      <c r="F46" s="463">
        <v>100.04910005774275</v>
      </c>
      <c r="G46" s="464">
        <v>100.19180491942744</v>
      </c>
      <c r="H46" s="465"/>
      <c r="I46" s="466"/>
      <c r="J46" s="478"/>
      <c r="K46" s="467"/>
      <c r="L46" s="27"/>
      <c r="M46" s="453"/>
      <c r="N46" s="453"/>
      <c r="O46" s="453"/>
      <c r="P46" s="453"/>
      <c r="Q46" s="453"/>
    </row>
    <row r="47" spans="3:17" x14ac:dyDescent="0.25">
      <c r="C47" s="443">
        <v>45</v>
      </c>
      <c r="D47" s="462">
        <v>42054</v>
      </c>
      <c r="E47" s="439">
        <f>Таблица1[[#This Row],[дата контрольного измерения]]</f>
        <v>42054</v>
      </c>
      <c r="F47" s="463">
        <v>98.972306996392803</v>
      </c>
      <c r="G47" s="464">
        <v>100.01261085138617</v>
      </c>
      <c r="H47" s="465"/>
      <c r="I47" s="466"/>
      <c r="J47" s="478"/>
      <c r="K47" s="467"/>
      <c r="L47" s="27"/>
      <c r="M47" s="453"/>
      <c r="N47" s="453"/>
      <c r="O47" s="453"/>
      <c r="P47" s="453"/>
      <c r="Q47" s="453"/>
    </row>
    <row r="48" spans="3:17" x14ac:dyDescent="0.25">
      <c r="C48" s="443">
        <v>46</v>
      </c>
      <c r="D48" s="462">
        <v>42055</v>
      </c>
      <c r="E48" s="439">
        <f>Таблица1[[#This Row],[дата контрольного измерения]]</f>
        <v>42055</v>
      </c>
      <c r="F48" s="463">
        <v>99.151944971515547</v>
      </c>
      <c r="G48" s="464">
        <v>99.928715610887409</v>
      </c>
      <c r="H48" s="465"/>
      <c r="I48" s="466"/>
      <c r="J48" s="478"/>
      <c r="K48" s="467"/>
      <c r="L48" s="27"/>
      <c r="M48" s="453"/>
      <c r="N48" s="453"/>
      <c r="O48" s="453"/>
      <c r="P48" s="453"/>
      <c r="Q48" s="453"/>
    </row>
    <row r="49" spans="3:17" x14ac:dyDescent="0.25">
      <c r="C49" s="443">
        <v>47</v>
      </c>
      <c r="D49" s="462">
        <v>42056</v>
      </c>
      <c r="E49" s="439">
        <f>Таблица1[[#This Row],[дата контрольного измерения]]</f>
        <v>42056</v>
      </c>
      <c r="F49" s="463">
        <v>99.447111946587412</v>
      </c>
      <c r="G49" s="464">
        <v>100.61354151525104</v>
      </c>
      <c r="H49" s="465"/>
      <c r="I49" s="466"/>
      <c r="J49" s="478"/>
      <c r="K49" s="467"/>
      <c r="L49" s="27"/>
      <c r="M49" s="453"/>
      <c r="N49" s="453"/>
      <c r="O49" s="453"/>
      <c r="P49" s="453"/>
      <c r="Q49" s="453"/>
    </row>
    <row r="50" spans="3:17" x14ac:dyDescent="0.25">
      <c r="C50" s="443">
        <v>48</v>
      </c>
      <c r="D50" s="462">
        <v>42057</v>
      </c>
      <c r="E50" s="439">
        <f>Таблица1[[#This Row],[дата контрольного измерения]]</f>
        <v>42057</v>
      </c>
      <c r="F50" s="463">
        <v>99.792868628447266</v>
      </c>
      <c r="G50" s="464">
        <v>100.27944939113981</v>
      </c>
      <c r="H50" s="465"/>
      <c r="I50" s="466"/>
      <c r="J50" s="478"/>
      <c r="K50" s="467"/>
      <c r="L50" s="27"/>
      <c r="M50" s="453"/>
      <c r="N50" s="453"/>
      <c r="O50" s="453"/>
      <c r="P50" s="453"/>
      <c r="Q50" s="453"/>
    </row>
    <row r="51" spans="3:17" x14ac:dyDescent="0.25">
      <c r="C51" s="443">
        <v>49</v>
      </c>
      <c r="D51" s="462">
        <v>42058</v>
      </c>
      <c r="E51" s="439">
        <f>Таблица1[[#This Row],[дата контрольного измерения]]</f>
        <v>42058</v>
      </c>
      <c r="F51" s="463">
        <v>101.76947297127656</v>
      </c>
      <c r="G51" s="464">
        <v>99.469097648373207</v>
      </c>
      <c r="H51" s="465"/>
      <c r="I51" s="466"/>
      <c r="J51" s="478"/>
      <c r="K51" s="467"/>
      <c r="L51" s="27"/>
      <c r="M51" s="453"/>
      <c r="N51" s="453"/>
      <c r="O51" s="453"/>
      <c r="P51" s="453"/>
      <c r="Q51" s="453"/>
    </row>
    <row r="52" spans="3:17" x14ac:dyDescent="0.25">
      <c r="C52" s="444">
        <v>50</v>
      </c>
      <c r="D52" s="462">
        <v>42059</v>
      </c>
      <c r="E52" s="439">
        <f>Таблица1[[#This Row],[дата контрольного измерения]]</f>
        <v>42059</v>
      </c>
      <c r="F52" s="463">
        <v>101.85816941356866</v>
      </c>
      <c r="G52" s="464">
        <v>100.37663772497751</v>
      </c>
      <c r="H52" s="465"/>
      <c r="I52" s="466"/>
      <c r="J52" s="478"/>
      <c r="K52" s="467"/>
      <c r="L52" s="27"/>
      <c r="M52" s="453"/>
      <c r="N52" s="453"/>
      <c r="O52" s="453"/>
      <c r="P52" s="453"/>
      <c r="Q52" s="453"/>
    </row>
    <row r="53" spans="3:17" x14ac:dyDescent="0.25">
      <c r="C53" s="443">
        <v>51</v>
      </c>
      <c r="D53" s="462">
        <v>42060</v>
      </c>
      <c r="E53" s="439">
        <f>Таблица1[[#This Row],[дата контрольного измерения]]</f>
        <v>42060</v>
      </c>
      <c r="F53" s="463">
        <v>100.09524871943599</v>
      </c>
      <c r="G53" s="464">
        <v>98.091954663668488</v>
      </c>
      <c r="H53" s="465"/>
      <c r="I53" s="466"/>
      <c r="J53" s="478"/>
      <c r="K53" s="467"/>
      <c r="L53" s="27"/>
      <c r="M53" s="453"/>
      <c r="N53" s="453"/>
      <c r="O53" s="453"/>
      <c r="P53" s="453"/>
      <c r="Q53" s="453"/>
    </row>
    <row r="54" spans="3:17" x14ac:dyDescent="0.25">
      <c r="C54" s="443">
        <v>52</v>
      </c>
      <c r="D54" s="462">
        <v>42061</v>
      </c>
      <c r="E54" s="439">
        <f>Таблица1[[#This Row],[дата контрольного измерения]]</f>
        <v>42061</v>
      </c>
      <c r="F54" s="463">
        <v>98.729856432686233</v>
      </c>
      <c r="G54" s="464">
        <v>100.34340510672507</v>
      </c>
      <c r="H54" s="465"/>
      <c r="I54" s="466"/>
      <c r="J54" s="478"/>
      <c r="K54" s="467"/>
      <c r="L54" s="27"/>
      <c r="M54" s="453"/>
      <c r="N54" s="453"/>
      <c r="O54" s="453"/>
      <c r="P54" s="453"/>
      <c r="Q54" s="453"/>
    </row>
    <row r="55" spans="3:17" x14ac:dyDescent="0.25">
      <c r="C55" s="443">
        <v>53</v>
      </c>
      <c r="D55" s="462">
        <v>42062</v>
      </c>
      <c r="E55" s="439">
        <f>Таблица1[[#This Row],[дата контрольного измерения]]</f>
        <v>42062</v>
      </c>
      <c r="F55" s="463">
        <v>100.65625014533012</v>
      </c>
      <c r="G55" s="464">
        <v>99.799306783831639</v>
      </c>
      <c r="H55" s="465"/>
      <c r="I55" s="466"/>
      <c r="J55" s="478"/>
      <c r="K55" s="467"/>
      <c r="L55" s="27"/>
      <c r="M55" s="453"/>
      <c r="N55" s="453"/>
      <c r="O55" s="453"/>
      <c r="P55" s="453"/>
      <c r="Q55" s="453"/>
    </row>
    <row r="56" spans="3:17" x14ac:dyDescent="0.25">
      <c r="C56" s="443">
        <v>54</v>
      </c>
      <c r="D56" s="462">
        <v>42063</v>
      </c>
      <c r="E56" s="439">
        <f>Таблица1[[#This Row],[дата контрольного измерения]]</f>
        <v>42063</v>
      </c>
      <c r="F56" s="463">
        <v>100.11005140627964</v>
      </c>
      <c r="G56" s="464">
        <v>98.118527369885669</v>
      </c>
      <c r="H56" s="465"/>
      <c r="I56" s="466"/>
      <c r="J56" s="478"/>
      <c r="K56" s="467"/>
      <c r="L56" s="27"/>
      <c r="M56" s="453"/>
      <c r="N56" s="453"/>
      <c r="O56" s="453"/>
      <c r="P56" s="453"/>
      <c r="Q56" s="453"/>
    </row>
    <row r="57" spans="3:17" x14ac:dyDescent="0.25">
      <c r="C57" s="443">
        <v>55</v>
      </c>
      <c r="D57" s="462">
        <v>42064</v>
      </c>
      <c r="E57" s="439">
        <f>Таблица1[[#This Row],[дата контрольного измерения]]</f>
        <v>42064</v>
      </c>
      <c r="F57" s="463">
        <v>101.63849085037295</v>
      </c>
      <c r="G57" s="464">
        <v>99.921619149832708</v>
      </c>
      <c r="H57" s="465"/>
      <c r="I57" s="466"/>
      <c r="J57" s="478"/>
      <c r="K57" s="467"/>
      <c r="L57" s="27"/>
      <c r="M57" s="453"/>
      <c r="N57" s="453"/>
      <c r="O57" s="453"/>
      <c r="P57" s="453"/>
      <c r="Q57" s="453"/>
    </row>
    <row r="58" spans="3:17" x14ac:dyDescent="0.25">
      <c r="C58" s="443">
        <v>56</v>
      </c>
      <c r="D58" s="462">
        <v>42065</v>
      </c>
      <c r="E58" s="439">
        <f>Таблица1[[#This Row],[дата контрольного измерения]]</f>
        <v>42065</v>
      </c>
      <c r="F58" s="463">
        <v>99.466223756029848</v>
      </c>
      <c r="G58" s="464">
        <v>99.671896141473269</v>
      </c>
      <c r="H58" s="465"/>
      <c r="I58" s="466"/>
      <c r="J58" s="478"/>
      <c r="K58" s="467"/>
      <c r="L58" s="27"/>
      <c r="M58" s="453"/>
      <c r="N58" s="453"/>
      <c r="O58" s="453"/>
      <c r="P58" s="453"/>
      <c r="Q58" s="453"/>
    </row>
    <row r="59" spans="3:17" x14ac:dyDescent="0.25">
      <c r="C59" s="443">
        <v>57</v>
      </c>
      <c r="D59" s="462">
        <v>42066</v>
      </c>
      <c r="E59" s="439">
        <f>Таблица1[[#This Row],[дата контрольного измерения]]</f>
        <v>42066</v>
      </c>
      <c r="F59" s="463">
        <v>98.943363576751096</v>
      </c>
      <c r="G59" s="464">
        <v>99.389531293836328</v>
      </c>
      <c r="H59" s="465"/>
      <c r="I59" s="466"/>
      <c r="J59" s="478"/>
      <c r="K59" s="467"/>
      <c r="L59" s="27"/>
      <c r="M59" s="453"/>
      <c r="N59" s="453"/>
      <c r="O59" s="453"/>
      <c r="P59" s="453"/>
      <c r="Q59" s="453"/>
    </row>
    <row r="60" spans="3:17" x14ac:dyDescent="0.25">
      <c r="C60" s="443">
        <v>58</v>
      </c>
      <c r="D60" s="462">
        <v>42067</v>
      </c>
      <c r="E60" s="439">
        <f>Таблица1[[#This Row],[дата контрольного измерения]]</f>
        <v>42067</v>
      </c>
      <c r="F60" s="463">
        <v>101.05831014736515</v>
      </c>
      <c r="G60" s="464">
        <v>100.24993425409421</v>
      </c>
      <c r="H60" s="465"/>
      <c r="I60" s="466"/>
      <c r="J60" s="478"/>
      <c r="K60" s="467"/>
      <c r="L60" s="27"/>
      <c r="M60" s="453"/>
      <c r="N60" s="453"/>
      <c r="O60" s="453"/>
      <c r="P60" s="453"/>
      <c r="Q60" s="453"/>
    </row>
    <row r="61" spans="3:17" x14ac:dyDescent="0.25">
      <c r="C61" s="443">
        <v>59</v>
      </c>
      <c r="D61" s="462">
        <v>42068</v>
      </c>
      <c r="E61" s="439">
        <f>Таблица1[[#This Row],[дата контрольного измерения]]</f>
        <v>42068</v>
      </c>
      <c r="F61" s="463">
        <v>98.594570755115981</v>
      </c>
      <c r="G61" s="464">
        <v>100.41684075002989</v>
      </c>
      <c r="H61" s="465"/>
      <c r="I61" s="466"/>
      <c r="J61" s="478"/>
      <c r="K61" s="467"/>
      <c r="L61" s="27"/>
      <c r="M61" s="453"/>
      <c r="N61" s="453"/>
      <c r="O61" s="453"/>
      <c r="P61" s="453"/>
      <c r="Q61" s="453"/>
    </row>
    <row r="62" spans="3:17" x14ac:dyDescent="0.25">
      <c r="C62" s="445">
        <v>60</v>
      </c>
      <c r="D62" s="469">
        <v>42069</v>
      </c>
      <c r="E62" s="440">
        <f>Таблица1[[#This Row],[дата контрольного измерения]]</f>
        <v>42069</v>
      </c>
      <c r="F62" s="470">
        <v>100.05513765448126</v>
      </c>
      <c r="G62" s="471">
        <v>98.580698573394912</v>
      </c>
      <c r="H62" s="479"/>
      <c r="I62" s="480"/>
      <c r="J62" s="481"/>
      <c r="K62" s="475"/>
      <c r="L62" s="27"/>
      <c r="M62" s="453"/>
      <c r="N62" s="453"/>
      <c r="O62" s="453"/>
      <c r="P62" s="453"/>
      <c r="Q62" s="453"/>
    </row>
    <row r="63" spans="3:17" x14ac:dyDescent="0.25">
      <c r="C63" s="446">
        <v>61</v>
      </c>
      <c r="D63" s="476">
        <v>42070</v>
      </c>
      <c r="E63" s="438">
        <f>Таблица1[[#This Row],[дата контрольного измерения]]</f>
        <v>42070</v>
      </c>
      <c r="F63" s="463">
        <v>97.555986272729399</v>
      </c>
      <c r="G63" s="464">
        <v>99.403106505752405</v>
      </c>
      <c r="H63" s="482"/>
      <c r="I63" s="483"/>
      <c r="J63" s="460"/>
      <c r="K63" s="461"/>
      <c r="L63" s="27"/>
      <c r="M63" s="453"/>
      <c r="N63" s="453"/>
      <c r="O63" s="453"/>
      <c r="P63" s="453"/>
      <c r="Q63" s="453"/>
    </row>
    <row r="64" spans="3:17" x14ac:dyDescent="0.25">
      <c r="C64" s="443">
        <v>62</v>
      </c>
      <c r="D64" s="462">
        <v>42071</v>
      </c>
      <c r="E64" s="439">
        <f>Таблица1[[#This Row],[дата контрольного измерения]]</f>
        <v>42071</v>
      </c>
      <c r="F64" s="463">
        <v>100.74570548810263</v>
      </c>
      <c r="G64" s="464">
        <v>98.881623760031047</v>
      </c>
      <c r="H64" s="484"/>
      <c r="I64" s="485"/>
      <c r="J64" s="478"/>
      <c r="K64" s="467"/>
      <c r="L64" s="27"/>
      <c r="M64" s="453"/>
      <c r="N64" s="453"/>
      <c r="O64" s="453"/>
      <c r="P64" s="453"/>
      <c r="Q64" s="453"/>
    </row>
    <row r="65" spans="3:17" x14ac:dyDescent="0.25">
      <c r="C65" s="443">
        <v>63</v>
      </c>
      <c r="D65" s="462">
        <v>42072</v>
      </c>
      <c r="E65" s="439">
        <f>Таблица1[[#This Row],[дата контрольного измерения]]</f>
        <v>42072</v>
      </c>
      <c r="F65" s="463">
        <v>100.16965858431526</v>
      </c>
      <c r="G65" s="464">
        <v>98.804015703000346</v>
      </c>
      <c r="H65" s="484"/>
      <c r="I65" s="485"/>
      <c r="J65" s="478"/>
      <c r="K65" s="467"/>
      <c r="L65" s="27"/>
      <c r="M65" s="453"/>
      <c r="N65" s="453"/>
      <c r="O65" s="453"/>
      <c r="P65" s="453"/>
      <c r="Q65" s="453"/>
    </row>
    <row r="66" spans="3:17" x14ac:dyDescent="0.25">
      <c r="C66" s="443">
        <v>64</v>
      </c>
      <c r="D66" s="462">
        <v>42073</v>
      </c>
      <c r="E66" s="439">
        <f>Таблица1[[#This Row],[дата контрольного измерения]]</f>
        <v>42073</v>
      </c>
      <c r="F66" s="463">
        <v>101.97600101512198</v>
      </c>
      <c r="G66" s="464">
        <v>99.602765601606791</v>
      </c>
      <c r="H66" s="484"/>
      <c r="I66" s="485"/>
      <c r="J66" s="478"/>
      <c r="K66" s="467"/>
      <c r="L66" s="27"/>
      <c r="M66" s="453"/>
      <c r="N66" s="453"/>
      <c r="O66" s="453"/>
      <c r="P66" s="453"/>
      <c r="Q66" s="453"/>
    </row>
    <row r="67" spans="3:17" x14ac:dyDescent="0.25">
      <c r="C67" s="443">
        <v>65</v>
      </c>
      <c r="D67" s="462">
        <v>42074</v>
      </c>
      <c r="E67" s="439">
        <f>Таблица1[[#This Row],[дата контрольного измерения]]</f>
        <v>42074</v>
      </c>
      <c r="F67" s="463">
        <v>98.616919477254584</v>
      </c>
      <c r="G67" s="464">
        <v>100.00915913340287</v>
      </c>
      <c r="H67" s="484"/>
      <c r="I67" s="485"/>
      <c r="J67" s="478"/>
      <c r="K67" s="467"/>
      <c r="L67" s="27"/>
      <c r="M67" s="453"/>
      <c r="N67" s="453"/>
      <c r="O67" s="453"/>
      <c r="P67" s="453"/>
      <c r="Q67" s="453"/>
    </row>
    <row r="68" spans="3:17" x14ac:dyDescent="0.25">
      <c r="C68" s="443">
        <v>66</v>
      </c>
      <c r="D68" s="462">
        <v>42075</v>
      </c>
      <c r="E68" s="439">
        <f>Таблица1[[#This Row],[дата контрольного измерения]]</f>
        <v>42075</v>
      </c>
      <c r="F68" s="463">
        <v>99.685978737513381</v>
      </c>
      <c r="G68" s="464">
        <v>100.94075540678458</v>
      </c>
      <c r="H68" s="484"/>
      <c r="I68" s="485"/>
      <c r="J68" s="478"/>
      <c r="K68" s="467"/>
      <c r="L68" s="27"/>
      <c r="M68" s="453"/>
      <c r="N68" s="453"/>
      <c r="O68" s="453"/>
      <c r="P68" s="453"/>
      <c r="Q68" s="453"/>
    </row>
    <row r="69" spans="3:17" x14ac:dyDescent="0.25">
      <c r="C69" s="443">
        <v>67</v>
      </c>
      <c r="D69" s="462">
        <v>42076</v>
      </c>
      <c r="E69" s="439">
        <f>Таблица1[[#This Row],[дата контрольного измерения]]</f>
        <v>42076</v>
      </c>
      <c r="F69" s="463">
        <v>99.305142891197619</v>
      </c>
      <c r="G69" s="464">
        <v>99.260098095252431</v>
      </c>
      <c r="H69" s="484"/>
      <c r="I69" s="485"/>
      <c r="J69" s="478"/>
      <c r="K69" s="467"/>
      <c r="L69" s="27"/>
      <c r="M69" s="453"/>
      <c r="N69" s="453"/>
      <c r="O69" s="453"/>
      <c r="P69" s="453"/>
      <c r="Q69" s="453"/>
    </row>
    <row r="70" spans="3:17" x14ac:dyDescent="0.25">
      <c r="C70" s="443">
        <v>68</v>
      </c>
      <c r="D70" s="462">
        <v>42077</v>
      </c>
      <c r="E70" s="439">
        <f>Таблица1[[#This Row],[дата контрольного измерения]]</f>
        <v>42077</v>
      </c>
      <c r="F70" s="463">
        <v>97.557162872145057</v>
      </c>
      <c r="G70" s="464">
        <v>99.652915341868535</v>
      </c>
      <c r="H70" s="484"/>
      <c r="I70" s="485"/>
      <c r="J70" s="478"/>
      <c r="K70" s="467"/>
      <c r="L70" s="27"/>
      <c r="M70" s="453"/>
      <c r="N70" s="453"/>
      <c r="O70" s="453"/>
      <c r="P70" s="453"/>
      <c r="Q70" s="453"/>
    </row>
    <row r="71" spans="3:17" x14ac:dyDescent="0.25">
      <c r="C71" s="443">
        <v>69</v>
      </c>
      <c r="D71" s="462">
        <v>42078</v>
      </c>
      <c r="E71" s="439">
        <f>Таблица1[[#This Row],[дата контрольного измерения]]</f>
        <v>42078</v>
      </c>
      <c r="F71" s="463">
        <v>99.305319493841935</v>
      </c>
      <c r="G71" s="464">
        <v>99.143471004653307</v>
      </c>
      <c r="H71" s="484"/>
      <c r="I71" s="485"/>
      <c r="J71" s="478"/>
      <c r="K71" s="467"/>
      <c r="L71" s="27"/>
      <c r="M71" s="453"/>
      <c r="N71" s="453"/>
      <c r="O71" s="453"/>
      <c r="P71" s="453"/>
      <c r="Q71" s="453"/>
    </row>
    <row r="72" spans="3:17" x14ac:dyDescent="0.25">
      <c r="C72" s="444">
        <v>70</v>
      </c>
      <c r="D72" s="462">
        <v>42079</v>
      </c>
      <c r="E72" s="439">
        <f>Таблица1[[#This Row],[дата контрольного измерения]]</f>
        <v>42079</v>
      </c>
      <c r="F72" s="463">
        <v>101.09468588460351</v>
      </c>
      <c r="G72" s="464">
        <v>98.864051905102087</v>
      </c>
      <c r="H72" s="484"/>
      <c r="I72" s="485"/>
      <c r="J72" s="478"/>
      <c r="K72" s="467"/>
      <c r="L72" s="27"/>
      <c r="M72" s="453"/>
      <c r="N72" s="453"/>
      <c r="O72" s="453"/>
      <c r="P72" s="453"/>
      <c r="Q72" s="453"/>
    </row>
    <row r="73" spans="3:17" x14ac:dyDescent="0.25">
      <c r="C73" s="443">
        <v>71</v>
      </c>
      <c r="D73" s="462">
        <v>42080</v>
      </c>
      <c r="E73" s="439">
        <f>Таблица1[[#This Row],[дата контрольного измерения]]</f>
        <v>42080</v>
      </c>
      <c r="F73" s="463">
        <v>98.470282947666561</v>
      </c>
      <c r="G73" s="464">
        <v>98.68454830261706</v>
      </c>
      <c r="H73" s="484"/>
      <c r="I73" s="485"/>
      <c r="J73" s="478"/>
      <c r="K73" s="467"/>
      <c r="L73" s="27"/>
      <c r="M73" s="453"/>
      <c r="N73" s="453"/>
      <c r="O73" s="453"/>
      <c r="P73" s="453"/>
      <c r="Q73" s="453"/>
    </row>
    <row r="74" spans="3:17" x14ac:dyDescent="0.25">
      <c r="C74" s="443">
        <v>72</v>
      </c>
      <c r="D74" s="462">
        <v>42081</v>
      </c>
      <c r="E74" s="439">
        <f>Таблица1[[#This Row],[дата контрольного измерения]]</f>
        <v>42081</v>
      </c>
      <c r="F74" s="463">
        <v>101.92297796655515</v>
      </c>
      <c r="G74" s="464">
        <v>100.36277431100812</v>
      </c>
      <c r="H74" s="484"/>
      <c r="I74" s="485"/>
      <c r="J74" s="478"/>
      <c r="K74" s="467"/>
      <c r="L74" s="27"/>
      <c r="M74" s="453"/>
      <c r="N74" s="453"/>
      <c r="O74" s="453"/>
      <c r="P74" s="453"/>
      <c r="Q74" s="453"/>
    </row>
    <row r="75" spans="3:17" x14ac:dyDescent="0.25">
      <c r="C75" s="443">
        <v>73</v>
      </c>
      <c r="D75" s="462">
        <v>42082</v>
      </c>
      <c r="E75" s="439">
        <f>Таблица1[[#This Row],[дата контрольного измерения]]</f>
        <v>42082</v>
      </c>
      <c r="F75" s="463">
        <v>98.403219106089153</v>
      </c>
      <c r="G75" s="464">
        <v>101.18317508307972</v>
      </c>
      <c r="H75" s="484"/>
      <c r="I75" s="485"/>
      <c r="J75" s="478"/>
      <c r="K75" s="467"/>
      <c r="L75" s="27"/>
      <c r="M75" s="453"/>
      <c r="N75" s="453"/>
      <c r="O75" s="453"/>
      <c r="P75" s="453"/>
      <c r="Q75" s="453"/>
    </row>
    <row r="76" spans="3:17" x14ac:dyDescent="0.25">
      <c r="C76" s="443">
        <v>74</v>
      </c>
      <c r="D76" s="462">
        <v>42083</v>
      </c>
      <c r="E76" s="439">
        <f>Таблица1[[#This Row],[дата контрольного измерения]]</f>
        <v>42083</v>
      </c>
      <c r="F76" s="463">
        <v>100.26955201428621</v>
      </c>
      <c r="G76" s="464">
        <v>99.466866752800229</v>
      </c>
      <c r="H76" s="484"/>
      <c r="I76" s="485"/>
      <c r="J76" s="478"/>
      <c r="K76" s="467"/>
      <c r="L76" s="27"/>
      <c r="M76" s="453"/>
      <c r="N76" s="453"/>
      <c r="O76" s="453"/>
      <c r="P76" s="453"/>
      <c r="Q76" s="453"/>
    </row>
    <row r="77" spans="3:17" x14ac:dyDescent="0.25">
      <c r="C77" s="443">
        <v>75</v>
      </c>
      <c r="D77" s="462">
        <v>42084</v>
      </c>
      <c r="E77" s="439">
        <f>Таблица1[[#This Row],[дата контрольного измерения]]</f>
        <v>42084</v>
      </c>
      <c r="F77" s="463">
        <v>100.30502878008946</v>
      </c>
      <c r="G77" s="464">
        <v>99.119856273820162</v>
      </c>
      <c r="H77" s="484"/>
      <c r="I77" s="485"/>
      <c r="J77" s="478"/>
      <c r="K77" s="467"/>
      <c r="L77" s="27"/>
      <c r="M77" s="453"/>
      <c r="N77" s="453"/>
      <c r="O77" s="453"/>
      <c r="P77" s="453"/>
      <c r="Q77" s="453"/>
    </row>
    <row r="78" spans="3:17" x14ac:dyDescent="0.25">
      <c r="C78" s="443">
        <v>76</v>
      </c>
      <c r="D78" s="462">
        <v>42085</v>
      </c>
      <c r="E78" s="439">
        <f>Таблица1[[#This Row],[дата контрольного измерения]]</f>
        <v>42085</v>
      </c>
      <c r="F78" s="463">
        <v>100.34087608290605</v>
      </c>
      <c r="G78" s="464">
        <v>98.330449183326536</v>
      </c>
      <c r="H78" s="484"/>
      <c r="I78" s="485"/>
      <c r="J78" s="478"/>
      <c r="K78" s="467"/>
      <c r="L78" s="27"/>
      <c r="M78" s="453"/>
      <c r="N78" s="453"/>
      <c r="O78" s="453"/>
      <c r="P78" s="453"/>
      <c r="Q78" s="453"/>
    </row>
    <row r="79" spans="3:17" x14ac:dyDescent="0.25">
      <c r="C79" s="443">
        <v>77</v>
      </c>
      <c r="D79" s="462">
        <v>42086</v>
      </c>
      <c r="E79" s="439">
        <f>Таблица1[[#This Row],[дата контрольного измерения]]</f>
        <v>42086</v>
      </c>
      <c r="F79" s="463">
        <v>99.880103102108095</v>
      </c>
      <c r="G79" s="464">
        <v>100.3985375225753</v>
      </c>
      <c r="H79" s="484"/>
      <c r="I79" s="485"/>
      <c r="J79" s="478"/>
      <c r="K79" s="467"/>
      <c r="L79" s="27"/>
      <c r="M79" s="453"/>
      <c r="N79" s="453"/>
      <c r="O79" s="453"/>
      <c r="P79" s="453"/>
      <c r="Q79" s="453"/>
    </row>
    <row r="80" spans="3:17" x14ac:dyDescent="0.25">
      <c r="C80" s="443">
        <v>78</v>
      </c>
      <c r="D80" s="462">
        <v>42087</v>
      </c>
      <c r="E80" s="439">
        <f>Таблица1[[#This Row],[дата контрольного измерения]]</f>
        <v>42087</v>
      </c>
      <c r="F80" s="463">
        <v>100.51843145918886</v>
      </c>
      <c r="G80" s="464">
        <v>99.400597508060073</v>
      </c>
      <c r="H80" s="484"/>
      <c r="I80" s="485"/>
      <c r="J80" s="478"/>
      <c r="K80" s="467"/>
      <c r="L80" s="27"/>
      <c r="M80" s="453"/>
      <c r="N80" s="453"/>
      <c r="O80" s="453"/>
      <c r="P80" s="453"/>
      <c r="Q80" s="453"/>
    </row>
    <row r="81" spans="3:17" x14ac:dyDescent="0.25">
      <c r="C81" s="443">
        <v>79</v>
      </c>
      <c r="D81" s="462">
        <v>42088</v>
      </c>
      <c r="E81" s="439">
        <f>Таблица1[[#This Row],[дата контрольного измерения]]</f>
        <v>42088</v>
      </c>
      <c r="F81" s="463">
        <v>100.06740785965521</v>
      </c>
      <c r="G81" s="464">
        <v>99.767844404644606</v>
      </c>
      <c r="H81" s="484"/>
      <c r="I81" s="485"/>
      <c r="J81" s="478"/>
      <c r="K81" s="467"/>
      <c r="L81" s="27"/>
      <c r="M81" s="453"/>
      <c r="N81" s="453"/>
      <c r="O81" s="453"/>
      <c r="P81" s="453"/>
      <c r="Q81" s="453"/>
    </row>
    <row r="82" spans="3:17" x14ac:dyDescent="0.25">
      <c r="C82" s="444">
        <v>80</v>
      </c>
      <c r="D82" s="462">
        <v>42089</v>
      </c>
      <c r="E82" s="439">
        <f>Таблица1[[#This Row],[дата контрольного измерения]]</f>
        <v>42089</v>
      </c>
      <c r="F82" s="463">
        <v>100.10718856086204</v>
      </c>
      <c r="G82" s="464">
        <v>100.83879140828695</v>
      </c>
      <c r="H82" s="484"/>
      <c r="I82" s="485"/>
      <c r="J82" s="478"/>
      <c r="K82" s="467"/>
      <c r="L82" s="27"/>
      <c r="M82" s="453"/>
      <c r="N82" s="453"/>
      <c r="O82" s="453"/>
      <c r="P82" s="453"/>
      <c r="Q82" s="453"/>
    </row>
    <row r="83" spans="3:17" x14ac:dyDescent="0.25">
      <c r="C83" s="443">
        <v>81</v>
      </c>
      <c r="D83" s="462">
        <v>42090</v>
      </c>
      <c r="E83" s="439">
        <f>Таблица1[[#This Row],[дата контрольного измерения]]</f>
        <v>42090</v>
      </c>
      <c r="F83" s="463">
        <v>100.13283458505732</v>
      </c>
      <c r="G83" s="464">
        <v>99.847927997949355</v>
      </c>
      <c r="H83" s="465"/>
      <c r="I83" s="466"/>
      <c r="J83" s="478"/>
      <c r="K83" s="467"/>
      <c r="L83" s="27"/>
      <c r="M83" s="453"/>
      <c r="N83" s="453"/>
      <c r="O83" s="453"/>
      <c r="P83" s="453"/>
      <c r="Q83" s="453"/>
    </row>
    <row r="84" spans="3:17" x14ac:dyDescent="0.25">
      <c r="C84" s="443">
        <v>82</v>
      </c>
      <c r="D84" s="462">
        <v>42091</v>
      </c>
      <c r="E84" s="439">
        <f>Таблица1[[#This Row],[дата контрольного измерения]]</f>
        <v>42091</v>
      </c>
      <c r="F84" s="463">
        <v>100.08120153239328</v>
      </c>
      <c r="G84" s="464">
        <v>98.970585285276741</v>
      </c>
      <c r="H84" s="465"/>
      <c r="I84" s="466"/>
      <c r="J84" s="478"/>
      <c r="K84" s="467"/>
      <c r="L84" s="27"/>
      <c r="M84" s="453"/>
      <c r="N84" s="453"/>
      <c r="O84" s="453"/>
      <c r="P84" s="453"/>
      <c r="Q84" s="453"/>
    </row>
    <row r="85" spans="3:17" x14ac:dyDescent="0.25">
      <c r="C85" s="443">
        <v>83</v>
      </c>
      <c r="D85" s="462">
        <v>42092</v>
      </c>
      <c r="E85" s="439">
        <f>Таблица1[[#This Row],[дата контрольного измерения]]</f>
        <v>42092</v>
      </c>
      <c r="F85" s="463">
        <v>99.88839404330264</v>
      </c>
      <c r="G85" s="464">
        <v>97.865013749154159</v>
      </c>
      <c r="H85" s="465"/>
      <c r="I85" s="466"/>
      <c r="J85" s="478"/>
      <c r="K85" s="467"/>
      <c r="L85" s="27"/>
      <c r="M85" s="453"/>
      <c r="N85" s="453"/>
      <c r="O85" s="453"/>
      <c r="P85" s="453"/>
      <c r="Q85" s="453"/>
    </row>
    <row r="86" spans="3:17" ht="12.75" customHeight="1" x14ac:dyDescent="0.25">
      <c r="C86" s="443">
        <v>84</v>
      </c>
      <c r="D86" s="462">
        <v>42093</v>
      </c>
      <c r="E86" s="439">
        <f>Таблица1[[#This Row],[дата контрольного измерения]]</f>
        <v>42093</v>
      </c>
      <c r="F86" s="463">
        <v>99.871699714642148</v>
      </c>
      <c r="G86" s="464">
        <v>100.28315761656762</v>
      </c>
      <c r="H86" s="465"/>
      <c r="I86" s="466"/>
      <c r="J86" s="478"/>
      <c r="K86" s="467"/>
      <c r="L86" s="27"/>
      <c r="M86" s="453"/>
      <c r="N86" s="453"/>
      <c r="O86" s="453"/>
      <c r="P86" s="453"/>
      <c r="Q86" s="453"/>
    </row>
    <row r="87" spans="3:17" x14ac:dyDescent="0.25">
      <c r="C87" s="443">
        <v>85</v>
      </c>
      <c r="D87" s="462">
        <v>42094</v>
      </c>
      <c r="E87" s="439">
        <f>Таблица1[[#This Row],[дата контрольного измерения]]</f>
        <v>42094</v>
      </c>
      <c r="F87" s="463">
        <v>99.5852865510019</v>
      </c>
      <c r="G87" s="464">
        <v>100.10545325396072</v>
      </c>
      <c r="H87" s="465"/>
      <c r="I87" s="466"/>
      <c r="J87" s="478"/>
      <c r="K87" s="467"/>
      <c r="L87" s="27"/>
      <c r="M87" s="453"/>
      <c r="N87" s="453"/>
      <c r="O87" s="453"/>
      <c r="P87" s="453"/>
      <c r="Q87" s="453"/>
    </row>
    <row r="88" spans="3:17" x14ac:dyDescent="0.25">
      <c r="C88" s="443">
        <v>86</v>
      </c>
      <c r="D88" s="462">
        <v>42095</v>
      </c>
      <c r="E88" s="439">
        <f>Таблица1[[#This Row],[дата контрольного измерения]]</f>
        <v>42095</v>
      </c>
      <c r="F88" s="463">
        <v>100.61185646200333</v>
      </c>
      <c r="G88" s="464">
        <v>100.10615242256901</v>
      </c>
      <c r="H88" s="465"/>
      <c r="I88" s="466"/>
      <c r="J88" s="478"/>
      <c r="K88" s="467"/>
      <c r="L88" s="27"/>
      <c r="M88" s="453"/>
      <c r="N88" s="453"/>
      <c r="O88" s="453"/>
      <c r="P88" s="453"/>
      <c r="Q88" s="453"/>
    </row>
    <row r="89" spans="3:17" x14ac:dyDescent="0.25">
      <c r="C89" s="443">
        <v>87</v>
      </c>
      <c r="D89" s="462">
        <v>42096</v>
      </c>
      <c r="E89" s="439">
        <f>Таблица1[[#This Row],[дата контрольного измерения]]</f>
        <v>42096</v>
      </c>
      <c r="F89" s="463">
        <v>98.834493794770083</v>
      </c>
      <c r="G89" s="464">
        <v>99.437771848546944</v>
      </c>
      <c r="H89" s="465"/>
      <c r="I89" s="466"/>
      <c r="J89" s="478"/>
      <c r="K89" s="467"/>
      <c r="L89" s="27"/>
      <c r="M89" s="453"/>
      <c r="N89" s="453"/>
      <c r="O89" s="453"/>
      <c r="P89" s="453"/>
      <c r="Q89" s="453"/>
    </row>
    <row r="90" spans="3:17" x14ac:dyDescent="0.25">
      <c r="C90" s="443">
        <v>88</v>
      </c>
      <c r="D90" s="462">
        <v>42097</v>
      </c>
      <c r="E90" s="439">
        <f>Таблица1[[#This Row],[дата контрольного измерения]]</f>
        <v>42097</v>
      </c>
      <c r="F90" s="463">
        <v>100.06898428785344</v>
      </c>
      <c r="G90" s="464">
        <v>96.785845842557919</v>
      </c>
      <c r="H90" s="465"/>
      <c r="I90" s="466"/>
      <c r="J90" s="478"/>
      <c r="K90" s="467"/>
      <c r="L90" s="27"/>
      <c r="M90" s="453"/>
      <c r="N90" s="453"/>
      <c r="O90" s="453"/>
      <c r="P90" s="453"/>
      <c r="Q90" s="453"/>
    </row>
    <row r="91" spans="3:17" x14ac:dyDescent="0.25">
      <c r="C91" s="443">
        <v>89</v>
      </c>
      <c r="D91" s="462">
        <v>42098</v>
      </c>
      <c r="E91" s="439">
        <f>Таблица1[[#This Row],[дата контрольного измерения]]</f>
        <v>42098</v>
      </c>
      <c r="F91" s="463">
        <v>98.680786758410932</v>
      </c>
      <c r="G91" s="464">
        <v>99.060118634111916</v>
      </c>
      <c r="H91" s="465"/>
      <c r="I91" s="466"/>
      <c r="J91" s="478"/>
      <c r="K91" s="467"/>
      <c r="L91" s="27"/>
      <c r="M91" s="453"/>
      <c r="N91" s="453"/>
      <c r="O91" s="453"/>
      <c r="P91" s="453"/>
      <c r="Q91" s="453"/>
    </row>
    <row r="92" spans="3:17" x14ac:dyDescent="0.25">
      <c r="C92" s="445">
        <v>90</v>
      </c>
      <c r="D92" s="469">
        <v>42099</v>
      </c>
      <c r="E92" s="440">
        <f>Таблица1[[#This Row],[дата контрольного измерения]]</f>
        <v>42099</v>
      </c>
      <c r="F92" s="470">
        <v>100.62242525882468</v>
      </c>
      <c r="G92" s="471">
        <v>99.582945308155729</v>
      </c>
      <c r="H92" s="472"/>
      <c r="I92" s="473"/>
      <c r="J92" s="481"/>
      <c r="K92" s="475"/>
      <c r="L92" s="27"/>
      <c r="M92" s="453"/>
      <c r="N92" s="453"/>
      <c r="O92" s="453"/>
      <c r="P92" s="453"/>
      <c r="Q92" s="453"/>
    </row>
    <row r="93" spans="3:17" x14ac:dyDescent="0.25">
      <c r="C93" s="446">
        <v>91</v>
      </c>
      <c r="D93" s="476">
        <v>42100</v>
      </c>
      <c r="E93" s="438">
        <f>Таблица1[[#This Row],[дата контрольного измерения]]</f>
        <v>42100</v>
      </c>
      <c r="F93" s="463">
        <v>99.871190120396633</v>
      </c>
      <c r="G93" s="464">
        <v>101.27574600872556</v>
      </c>
      <c r="H93" s="477"/>
      <c r="I93" s="459"/>
      <c r="J93" s="460"/>
      <c r="K93" s="461"/>
      <c r="L93" s="27"/>
      <c r="M93" s="453"/>
      <c r="N93" s="453"/>
      <c r="O93" s="453"/>
      <c r="P93" s="453"/>
      <c r="Q93" s="453"/>
    </row>
    <row r="94" spans="3:17" x14ac:dyDescent="0.25">
      <c r="C94" s="443">
        <v>92</v>
      </c>
      <c r="D94" s="462">
        <v>42101</v>
      </c>
      <c r="E94" s="439">
        <f>Таблица1[[#This Row],[дата контрольного измерения]]</f>
        <v>42101</v>
      </c>
      <c r="F94" s="463">
        <v>100.51729517121794</v>
      </c>
      <c r="G94" s="464">
        <v>100.16353728174499</v>
      </c>
      <c r="H94" s="465"/>
      <c r="I94" s="466"/>
      <c r="J94" s="478"/>
      <c r="K94" s="467"/>
      <c r="L94" s="27"/>
      <c r="M94" s="453"/>
      <c r="N94" s="453"/>
      <c r="O94" s="453"/>
      <c r="P94" s="453"/>
      <c r="Q94" s="453"/>
    </row>
    <row r="95" spans="3:17" x14ac:dyDescent="0.25">
      <c r="C95" s="443">
        <v>93</v>
      </c>
      <c r="D95" s="462">
        <v>42102</v>
      </c>
      <c r="E95" s="439">
        <f>Таблица1[[#This Row],[дата контрольного измерения]]</f>
        <v>42102</v>
      </c>
      <c r="F95" s="463">
        <v>99.435583286926857</v>
      </c>
      <c r="G95" s="464">
        <v>97.648686373794931</v>
      </c>
      <c r="H95" s="465"/>
      <c r="I95" s="466"/>
      <c r="J95" s="478"/>
      <c r="K95" s="467"/>
      <c r="L95" s="27"/>
      <c r="M95" s="453"/>
      <c r="N95" s="453"/>
      <c r="O95" s="453"/>
      <c r="P95" s="453"/>
      <c r="Q95" s="453"/>
    </row>
    <row r="96" spans="3:17" x14ac:dyDescent="0.25">
      <c r="C96" s="443">
        <v>94</v>
      </c>
      <c r="D96" s="462">
        <v>42103</v>
      </c>
      <c r="E96" s="439">
        <f>Таблица1[[#This Row],[дата контрольного измерения]]</f>
        <v>42103</v>
      </c>
      <c r="F96" s="463">
        <v>98.886547612479902</v>
      </c>
      <c r="G96" s="464">
        <v>100.11834219193605</v>
      </c>
      <c r="H96" s="465"/>
      <c r="I96" s="466"/>
      <c r="J96" s="478"/>
      <c r="K96" s="467"/>
      <c r="L96" s="27"/>
      <c r="M96" s="453"/>
      <c r="N96" s="453"/>
      <c r="O96" s="453"/>
      <c r="P96" s="453"/>
      <c r="Q96" s="453"/>
    </row>
    <row r="97" spans="3:17" x14ac:dyDescent="0.25">
      <c r="C97" s="443">
        <v>95</v>
      </c>
      <c r="D97" s="462">
        <v>42104</v>
      </c>
      <c r="E97" s="439">
        <f>Таблица1[[#This Row],[дата контрольного измерения]]</f>
        <v>42104</v>
      </c>
      <c r="F97" s="463">
        <v>99.965641333666895</v>
      </c>
      <c r="G97" s="464">
        <v>99.829160048449012</v>
      </c>
      <c r="H97" s="465"/>
      <c r="I97" s="466"/>
      <c r="J97" s="478"/>
      <c r="K97" s="467"/>
      <c r="L97" s="27"/>
      <c r="M97" s="453"/>
      <c r="N97" s="453"/>
      <c r="O97" s="453"/>
      <c r="P97" s="453"/>
      <c r="Q97" s="453"/>
    </row>
    <row r="98" spans="3:17" x14ac:dyDescent="0.25">
      <c r="C98" s="443">
        <v>96</v>
      </c>
      <c r="D98" s="462">
        <v>42105</v>
      </c>
      <c r="E98" s="439">
        <f>Таблица1[[#This Row],[дата контрольного измерения]]</f>
        <v>42105</v>
      </c>
      <c r="F98" s="463">
        <v>98.468800016841783</v>
      </c>
      <c r="G98" s="464">
        <v>99.073040908664595</v>
      </c>
      <c r="H98" s="465"/>
      <c r="I98" s="466"/>
      <c r="J98" s="478"/>
      <c r="K98" s="467"/>
      <c r="L98" s="27"/>
      <c r="M98" s="453"/>
      <c r="N98" s="453"/>
      <c r="O98" s="453"/>
      <c r="P98" s="453"/>
      <c r="Q98" s="453"/>
    </row>
    <row r="99" spans="3:17" x14ac:dyDescent="0.25">
      <c r="C99" s="443">
        <v>97</v>
      </c>
      <c r="D99" s="462">
        <v>42106</v>
      </c>
      <c r="E99" s="439">
        <f>Таблица1[[#This Row],[дата контрольного измерения]]</f>
        <v>42106</v>
      </c>
      <c r="F99" s="463">
        <v>102.3385727331836</v>
      </c>
      <c r="G99" s="464">
        <v>101.11097244189497</v>
      </c>
      <c r="H99" s="465"/>
      <c r="I99" s="466"/>
      <c r="J99" s="478"/>
      <c r="K99" s="467"/>
      <c r="L99" s="27"/>
      <c r="M99" s="453"/>
      <c r="N99" s="453"/>
      <c r="O99" s="453"/>
      <c r="P99" s="453"/>
      <c r="Q99" s="453"/>
    </row>
    <row r="100" spans="3:17" x14ac:dyDescent="0.25">
      <c r="C100" s="443">
        <v>98</v>
      </c>
      <c r="D100" s="462">
        <v>42107</v>
      </c>
      <c r="E100" s="439">
        <f>Таблица1[[#This Row],[дата контрольного измерения]]</f>
        <v>42107</v>
      </c>
      <c r="F100" s="463">
        <v>101.61928133777667</v>
      </c>
      <c r="G100" s="464">
        <v>100.19967678592751</v>
      </c>
      <c r="H100" s="465"/>
      <c r="I100" s="466"/>
      <c r="J100" s="478"/>
      <c r="K100" s="467"/>
      <c r="L100" s="27"/>
      <c r="M100" s="453"/>
      <c r="N100" s="453"/>
      <c r="O100" s="453"/>
      <c r="P100" s="453"/>
      <c r="Q100" s="453"/>
    </row>
    <row r="101" spans="3:17" x14ac:dyDescent="0.25">
      <c r="C101" s="443">
        <v>99</v>
      </c>
      <c r="D101" s="462">
        <v>42108</v>
      </c>
      <c r="E101" s="439">
        <f>Таблица1[[#This Row],[дата контрольного измерения]]</f>
        <v>42108</v>
      </c>
      <c r="F101" s="463">
        <v>100.82537202295634</v>
      </c>
      <c r="G101" s="464">
        <v>100.19268791765985</v>
      </c>
      <c r="H101" s="465"/>
      <c r="I101" s="466"/>
      <c r="J101" s="478"/>
      <c r="K101" s="467"/>
      <c r="L101" s="27"/>
      <c r="M101" s="453"/>
      <c r="N101" s="453"/>
      <c r="O101" s="453"/>
      <c r="P101" s="453"/>
      <c r="Q101" s="453"/>
    </row>
    <row r="102" spans="3:17" x14ac:dyDescent="0.25">
      <c r="C102" s="447">
        <v>100</v>
      </c>
      <c r="D102" s="462">
        <v>42109</v>
      </c>
      <c r="E102" s="439">
        <f>Таблица1[[#This Row],[дата контрольного измерения]]</f>
        <v>42109</v>
      </c>
      <c r="F102" s="463">
        <v>100.64693407743692</v>
      </c>
      <c r="G102" s="464">
        <v>100.51168419218691</v>
      </c>
      <c r="H102" s="465"/>
      <c r="I102" s="466"/>
      <c r="J102" s="478"/>
      <c r="K102" s="467"/>
      <c r="L102" s="27"/>
      <c r="M102" s="453"/>
      <c r="N102" s="453"/>
      <c r="O102" s="453"/>
      <c r="P102" s="453"/>
      <c r="Q102" s="453"/>
    </row>
    <row r="103" spans="3:17" x14ac:dyDescent="0.25">
      <c r="C103" s="443">
        <v>101</v>
      </c>
      <c r="D103" s="462">
        <v>42110</v>
      </c>
      <c r="E103" s="439">
        <f>Таблица1[[#This Row],[дата контрольного измерения]]</f>
        <v>42110</v>
      </c>
      <c r="F103" s="463">
        <v>98.922566804814636</v>
      </c>
      <c r="G103" s="464">
        <v>101.17973593237988</v>
      </c>
      <c r="H103" s="484"/>
      <c r="I103" s="485"/>
      <c r="J103" s="478"/>
      <c r="K103" s="467"/>
      <c r="L103" s="27"/>
      <c r="M103" s="453"/>
      <c r="N103" s="453"/>
      <c r="O103" s="453"/>
      <c r="P103" s="453"/>
      <c r="Q103" s="453"/>
    </row>
    <row r="104" spans="3:17" x14ac:dyDescent="0.25">
      <c r="C104" s="443">
        <v>102</v>
      </c>
      <c r="D104" s="462">
        <v>42111</v>
      </c>
      <c r="E104" s="439">
        <f>Таблица1[[#This Row],[дата контрольного измерения]]</f>
        <v>42111</v>
      </c>
      <c r="F104" s="463">
        <v>100.01280289513623</v>
      </c>
      <c r="G104" s="464">
        <v>100.28994683538893</v>
      </c>
      <c r="H104" s="484"/>
      <c r="I104" s="485"/>
      <c r="J104" s="478"/>
      <c r="K104" s="467"/>
      <c r="L104" s="27"/>
      <c r="M104" s="453"/>
      <c r="N104" s="453"/>
      <c r="O104" s="453"/>
      <c r="P104" s="453"/>
      <c r="Q104" s="453"/>
    </row>
    <row r="105" spans="3:17" x14ac:dyDescent="0.25">
      <c r="C105" s="443">
        <v>103</v>
      </c>
      <c r="D105" s="462">
        <v>42112</v>
      </c>
      <c r="E105" s="439">
        <f>Таблица1[[#This Row],[дата контрольного измерения]]</f>
        <v>42112</v>
      </c>
      <c r="F105" s="463">
        <v>101.84603079937754</v>
      </c>
      <c r="G105" s="464">
        <v>98.948810466694724</v>
      </c>
      <c r="H105" s="484"/>
      <c r="I105" s="485"/>
      <c r="J105" s="478"/>
      <c r="K105" s="467"/>
      <c r="L105" s="27"/>
      <c r="M105" s="453"/>
      <c r="N105" s="453"/>
      <c r="O105" s="453"/>
      <c r="P105" s="453"/>
      <c r="Q105" s="453"/>
    </row>
    <row r="106" spans="3:17" x14ac:dyDescent="0.25">
      <c r="C106" s="443">
        <v>104</v>
      </c>
      <c r="D106" s="462">
        <v>42113</v>
      </c>
      <c r="E106" s="439">
        <f>Таблица1[[#This Row],[дата контрольного измерения]]</f>
        <v>42113</v>
      </c>
      <c r="F106" s="463">
        <v>99.493163098243485</v>
      </c>
      <c r="G106" s="464">
        <v>101.0260720366413</v>
      </c>
      <c r="H106" s="484"/>
      <c r="I106" s="485"/>
      <c r="J106" s="478"/>
      <c r="K106" s="467"/>
      <c r="L106" s="27"/>
      <c r="M106" s="453"/>
      <c r="N106" s="453"/>
      <c r="O106" s="453"/>
      <c r="P106" s="453"/>
      <c r="Q106" s="453"/>
    </row>
    <row r="107" spans="3:17" x14ac:dyDescent="0.25">
      <c r="C107" s="443">
        <v>105</v>
      </c>
      <c r="D107" s="462">
        <v>42114</v>
      </c>
      <c r="E107" s="439">
        <f>Таблица1[[#This Row],[дата контрольного измерения]]</f>
        <v>42114</v>
      </c>
      <c r="F107" s="463">
        <v>100.68437901215972</v>
      </c>
      <c r="G107" s="464">
        <v>101.74160002846972</v>
      </c>
      <c r="H107" s="484"/>
      <c r="I107" s="485"/>
      <c r="J107" s="478"/>
      <c r="K107" s="467"/>
      <c r="L107" s="27"/>
      <c r="M107" s="453"/>
      <c r="N107" s="453"/>
      <c r="O107" s="453"/>
      <c r="P107" s="453"/>
      <c r="Q107" s="453"/>
    </row>
    <row r="108" spans="3:17" x14ac:dyDescent="0.25">
      <c r="C108" s="443">
        <v>106</v>
      </c>
      <c r="D108" s="462">
        <v>42115</v>
      </c>
      <c r="E108" s="439">
        <f>Таблица1[[#This Row],[дата контрольного измерения]]</f>
        <v>42115</v>
      </c>
      <c r="F108" s="463">
        <v>100.56998504512387</v>
      </c>
      <c r="G108" s="464">
        <v>98.858594019572976</v>
      </c>
      <c r="H108" s="484"/>
      <c r="I108" s="485"/>
      <c r="J108" s="478"/>
      <c r="K108" s="467"/>
      <c r="L108" s="27"/>
      <c r="M108" s="453"/>
      <c r="N108" s="453"/>
      <c r="O108" s="453"/>
      <c r="P108" s="453"/>
      <c r="Q108" s="453"/>
    </row>
    <row r="109" spans="3:17" x14ac:dyDescent="0.25">
      <c r="C109" s="443">
        <v>107</v>
      </c>
      <c r="D109" s="462">
        <v>42116</v>
      </c>
      <c r="E109" s="439">
        <f>Таблица1[[#This Row],[дата контрольного измерения]]</f>
        <v>42116</v>
      </c>
      <c r="F109" s="463">
        <v>100.68794919069387</v>
      </c>
      <c r="G109" s="464">
        <v>99.889086669755258</v>
      </c>
      <c r="H109" s="484"/>
      <c r="I109" s="485"/>
      <c r="J109" s="478"/>
      <c r="K109" s="467"/>
      <c r="L109" s="27"/>
      <c r="M109" s="453"/>
      <c r="N109" s="453"/>
      <c r="O109" s="453"/>
      <c r="P109" s="453"/>
      <c r="Q109" s="453"/>
    </row>
    <row r="110" spans="3:17" x14ac:dyDescent="0.25">
      <c r="C110" s="443">
        <v>108</v>
      </c>
      <c r="D110" s="462">
        <v>42117</v>
      </c>
      <c r="E110" s="439">
        <f>Таблица1[[#This Row],[дата контрольного измерения]]</f>
        <v>42117</v>
      </c>
      <c r="F110" s="463">
        <v>99.738405978289677</v>
      </c>
      <c r="G110" s="464">
        <v>101.86823873340775</v>
      </c>
      <c r="H110" s="484"/>
      <c r="I110" s="485"/>
      <c r="J110" s="478"/>
      <c r="K110" s="467"/>
      <c r="L110" s="27"/>
      <c r="M110" s="453"/>
      <c r="N110" s="453"/>
      <c r="O110" s="453"/>
      <c r="P110" s="453"/>
      <c r="Q110" s="453"/>
    </row>
    <row r="111" spans="3:17" x14ac:dyDescent="0.25">
      <c r="C111" s="443">
        <v>109</v>
      </c>
      <c r="D111" s="462">
        <v>42118</v>
      </c>
      <c r="E111" s="439">
        <f>Таблица1[[#This Row],[дата контрольного измерения]]</f>
        <v>42118</v>
      </c>
      <c r="F111" s="463">
        <v>99.761974541878558</v>
      </c>
      <c r="G111" s="464">
        <v>99.851610814967231</v>
      </c>
      <c r="H111" s="484"/>
      <c r="I111" s="485"/>
      <c r="J111" s="478"/>
      <c r="K111" s="467"/>
      <c r="L111" s="27"/>
      <c r="M111" s="453"/>
      <c r="N111" s="453"/>
      <c r="O111" s="453"/>
      <c r="P111" s="453"/>
      <c r="Q111" s="453"/>
    </row>
    <row r="112" spans="3:17" x14ac:dyDescent="0.25">
      <c r="C112" s="444">
        <v>110</v>
      </c>
      <c r="D112" s="462">
        <v>42119</v>
      </c>
      <c r="E112" s="439">
        <f>Таблица1[[#This Row],[дата контрольного измерения]]</f>
        <v>42119</v>
      </c>
      <c r="F112" s="463">
        <v>101.39012698769791</v>
      </c>
      <c r="G112" s="464">
        <v>100.73055460998748</v>
      </c>
      <c r="H112" s="484"/>
      <c r="I112" s="485"/>
      <c r="J112" s="478"/>
      <c r="K112" s="467"/>
      <c r="L112" s="27"/>
      <c r="M112" s="453"/>
      <c r="N112" s="453"/>
      <c r="O112" s="453"/>
      <c r="P112" s="453"/>
      <c r="Q112" s="453"/>
    </row>
    <row r="113" spans="3:17" x14ac:dyDescent="0.25">
      <c r="C113" s="443">
        <v>111</v>
      </c>
      <c r="D113" s="462">
        <v>42120</v>
      </c>
      <c r="E113" s="439">
        <f>Таблица1[[#This Row],[дата контрольного измерения]]</f>
        <v>42120</v>
      </c>
      <c r="F113" s="463">
        <v>101.17638389233099</v>
      </c>
      <c r="G113" s="464">
        <v>100.40250146378477</v>
      </c>
      <c r="H113" s="484"/>
      <c r="I113" s="485"/>
      <c r="J113" s="478"/>
      <c r="K113" s="467"/>
      <c r="L113" s="27"/>
      <c r="M113" s="453"/>
      <c r="N113" s="453"/>
      <c r="O113" s="453"/>
      <c r="P113" s="453"/>
      <c r="Q113" s="453"/>
    </row>
    <row r="114" spans="3:17" x14ac:dyDescent="0.25">
      <c r="C114" s="443">
        <v>112</v>
      </c>
      <c r="D114" s="462">
        <v>42121</v>
      </c>
      <c r="E114" s="439">
        <f>Таблица1[[#This Row],[дата контрольного измерения]]</f>
        <v>42121</v>
      </c>
      <c r="F114" s="463">
        <v>99.664556393358808</v>
      </c>
      <c r="G114" s="464">
        <v>101.16062910245438</v>
      </c>
      <c r="H114" s="484"/>
      <c r="I114" s="485"/>
      <c r="J114" s="478"/>
      <c r="K114" s="467"/>
      <c r="L114" s="27"/>
      <c r="M114" s="453"/>
      <c r="N114" s="453"/>
      <c r="O114" s="453"/>
      <c r="P114" s="453"/>
      <c r="Q114" s="453"/>
    </row>
    <row r="115" spans="3:17" x14ac:dyDescent="0.25">
      <c r="C115" s="443">
        <v>113</v>
      </c>
      <c r="D115" s="462">
        <v>42122</v>
      </c>
      <c r="E115" s="439">
        <f>Таблица1[[#This Row],[дата контрольного измерения]]</f>
        <v>42122</v>
      </c>
      <c r="F115" s="463">
        <v>100.14254562572145</v>
      </c>
      <c r="G115" s="464">
        <v>98.531194696975149</v>
      </c>
      <c r="H115" s="484"/>
      <c r="I115" s="485"/>
      <c r="J115" s="478"/>
      <c r="K115" s="467"/>
      <c r="L115" s="27"/>
      <c r="M115" s="453"/>
      <c r="N115" s="453"/>
      <c r="O115" s="453"/>
      <c r="P115" s="453"/>
      <c r="Q115" s="453"/>
    </row>
    <row r="116" spans="3:17" x14ac:dyDescent="0.25">
      <c r="C116" s="443">
        <v>114</v>
      </c>
      <c r="D116" s="462">
        <v>42123</v>
      </c>
      <c r="E116" s="439">
        <f>Таблица1[[#This Row],[дата контрольного измерения]]</f>
        <v>42123</v>
      </c>
      <c r="F116" s="463">
        <v>99.684468788374986</v>
      </c>
      <c r="G116" s="464">
        <v>100.65259006929109</v>
      </c>
      <c r="H116" s="484"/>
      <c r="I116" s="485"/>
      <c r="J116" s="478"/>
      <c r="K116" s="467"/>
      <c r="L116" s="27"/>
      <c r="M116" s="453"/>
      <c r="N116" s="453"/>
      <c r="O116" s="453"/>
      <c r="P116" s="453"/>
      <c r="Q116" s="453"/>
    </row>
    <row r="117" spans="3:17" x14ac:dyDescent="0.25">
      <c r="C117" s="443">
        <v>115</v>
      </c>
      <c r="D117" s="462">
        <v>42124</v>
      </c>
      <c r="E117" s="439">
        <f>Таблица1[[#This Row],[дата контрольного измерения]]</f>
        <v>42124</v>
      </c>
      <c r="F117" s="463">
        <v>102.31845522161541</v>
      </c>
      <c r="G117" s="464">
        <v>100.32335694856106</v>
      </c>
      <c r="H117" s="484"/>
      <c r="I117" s="485"/>
      <c r="J117" s="478"/>
      <c r="K117" s="467"/>
      <c r="L117" s="27"/>
      <c r="M117" s="453"/>
      <c r="N117" s="453"/>
      <c r="O117" s="453"/>
      <c r="P117" s="453"/>
      <c r="Q117" s="453"/>
    </row>
    <row r="118" spans="3:17" x14ac:dyDescent="0.25">
      <c r="C118" s="443">
        <v>116</v>
      </c>
      <c r="D118" s="462">
        <v>42125</v>
      </c>
      <c r="E118" s="439">
        <f>Таблица1[[#This Row],[дата контрольного измерения]]</f>
        <v>42125</v>
      </c>
      <c r="F118" s="463">
        <v>97.807587567926987</v>
      </c>
      <c r="G118" s="464">
        <v>99.553463311167775</v>
      </c>
      <c r="H118" s="484"/>
      <c r="I118" s="485"/>
      <c r="J118" s="478"/>
      <c r="K118" s="467"/>
      <c r="L118" s="27"/>
      <c r="M118" s="453"/>
      <c r="N118" s="453"/>
      <c r="O118" s="453"/>
      <c r="P118" s="453"/>
      <c r="Q118" s="453"/>
    </row>
    <row r="119" spans="3:17" x14ac:dyDescent="0.25">
      <c r="C119" s="443">
        <v>117</v>
      </c>
      <c r="D119" s="462">
        <v>42126</v>
      </c>
      <c r="E119" s="439">
        <f>Таблица1[[#This Row],[дата контрольного измерения]]</f>
        <v>42126</v>
      </c>
      <c r="F119" s="463">
        <v>100.7411233530141</v>
      </c>
      <c r="G119" s="464">
        <v>100.76856581287942</v>
      </c>
      <c r="H119" s="484"/>
      <c r="I119" s="485"/>
      <c r="J119" s="478"/>
      <c r="K119" s="467"/>
      <c r="L119" s="27"/>
      <c r="M119" s="453"/>
      <c r="N119" s="453"/>
      <c r="O119" s="453"/>
      <c r="P119" s="453"/>
      <c r="Q119" s="453"/>
    </row>
    <row r="120" spans="3:17" x14ac:dyDescent="0.25">
      <c r="C120" s="443">
        <v>118</v>
      </c>
      <c r="D120" s="462">
        <v>42127</v>
      </c>
      <c r="E120" s="439">
        <f>Таблица1[[#This Row],[дата контрольного измерения]]</f>
        <v>42127</v>
      </c>
      <c r="F120" s="463">
        <v>99.039232489040231</v>
      </c>
      <c r="G120" s="464">
        <v>99.685675985814811</v>
      </c>
      <c r="H120" s="484"/>
      <c r="I120" s="485"/>
      <c r="J120" s="478"/>
      <c r="K120" s="467"/>
      <c r="L120" s="27"/>
      <c r="M120" s="453"/>
      <c r="N120" s="453"/>
      <c r="O120" s="453"/>
      <c r="P120" s="453"/>
      <c r="Q120" s="453"/>
    </row>
    <row r="121" spans="3:17" x14ac:dyDescent="0.25">
      <c r="C121" s="443">
        <v>119</v>
      </c>
      <c r="D121" s="462">
        <v>42128</v>
      </c>
      <c r="E121" s="439">
        <f>Таблица1[[#This Row],[дата контрольного измерения]]</f>
        <v>42128</v>
      </c>
      <c r="F121" s="463">
        <v>99.254434900686491</v>
      </c>
      <c r="G121" s="464">
        <v>98.806707714524705</v>
      </c>
      <c r="H121" s="484"/>
      <c r="I121" s="485"/>
      <c r="J121" s="478"/>
      <c r="K121" s="467"/>
      <c r="L121" s="27"/>
      <c r="M121" s="453"/>
      <c r="N121" s="453"/>
      <c r="O121" s="453"/>
      <c r="P121" s="453"/>
      <c r="Q121" s="453"/>
    </row>
    <row r="122" spans="3:17" x14ac:dyDescent="0.25">
      <c r="C122" s="445">
        <v>120</v>
      </c>
      <c r="D122" s="469">
        <v>42129</v>
      </c>
      <c r="E122" s="440">
        <f>Таблица1[[#This Row],[дата контрольного измерения]]</f>
        <v>42129</v>
      </c>
      <c r="F122" s="470">
        <v>100.76906862443529</v>
      </c>
      <c r="G122" s="471">
        <v>100.44670114721416</v>
      </c>
      <c r="H122" s="479"/>
      <c r="I122" s="480"/>
      <c r="J122" s="481"/>
      <c r="K122" s="475"/>
      <c r="L122" s="27"/>
      <c r="M122" s="453"/>
      <c r="N122" s="453"/>
      <c r="O122" s="453"/>
      <c r="P122" s="453"/>
      <c r="Q122" s="453"/>
    </row>
    <row r="123" spans="3:17" x14ac:dyDescent="0.25">
      <c r="C123" s="446">
        <v>121</v>
      </c>
      <c r="D123" s="476">
        <v>42130</v>
      </c>
      <c r="E123" s="438">
        <f>Таблица1[[#This Row],[дата контрольного измерения]]</f>
        <v>42130</v>
      </c>
      <c r="F123" s="463">
        <v>101.92616740643335</v>
      </c>
      <c r="G123" s="464">
        <v>98.620144374192819</v>
      </c>
      <c r="H123" s="482"/>
      <c r="I123" s="483"/>
      <c r="J123" s="460"/>
      <c r="K123" s="461"/>
      <c r="L123" s="27"/>
      <c r="M123" s="453"/>
      <c r="N123" s="453"/>
      <c r="O123" s="453"/>
      <c r="P123" s="453"/>
      <c r="Q123" s="453"/>
    </row>
    <row r="124" spans="3:17" x14ac:dyDescent="0.25">
      <c r="C124" s="443">
        <v>122</v>
      </c>
      <c r="D124" s="462">
        <v>42131</v>
      </c>
      <c r="E124" s="439">
        <f>Таблица1[[#This Row],[дата контрольного измерения]]</f>
        <v>42131</v>
      </c>
      <c r="F124" s="463">
        <v>100.9509849650605</v>
      </c>
      <c r="G124" s="464">
        <v>97.310915161282978</v>
      </c>
      <c r="H124" s="484"/>
      <c r="I124" s="485"/>
      <c r="J124" s="478"/>
      <c r="K124" s="467"/>
      <c r="L124" s="27"/>
      <c r="M124" s="453"/>
      <c r="N124" s="453"/>
      <c r="O124" s="453"/>
      <c r="P124" s="453"/>
      <c r="Q124" s="453"/>
    </row>
    <row r="125" spans="3:17" x14ac:dyDescent="0.25">
      <c r="C125" s="443">
        <v>123</v>
      </c>
      <c r="D125" s="462">
        <v>42132</v>
      </c>
      <c r="E125" s="439">
        <f>Таблица1[[#This Row],[дата контрольного измерения]]</f>
        <v>42132</v>
      </c>
      <c r="F125" s="463">
        <v>100.50576646822981</v>
      </c>
      <c r="G125" s="464">
        <v>98.745071680511543</v>
      </c>
      <c r="H125" s="484"/>
      <c r="I125" s="485"/>
      <c r="J125" s="478"/>
      <c r="K125" s="467"/>
      <c r="L125" s="27"/>
      <c r="M125" s="453"/>
      <c r="N125" s="453"/>
      <c r="O125" s="453"/>
      <c r="P125" s="453"/>
      <c r="Q125" s="453"/>
    </row>
    <row r="126" spans="3:17" x14ac:dyDescent="0.25">
      <c r="C126" s="443">
        <v>124</v>
      </c>
      <c r="D126" s="462">
        <v>42133</v>
      </c>
      <c r="E126" s="439">
        <f>Таблица1[[#This Row],[дата контрольного измерения]]</f>
        <v>42133</v>
      </c>
      <c r="F126" s="463">
        <v>101.3086945889207</v>
      </c>
      <c r="G126" s="464">
        <v>100.20405549631361</v>
      </c>
      <c r="H126" s="484"/>
      <c r="I126" s="485"/>
      <c r="J126" s="478"/>
      <c r="K126" s="467"/>
      <c r="L126" s="27"/>
      <c r="M126" s="453"/>
      <c r="N126" s="453"/>
      <c r="O126" s="453"/>
      <c r="P126" s="453"/>
      <c r="Q126" s="453"/>
    </row>
    <row r="127" spans="3:17" x14ac:dyDescent="0.25">
      <c r="C127" s="443">
        <v>125</v>
      </c>
      <c r="D127" s="462">
        <v>42134</v>
      </c>
      <c r="E127" s="439">
        <f>Таблица1[[#This Row],[дата контрольного измерения]]</f>
        <v>42134</v>
      </c>
      <c r="F127" s="463">
        <v>99.835839685710141</v>
      </c>
      <c r="G127" s="464">
        <v>98.450973882907419</v>
      </c>
      <c r="H127" s="484"/>
      <c r="I127" s="485"/>
      <c r="J127" s="478"/>
      <c r="K127" s="467"/>
      <c r="L127" s="27"/>
      <c r="M127" s="453"/>
      <c r="N127" s="453"/>
      <c r="O127" s="453"/>
      <c r="P127" s="453"/>
      <c r="Q127" s="453"/>
    </row>
    <row r="128" spans="3:17" x14ac:dyDescent="0.25">
      <c r="C128" s="443">
        <v>126</v>
      </c>
      <c r="D128" s="462">
        <v>42135</v>
      </c>
      <c r="E128" s="439">
        <f>Таблица1[[#This Row],[дата контрольного измерения]]</f>
        <v>42135</v>
      </c>
      <c r="F128" s="463">
        <v>100.87629088751149</v>
      </c>
      <c r="G128" s="464">
        <v>99.321683407974675</v>
      </c>
      <c r="H128" s="484"/>
      <c r="I128" s="485"/>
      <c r="J128" s="478"/>
      <c r="K128" s="467"/>
      <c r="L128" s="27"/>
      <c r="M128" s="453"/>
      <c r="N128" s="453"/>
      <c r="O128" s="453"/>
      <c r="P128" s="453"/>
      <c r="Q128" s="453"/>
    </row>
    <row r="129" spans="3:17" x14ac:dyDescent="0.25">
      <c r="C129" s="443">
        <v>127</v>
      </c>
      <c r="D129" s="462">
        <v>42136</v>
      </c>
      <c r="E129" s="439">
        <f>Таблица1[[#This Row],[дата контрольного измерения]]</f>
        <v>42136</v>
      </c>
      <c r="F129" s="463">
        <v>99.253028455784218</v>
      </c>
      <c r="G129" s="464">
        <v>100.62154225053389</v>
      </c>
      <c r="H129" s="484"/>
      <c r="I129" s="485"/>
      <c r="J129" s="478"/>
      <c r="K129" s="467"/>
      <c r="L129" s="27"/>
      <c r="M129" s="453"/>
      <c r="N129" s="453"/>
      <c r="O129" s="453"/>
      <c r="P129" s="453"/>
      <c r="Q129" s="453"/>
    </row>
    <row r="130" spans="3:17" x14ac:dyDescent="0.25">
      <c r="C130" s="443">
        <v>128</v>
      </c>
      <c r="D130" s="462">
        <v>42137</v>
      </c>
      <c r="E130" s="439">
        <f>Таблица1[[#This Row],[дата контрольного измерения]]</f>
        <v>42137</v>
      </c>
      <c r="F130" s="463">
        <v>100.6137021664604</v>
      </c>
      <c r="G130" s="464">
        <v>98.462088759091287</v>
      </c>
      <c r="H130" s="484"/>
      <c r="I130" s="485"/>
      <c r="J130" s="478"/>
      <c r="K130" s="467"/>
      <c r="L130" s="27"/>
      <c r="M130" s="453"/>
      <c r="N130" s="453"/>
      <c r="O130" s="453"/>
      <c r="P130" s="453"/>
      <c r="Q130" s="453"/>
    </row>
    <row r="131" spans="3:17" x14ac:dyDescent="0.25">
      <c r="C131" s="443">
        <v>129</v>
      </c>
      <c r="D131" s="462">
        <v>42138</v>
      </c>
      <c r="E131" s="439">
        <f>Таблица1[[#This Row],[дата контрольного измерения]]</f>
        <v>42138</v>
      </c>
      <c r="F131" s="463">
        <v>101.75191050264394</v>
      </c>
      <c r="G131" s="464">
        <v>98.607098026655279</v>
      </c>
      <c r="H131" s="484"/>
      <c r="I131" s="485"/>
      <c r="J131" s="478"/>
      <c r="K131" s="467"/>
      <c r="L131" s="27"/>
      <c r="M131" s="453"/>
      <c r="N131" s="453"/>
      <c r="O131" s="453"/>
      <c r="P131" s="453"/>
      <c r="Q131" s="453"/>
    </row>
    <row r="132" spans="3:17" x14ac:dyDescent="0.25">
      <c r="C132" s="444">
        <v>130</v>
      </c>
      <c r="D132" s="462">
        <v>42139</v>
      </c>
      <c r="E132" s="439">
        <f>Таблица1[[#This Row],[дата контрольного измерения]]</f>
        <v>42139</v>
      </c>
      <c r="F132" s="463">
        <v>99.566842450715527</v>
      </c>
      <c r="G132" s="464">
        <v>100.31751138159528</v>
      </c>
      <c r="H132" s="484"/>
      <c r="I132" s="485"/>
      <c r="J132" s="478"/>
      <c r="K132" s="467"/>
      <c r="L132" s="27"/>
      <c r="M132" s="453"/>
      <c r="N132" s="453"/>
      <c r="O132" s="453"/>
      <c r="P132" s="453"/>
      <c r="Q132" s="453"/>
    </row>
    <row r="133" spans="3:17" x14ac:dyDescent="0.25">
      <c r="C133" s="443">
        <v>131</v>
      </c>
      <c r="D133" s="462">
        <v>42140</v>
      </c>
      <c r="E133" s="439">
        <f>Таблица1[[#This Row],[дата контрольного измерения]]</f>
        <v>42140</v>
      </c>
      <c r="F133" s="463">
        <v>100.72371918155255</v>
      </c>
      <c r="G133" s="464">
        <v>100.67364381026404</v>
      </c>
      <c r="H133" s="484"/>
      <c r="I133" s="485"/>
      <c r="J133" s="478"/>
      <c r="K133" s="467"/>
      <c r="L133" s="27"/>
      <c r="M133" s="453"/>
      <c r="N133" s="453"/>
      <c r="O133" s="453"/>
      <c r="P133" s="453"/>
      <c r="Q133" s="453"/>
    </row>
    <row r="134" spans="3:17" x14ac:dyDescent="0.25">
      <c r="C134" s="443">
        <v>132</v>
      </c>
      <c r="D134" s="462">
        <v>42141</v>
      </c>
      <c r="E134" s="439">
        <f>Таблица1[[#This Row],[дата контрольного измерения]]</f>
        <v>42141</v>
      </c>
      <c r="F134" s="463">
        <v>99.968602258650421</v>
      </c>
      <c r="G134" s="464">
        <v>99.239760219644978</v>
      </c>
      <c r="H134" s="484"/>
      <c r="I134" s="485"/>
      <c r="J134" s="478"/>
      <c r="K134" s="467"/>
      <c r="L134" s="27"/>
      <c r="M134" s="453"/>
      <c r="N134" s="453"/>
      <c r="O134" s="453"/>
      <c r="P134" s="453"/>
      <c r="Q134" s="453"/>
    </row>
    <row r="135" spans="3:17" x14ac:dyDescent="0.25">
      <c r="C135" s="443">
        <v>133</v>
      </c>
      <c r="D135" s="462">
        <v>42142</v>
      </c>
      <c r="E135" s="439">
        <f>Таблица1[[#This Row],[дата контрольного измерения]]</f>
        <v>42142</v>
      </c>
      <c r="F135" s="463">
        <v>98.234010034269474</v>
      </c>
      <c r="G135" s="464">
        <v>100.44481634442461</v>
      </c>
      <c r="H135" s="484"/>
      <c r="I135" s="485"/>
      <c r="J135" s="478"/>
      <c r="K135" s="467"/>
      <c r="L135" s="27"/>
      <c r="M135" s="453"/>
      <c r="N135" s="453"/>
      <c r="O135" s="453"/>
      <c r="P135" s="453"/>
      <c r="Q135" s="453"/>
    </row>
    <row r="136" spans="3:17" x14ac:dyDescent="0.25">
      <c r="C136" s="443">
        <v>134</v>
      </c>
      <c r="D136" s="462">
        <v>42143</v>
      </c>
      <c r="E136" s="439">
        <f>Таблица1[[#This Row],[дата контрольного измерения]]</f>
        <v>42143</v>
      </c>
      <c r="F136" s="463">
        <v>100.00964073147541</v>
      </c>
      <c r="G136" s="464">
        <v>100.78366994310075</v>
      </c>
      <c r="H136" s="484"/>
      <c r="I136" s="485"/>
      <c r="J136" s="478"/>
      <c r="K136" s="467"/>
      <c r="L136" s="27"/>
      <c r="M136" s="453"/>
      <c r="N136" s="453"/>
      <c r="O136" s="453"/>
      <c r="P136" s="453"/>
      <c r="Q136" s="453"/>
    </row>
    <row r="137" spans="3:17" x14ac:dyDescent="0.25">
      <c r="C137" s="443">
        <v>135</v>
      </c>
      <c r="D137" s="462">
        <v>42144</v>
      </c>
      <c r="E137" s="439">
        <f>Таблица1[[#This Row],[дата контрольного измерения]]</f>
        <v>42144</v>
      </c>
      <c r="F137" s="463">
        <v>102.01929026198675</v>
      </c>
      <c r="G137" s="464">
        <v>99.140628732255806</v>
      </c>
      <c r="H137" s="484"/>
      <c r="I137" s="485"/>
      <c r="J137" s="478"/>
      <c r="K137" s="467"/>
      <c r="L137" s="27"/>
      <c r="M137" s="453"/>
      <c r="N137" s="453"/>
      <c r="O137" s="453"/>
      <c r="P137" s="453"/>
      <c r="Q137" s="453"/>
    </row>
    <row r="138" spans="3:17" ht="16.5" customHeight="1" x14ac:dyDescent="0.25">
      <c r="C138" s="443">
        <v>136</v>
      </c>
      <c r="D138" s="462">
        <v>42145</v>
      </c>
      <c r="E138" s="439">
        <f>Таблица1[[#This Row],[дата контрольного измерения]]</f>
        <v>42145</v>
      </c>
      <c r="F138" s="463">
        <v>101.35256811321932</v>
      </c>
      <c r="G138" s="464">
        <v>97.05904238227518</v>
      </c>
      <c r="H138" s="484"/>
      <c r="I138" s="485"/>
      <c r="J138" s="478"/>
      <c r="K138" s="467"/>
      <c r="L138" s="27"/>
      <c r="M138" s="453"/>
      <c r="N138" s="453"/>
      <c r="O138" s="453"/>
      <c r="P138" s="453"/>
      <c r="Q138" s="453"/>
    </row>
    <row r="139" spans="3:17" x14ac:dyDescent="0.25">
      <c r="C139" s="443">
        <v>137</v>
      </c>
      <c r="D139" s="462">
        <v>42146</v>
      </c>
      <c r="E139" s="439">
        <f>Таблица1[[#This Row],[дата контрольного измерения]]</f>
        <v>42146</v>
      </c>
      <c r="F139" s="463">
        <v>100.03708846922234</v>
      </c>
      <c r="G139" s="464">
        <v>98.380760732543649</v>
      </c>
      <c r="H139" s="484"/>
      <c r="I139" s="485"/>
      <c r="J139" s="478"/>
      <c r="K139" s="467"/>
      <c r="L139" s="27"/>
      <c r="M139" s="453"/>
      <c r="N139" s="453"/>
      <c r="O139" s="453"/>
      <c r="P139" s="453"/>
      <c r="Q139" s="453"/>
    </row>
    <row r="140" spans="3:17" x14ac:dyDescent="0.25">
      <c r="C140" s="443">
        <v>138</v>
      </c>
      <c r="D140" s="462">
        <v>42147</v>
      </c>
      <c r="E140" s="439">
        <f>Таблица1[[#This Row],[дата контрольного измерения]]</f>
        <v>42147</v>
      </c>
      <c r="F140" s="463">
        <v>100.77299862658724</v>
      </c>
      <c r="G140" s="464">
        <v>100.76981138909356</v>
      </c>
      <c r="H140" s="484"/>
      <c r="I140" s="485"/>
      <c r="J140" s="478"/>
      <c r="K140" s="467"/>
      <c r="L140" s="27"/>
      <c r="M140" s="453"/>
      <c r="N140" s="453"/>
      <c r="O140" s="453"/>
      <c r="P140" s="453"/>
      <c r="Q140" s="453"/>
    </row>
    <row r="141" spans="3:17" x14ac:dyDescent="0.25">
      <c r="C141" s="443">
        <v>139</v>
      </c>
      <c r="D141" s="462">
        <v>42148</v>
      </c>
      <c r="E141" s="439">
        <f>Таблица1[[#This Row],[дата контрольного измерения]]</f>
        <v>42148</v>
      </c>
      <c r="F141" s="463">
        <v>100.17984369495322</v>
      </c>
      <c r="G141" s="464">
        <v>99.333656394057414</v>
      </c>
      <c r="H141" s="484"/>
      <c r="I141" s="485"/>
      <c r="J141" s="478"/>
      <c r="K141" s="467"/>
      <c r="L141" s="27"/>
      <c r="M141" s="453"/>
      <c r="N141" s="453"/>
      <c r="O141" s="453"/>
      <c r="P141" s="453"/>
      <c r="Q141" s="453"/>
    </row>
    <row r="142" spans="3:17" x14ac:dyDescent="0.25">
      <c r="C142" s="444">
        <v>140</v>
      </c>
      <c r="D142" s="462">
        <v>42149</v>
      </c>
      <c r="E142" s="439">
        <f>Таблица1[[#This Row],[дата контрольного измерения]]</f>
        <v>42149</v>
      </c>
      <c r="F142" s="463">
        <v>100.95406508002262</v>
      </c>
      <c r="G142" s="464">
        <v>98.587538055241581</v>
      </c>
      <c r="H142" s="484"/>
      <c r="I142" s="485"/>
      <c r="J142" s="478"/>
      <c r="K142" s="467"/>
      <c r="L142" s="27"/>
      <c r="M142" s="453"/>
      <c r="N142" s="453"/>
      <c r="O142" s="453"/>
      <c r="P142" s="453"/>
      <c r="Q142" s="453"/>
    </row>
    <row r="143" spans="3:17" x14ac:dyDescent="0.25">
      <c r="C143" s="443">
        <v>141</v>
      </c>
      <c r="D143" s="462">
        <v>42150</v>
      </c>
      <c r="E143" s="439">
        <f>Таблица1[[#This Row],[дата контрольного измерения]]</f>
        <v>42150</v>
      </c>
      <c r="F143" s="463">
        <v>100.13533716603995</v>
      </c>
      <c r="G143" s="464">
        <v>98.840787085605839</v>
      </c>
      <c r="H143" s="484"/>
      <c r="I143" s="485"/>
      <c r="J143" s="478"/>
      <c r="K143" s="467"/>
      <c r="L143" s="27"/>
      <c r="M143" s="453"/>
      <c r="N143" s="453"/>
      <c r="O143" s="453"/>
      <c r="P143" s="453"/>
      <c r="Q143" s="453"/>
    </row>
    <row r="144" spans="3:17" x14ac:dyDescent="0.25">
      <c r="C144" s="443">
        <v>142</v>
      </c>
      <c r="D144" s="462">
        <v>42151</v>
      </c>
      <c r="E144" s="439">
        <f>Таблица1[[#This Row],[дата контрольного измерения]]</f>
        <v>42151</v>
      </c>
      <c r="F144" s="463">
        <v>100.56300141833317</v>
      </c>
      <c r="G144" s="464">
        <v>101.14751475741937</v>
      </c>
      <c r="H144" s="484"/>
      <c r="I144" s="485"/>
      <c r="J144" s="478"/>
      <c r="K144" s="467"/>
      <c r="L144" s="27"/>
      <c r="M144" s="453"/>
      <c r="N144" s="453"/>
      <c r="O144" s="453"/>
      <c r="P144" s="453"/>
      <c r="Q144" s="453"/>
    </row>
    <row r="145" spans="3:17" x14ac:dyDescent="0.25">
      <c r="C145" s="443">
        <v>143</v>
      </c>
      <c r="D145" s="462">
        <v>42152</v>
      </c>
      <c r="E145" s="439">
        <f>Таблица1[[#This Row],[дата контрольного измерения]]</f>
        <v>42152</v>
      </c>
      <c r="F145" s="463">
        <v>100.29219262805562</v>
      </c>
      <c r="G145" s="464">
        <v>99.019492810237637</v>
      </c>
      <c r="H145" s="484"/>
      <c r="I145" s="485"/>
      <c r="J145" s="478"/>
      <c r="K145" s="467"/>
      <c r="L145" s="27"/>
      <c r="M145" s="453"/>
      <c r="N145" s="453"/>
      <c r="O145" s="453"/>
      <c r="P145" s="453"/>
      <c r="Q145" s="453"/>
    </row>
    <row r="146" spans="3:17" x14ac:dyDescent="0.25">
      <c r="C146" s="443">
        <v>144</v>
      </c>
      <c r="D146" s="462">
        <v>42153</v>
      </c>
      <c r="E146" s="439">
        <f>Таблица1[[#This Row],[дата контрольного измерения]]</f>
        <v>42153</v>
      </c>
      <c r="F146" s="463">
        <v>101.87201193002116</v>
      </c>
      <c r="G146" s="464">
        <v>100.6336452443287</v>
      </c>
      <c r="H146" s="484"/>
      <c r="I146" s="485"/>
      <c r="J146" s="478"/>
      <c r="K146" s="467"/>
      <c r="L146" s="27"/>
      <c r="M146" s="453"/>
      <c r="N146" s="453"/>
      <c r="O146" s="453"/>
      <c r="P146" s="453"/>
      <c r="Q146" s="453"/>
    </row>
    <row r="147" spans="3:17" x14ac:dyDescent="0.25">
      <c r="C147" s="443">
        <v>145</v>
      </c>
      <c r="D147" s="462">
        <v>42154</v>
      </c>
      <c r="E147" s="439">
        <f>Таблица1[[#This Row],[дата контрольного измерения]]</f>
        <v>42154</v>
      </c>
      <c r="F147" s="463">
        <v>101.2653240124676</v>
      </c>
      <c r="G147" s="464">
        <v>100.15628978599244</v>
      </c>
      <c r="H147" s="484"/>
      <c r="I147" s="485"/>
      <c r="J147" s="478"/>
      <c r="K147" s="467"/>
      <c r="L147" s="27"/>
      <c r="M147" s="453"/>
      <c r="N147" s="453"/>
      <c r="O147" s="453"/>
      <c r="P147" s="453"/>
      <c r="Q147" s="453"/>
    </row>
    <row r="148" spans="3:17" x14ac:dyDescent="0.25">
      <c r="C148" s="443">
        <v>146</v>
      </c>
      <c r="D148" s="462">
        <v>42155</v>
      </c>
      <c r="E148" s="439">
        <f>Таблица1[[#This Row],[дата контрольного измерения]]</f>
        <v>42155</v>
      </c>
      <c r="F148" s="463">
        <v>99.331118233357813</v>
      </c>
      <c r="G148" s="464">
        <v>101.06249336938536</v>
      </c>
      <c r="H148" s="484"/>
      <c r="I148" s="485"/>
      <c r="J148" s="478"/>
      <c r="K148" s="467"/>
      <c r="L148" s="27"/>
      <c r="M148" s="453"/>
      <c r="N148" s="453"/>
      <c r="O148" s="453"/>
      <c r="P148" s="453"/>
      <c r="Q148" s="453"/>
    </row>
    <row r="149" spans="3:17" x14ac:dyDescent="0.25">
      <c r="C149" s="443">
        <v>147</v>
      </c>
      <c r="D149" s="462">
        <v>42156</v>
      </c>
      <c r="E149" s="439">
        <f>Таблица1[[#This Row],[дата контрольного измерения]]</f>
        <v>42156</v>
      </c>
      <c r="F149" s="463">
        <v>99.454307072428875</v>
      </c>
      <c r="G149" s="464">
        <v>98.309627349413148</v>
      </c>
      <c r="H149" s="484"/>
      <c r="I149" s="485"/>
      <c r="J149" s="478"/>
      <c r="K149" s="467"/>
      <c r="L149" s="27"/>
      <c r="M149" s="453"/>
      <c r="N149" s="453"/>
      <c r="O149" s="453"/>
      <c r="P149" s="453"/>
      <c r="Q149" s="453"/>
    </row>
    <row r="150" spans="3:17" x14ac:dyDescent="0.25">
      <c r="C150" s="443">
        <v>148</v>
      </c>
      <c r="D150" s="462">
        <v>42157</v>
      </c>
      <c r="E150" s="439">
        <f>Таблица1[[#This Row],[дата контрольного измерения]]</f>
        <v>42157</v>
      </c>
      <c r="F150" s="463">
        <v>98.914398380389855</v>
      </c>
      <c r="G150" s="464">
        <v>100.47389966174869</v>
      </c>
      <c r="H150" s="484"/>
      <c r="I150" s="485"/>
      <c r="J150" s="478"/>
      <c r="K150" s="467"/>
      <c r="L150" s="27"/>
      <c r="M150" s="453"/>
      <c r="N150" s="453"/>
      <c r="O150" s="453"/>
      <c r="P150" s="453"/>
      <c r="Q150" s="453"/>
    </row>
    <row r="151" spans="3:17" x14ac:dyDescent="0.25">
      <c r="C151" s="443">
        <v>149</v>
      </c>
      <c r="D151" s="462">
        <v>42158</v>
      </c>
      <c r="E151" s="439">
        <f>Таблица1[[#This Row],[дата контрольного измерения]]</f>
        <v>42158</v>
      </c>
      <c r="F151" s="463">
        <v>102.30301461905634</v>
      </c>
      <c r="G151" s="464">
        <v>99.902117619224015</v>
      </c>
      <c r="H151" s="484"/>
      <c r="I151" s="485"/>
      <c r="J151" s="478"/>
      <c r="K151" s="467"/>
      <c r="L151" s="27"/>
      <c r="M151" s="453"/>
      <c r="N151" s="453"/>
      <c r="O151" s="453"/>
      <c r="P151" s="453"/>
      <c r="Q151" s="453"/>
    </row>
    <row r="152" spans="3:17" x14ac:dyDescent="0.25">
      <c r="C152" s="445">
        <v>150</v>
      </c>
      <c r="D152" s="469">
        <v>42159</v>
      </c>
      <c r="E152" s="440">
        <f>Таблица1[[#This Row],[дата контрольного измерения]]</f>
        <v>42159</v>
      </c>
      <c r="F152" s="470">
        <v>99.025649703998496</v>
      </c>
      <c r="G152" s="471">
        <v>100.98281838472603</v>
      </c>
      <c r="H152" s="479"/>
      <c r="I152" s="480"/>
      <c r="J152" s="481"/>
      <c r="K152" s="475"/>
      <c r="L152" s="27"/>
      <c r="M152" s="453"/>
      <c r="N152" s="453"/>
      <c r="O152" s="453"/>
      <c r="P152" s="453"/>
      <c r="Q152" s="453"/>
    </row>
    <row r="153" spans="3:17" x14ac:dyDescent="0.25">
      <c r="C153" s="446">
        <v>151</v>
      </c>
      <c r="D153" s="476">
        <v>42160</v>
      </c>
      <c r="E153" s="438">
        <f>Таблица1[[#This Row],[дата контрольного измерения]]</f>
        <v>42160</v>
      </c>
      <c r="F153" s="463">
        <v>99.513316435101217</v>
      </c>
      <c r="G153" s="464">
        <v>99.608241807626726</v>
      </c>
      <c r="H153" s="482"/>
      <c r="I153" s="483"/>
      <c r="J153" s="460"/>
      <c r="K153" s="461"/>
      <c r="L153" s="27"/>
      <c r="M153" s="453"/>
      <c r="N153" s="453"/>
      <c r="O153" s="453"/>
      <c r="P153" s="453"/>
      <c r="Q153" s="453"/>
    </row>
    <row r="154" spans="3:17" x14ac:dyDescent="0.25">
      <c r="C154" s="443">
        <v>152</v>
      </c>
      <c r="D154" s="462">
        <v>42161</v>
      </c>
      <c r="E154" s="439">
        <f>Таблица1[[#This Row],[дата контрольного измерения]]</f>
        <v>42161</v>
      </c>
      <c r="F154" s="463">
        <v>98.886400290408716</v>
      </c>
      <c r="G154" s="464">
        <v>98.831946981961025</v>
      </c>
      <c r="H154" s="484"/>
      <c r="I154" s="485"/>
      <c r="J154" s="478"/>
      <c r="K154" s="467"/>
      <c r="L154" s="27"/>
      <c r="M154" s="453"/>
      <c r="N154" s="453"/>
      <c r="O154" s="453"/>
      <c r="P154" s="453"/>
      <c r="Q154" s="453"/>
    </row>
    <row r="155" spans="3:17" x14ac:dyDescent="0.25">
      <c r="C155" s="443">
        <v>153</v>
      </c>
      <c r="D155" s="462">
        <v>42162</v>
      </c>
      <c r="E155" s="439">
        <f>Таблица1[[#This Row],[дата контрольного измерения]]</f>
        <v>42162</v>
      </c>
      <c r="F155" s="463">
        <v>101.37967433237314</v>
      </c>
      <c r="G155" s="464">
        <v>99.986837706869693</v>
      </c>
      <c r="H155" s="484"/>
      <c r="I155" s="485"/>
      <c r="J155" s="478"/>
      <c r="K155" s="467"/>
      <c r="L155" s="27"/>
      <c r="M155" s="453"/>
      <c r="N155" s="453"/>
      <c r="O155" s="453"/>
      <c r="P155" s="453"/>
      <c r="Q155" s="453"/>
    </row>
    <row r="156" spans="3:17" x14ac:dyDescent="0.25">
      <c r="C156" s="443">
        <v>154</v>
      </c>
      <c r="D156" s="462">
        <v>42163</v>
      </c>
      <c r="E156" s="439">
        <f>Таблица1[[#This Row],[дата контрольного измерения]]</f>
        <v>42163</v>
      </c>
      <c r="F156" s="463">
        <v>98.35292921964674</v>
      </c>
      <c r="G156" s="464">
        <v>100.19931475636729</v>
      </c>
      <c r="H156" s="484"/>
      <c r="I156" s="485"/>
      <c r="J156" s="478"/>
      <c r="K156" s="467"/>
      <c r="L156" s="27"/>
      <c r="M156" s="453"/>
      <c r="N156" s="453"/>
      <c r="O156" s="453"/>
      <c r="P156" s="453"/>
      <c r="Q156" s="453"/>
    </row>
    <row r="157" spans="3:17" x14ac:dyDescent="0.25">
      <c r="C157" s="443">
        <v>155</v>
      </c>
      <c r="D157" s="462">
        <v>42164</v>
      </c>
      <c r="E157" s="439">
        <f>Таблица1[[#This Row],[дата контрольного измерения]]</f>
        <v>42164</v>
      </c>
      <c r="F157" s="463">
        <v>100.79612306166996</v>
      </c>
      <c r="G157" s="464">
        <v>100.40208383576611</v>
      </c>
      <c r="H157" s="484"/>
      <c r="I157" s="485"/>
      <c r="J157" s="478"/>
      <c r="K157" s="467"/>
      <c r="L157" s="27"/>
      <c r="M157" s="453"/>
      <c r="N157" s="453"/>
      <c r="O157" s="453"/>
      <c r="P157" s="453"/>
      <c r="Q157" s="453"/>
    </row>
    <row r="158" spans="3:17" x14ac:dyDescent="0.25">
      <c r="C158" s="443">
        <v>156</v>
      </c>
      <c r="D158" s="462">
        <v>42165</v>
      </c>
      <c r="E158" s="439">
        <f>Таблица1[[#This Row],[дата контрольного измерения]]</f>
        <v>42165</v>
      </c>
      <c r="F158" s="463">
        <v>99.835373841960063</v>
      </c>
      <c r="G158" s="464">
        <v>99.408821025929569</v>
      </c>
      <c r="H158" s="484"/>
      <c r="I158" s="485"/>
      <c r="J158" s="478"/>
      <c r="K158" s="467"/>
      <c r="L158" s="27"/>
      <c r="M158" s="453"/>
      <c r="N158" s="453"/>
      <c r="O158" s="453"/>
      <c r="P158" s="453"/>
      <c r="Q158" s="453"/>
    </row>
    <row r="159" spans="3:17" x14ac:dyDescent="0.25">
      <c r="C159" s="443">
        <v>157</v>
      </c>
      <c r="D159" s="462">
        <v>42166</v>
      </c>
      <c r="E159" s="439">
        <f>Таблица1[[#This Row],[дата контрольного измерения]]</f>
        <v>42166</v>
      </c>
      <c r="F159" s="463">
        <v>97.935840869544407</v>
      </c>
      <c r="G159" s="464">
        <v>99.998571081117703</v>
      </c>
      <c r="H159" s="484"/>
      <c r="I159" s="485"/>
      <c r="J159" s="478"/>
      <c r="K159" s="467"/>
      <c r="L159" s="27"/>
      <c r="M159" s="453"/>
      <c r="N159" s="453"/>
      <c r="O159" s="453"/>
      <c r="P159" s="453"/>
      <c r="Q159" s="453"/>
    </row>
    <row r="160" spans="3:17" x14ac:dyDescent="0.25">
      <c r="C160" s="443">
        <v>158</v>
      </c>
      <c r="D160" s="462">
        <v>42167</v>
      </c>
      <c r="E160" s="439">
        <f>Таблица1[[#This Row],[дата контрольного измерения]]</f>
        <v>42167</v>
      </c>
      <c r="F160" s="463">
        <v>99.063646691532398</v>
      </c>
      <c r="G160" s="464">
        <v>99.603199910265516</v>
      </c>
      <c r="H160" s="484"/>
      <c r="I160" s="485"/>
      <c r="J160" s="478"/>
      <c r="K160" s="467"/>
      <c r="L160" s="27"/>
      <c r="M160" s="453"/>
      <c r="N160" s="453"/>
      <c r="O160" s="453"/>
      <c r="P160" s="453"/>
      <c r="Q160" s="453"/>
    </row>
    <row r="161" spans="3:17" x14ac:dyDescent="0.25">
      <c r="C161" s="443">
        <v>159</v>
      </c>
      <c r="D161" s="462">
        <v>42168</v>
      </c>
      <c r="E161" s="439">
        <f>Таблица1[[#This Row],[дата контрольного измерения]]</f>
        <v>42168</v>
      </c>
      <c r="F161" s="463">
        <v>99.512218052231063</v>
      </c>
      <c r="G161" s="464">
        <v>101.41564965958428</v>
      </c>
      <c r="H161" s="484"/>
      <c r="I161" s="485"/>
      <c r="J161" s="478"/>
      <c r="K161" s="467"/>
      <c r="L161" s="27"/>
      <c r="M161" s="453"/>
      <c r="N161" s="453"/>
      <c r="O161" s="453"/>
      <c r="P161" s="453"/>
      <c r="Q161" s="453"/>
    </row>
    <row r="162" spans="3:17" x14ac:dyDescent="0.25">
      <c r="C162" s="444">
        <v>160</v>
      </c>
      <c r="D162" s="462">
        <v>42169</v>
      </c>
      <c r="E162" s="439">
        <f>Таблица1[[#This Row],[дата контрольного измерения]]</f>
        <v>42169</v>
      </c>
      <c r="F162" s="463">
        <v>99.613016325270038</v>
      </c>
      <c r="G162" s="464">
        <v>99.906335184531144</v>
      </c>
      <c r="H162" s="484"/>
      <c r="I162" s="485"/>
      <c r="J162" s="478"/>
      <c r="K162" s="467"/>
      <c r="L162" s="27"/>
      <c r="M162" s="453"/>
      <c r="N162" s="453"/>
      <c r="O162" s="453"/>
      <c r="P162" s="453"/>
      <c r="Q162" s="453"/>
    </row>
    <row r="163" spans="3:17" x14ac:dyDescent="0.25">
      <c r="C163" s="443">
        <v>161</v>
      </c>
      <c r="D163" s="462">
        <v>42170</v>
      </c>
      <c r="E163" s="439">
        <f>Таблица1[[#This Row],[дата контрольного измерения]]</f>
        <v>42170</v>
      </c>
      <c r="F163" s="463">
        <v>98.923686319581549</v>
      </c>
      <c r="G163" s="464">
        <v>100.07939241845752</v>
      </c>
      <c r="H163" s="486"/>
      <c r="I163" s="487"/>
      <c r="J163" s="478"/>
      <c r="K163" s="467"/>
      <c r="L163" s="27"/>
      <c r="M163" s="453"/>
      <c r="N163" s="453"/>
      <c r="O163" s="453"/>
      <c r="P163" s="453"/>
      <c r="Q163" s="453"/>
    </row>
    <row r="164" spans="3:17" x14ac:dyDescent="0.25">
      <c r="C164" s="443">
        <v>162</v>
      </c>
      <c r="D164" s="462">
        <v>42171</v>
      </c>
      <c r="E164" s="439">
        <f>Таблица1[[#This Row],[дата контрольного измерения]]</f>
        <v>42171</v>
      </c>
      <c r="F164" s="463">
        <v>100.62582228141004</v>
      </c>
      <c r="G164" s="464">
        <v>100.07375670502414</v>
      </c>
      <c r="H164" s="486"/>
      <c r="I164" s="487"/>
      <c r="J164" s="478"/>
      <c r="K164" s="467"/>
      <c r="L164" s="27"/>
      <c r="M164" s="453"/>
      <c r="N164" s="453"/>
      <c r="O164" s="453"/>
      <c r="P164" s="453"/>
      <c r="Q164" s="453"/>
    </row>
    <row r="165" spans="3:17" x14ac:dyDescent="0.25">
      <c r="C165" s="443">
        <v>163</v>
      </c>
      <c r="D165" s="462">
        <v>42172</v>
      </c>
      <c r="E165" s="439">
        <f>Таблица1[[#This Row],[дата контрольного измерения]]</f>
        <v>42172</v>
      </c>
      <c r="F165" s="463">
        <v>100.55292216868312</v>
      </c>
      <c r="G165" s="464">
        <v>100.40792647275441</v>
      </c>
      <c r="H165" s="486"/>
      <c r="I165" s="487"/>
      <c r="J165" s="478"/>
      <c r="K165" s="467"/>
      <c r="L165" s="27"/>
      <c r="M165" s="453"/>
      <c r="N165" s="453"/>
      <c r="O165" s="453"/>
      <c r="P165" s="453"/>
      <c r="Q165" s="453"/>
    </row>
    <row r="166" spans="3:17" x14ac:dyDescent="0.25">
      <c r="C166" s="443">
        <v>164</v>
      </c>
      <c r="D166" s="462">
        <v>42173</v>
      </c>
      <c r="E166" s="439">
        <f>Таблица1[[#This Row],[дата контрольного измерения]]</f>
        <v>42173</v>
      </c>
      <c r="F166" s="463">
        <v>97.564414208645317</v>
      </c>
      <c r="G166" s="464">
        <v>100.11017992886997</v>
      </c>
      <c r="H166" s="486"/>
      <c r="I166" s="487"/>
      <c r="J166" s="478"/>
      <c r="K166" s="467"/>
      <c r="L166" s="27"/>
      <c r="M166" s="453"/>
      <c r="N166" s="453"/>
      <c r="O166" s="453"/>
      <c r="P166" s="453"/>
      <c r="Q166" s="453"/>
    </row>
    <row r="167" spans="3:17" x14ac:dyDescent="0.25">
      <c r="C167" s="443">
        <v>165</v>
      </c>
      <c r="D167" s="462">
        <v>42174</v>
      </c>
      <c r="E167" s="439">
        <f>Таблица1[[#This Row],[дата контрольного измерения]]</f>
        <v>42174</v>
      </c>
      <c r="F167" s="463">
        <v>101.40307933535917</v>
      </c>
      <c r="G167" s="464">
        <v>99.051015393743057</v>
      </c>
      <c r="H167" s="486"/>
      <c r="I167" s="487"/>
      <c r="J167" s="478"/>
      <c r="K167" s="467"/>
      <c r="L167" s="27"/>
      <c r="M167" s="453"/>
      <c r="N167" s="453"/>
      <c r="O167" s="453"/>
      <c r="P167" s="453"/>
      <c r="Q167" s="453"/>
    </row>
    <row r="168" spans="3:17" x14ac:dyDescent="0.25">
      <c r="C168" s="443">
        <v>166</v>
      </c>
      <c r="D168" s="462">
        <v>42175</v>
      </c>
      <c r="E168" s="439">
        <f>Таблица1[[#This Row],[дата контрольного измерения]]</f>
        <v>42175</v>
      </c>
      <c r="F168" s="463">
        <v>98.864107465216435</v>
      </c>
      <c r="G168" s="464">
        <v>101.2632287527574</v>
      </c>
      <c r="H168" s="486"/>
      <c r="I168" s="487"/>
      <c r="J168" s="478"/>
      <c r="K168" s="467"/>
      <c r="L168" s="27"/>
      <c r="M168" s="453"/>
      <c r="N168" s="453"/>
      <c r="O168" s="453"/>
      <c r="P168" s="453"/>
      <c r="Q168" s="453"/>
    </row>
    <row r="169" spans="3:17" x14ac:dyDescent="0.25">
      <c r="C169" s="443">
        <v>167</v>
      </c>
      <c r="D169" s="462">
        <v>42176</v>
      </c>
      <c r="E169" s="439">
        <f>Таблица1[[#This Row],[дата контрольного измерения]]</f>
        <v>42176</v>
      </c>
      <c r="F169" s="463">
        <v>98.98168263748579</v>
      </c>
      <c r="G169" s="464">
        <v>101.17545495293768</v>
      </c>
      <c r="H169" s="486"/>
      <c r="I169" s="487"/>
      <c r="J169" s="478"/>
      <c r="K169" s="467"/>
      <c r="L169" s="27"/>
      <c r="M169" s="453"/>
      <c r="N169" s="453"/>
      <c r="O169" s="453"/>
      <c r="P169" s="453"/>
      <c r="Q169" s="453"/>
    </row>
    <row r="170" spans="3:17" x14ac:dyDescent="0.25">
      <c r="C170" s="443">
        <v>168</v>
      </c>
      <c r="D170" s="462">
        <v>42177</v>
      </c>
      <c r="E170" s="439">
        <f>Таблица1[[#This Row],[дата контрольного измерения]]</f>
        <v>42177</v>
      </c>
      <c r="F170" s="463">
        <v>98.89520078523617</v>
      </c>
      <c r="G170" s="464">
        <v>98.975104184450515</v>
      </c>
      <c r="H170" s="486"/>
      <c r="I170" s="487"/>
      <c r="J170" s="478"/>
      <c r="K170" s="467"/>
      <c r="L170" s="27"/>
      <c r="M170" s="453"/>
      <c r="N170" s="453"/>
      <c r="O170" s="453"/>
      <c r="P170" s="453"/>
      <c r="Q170" s="453"/>
    </row>
    <row r="171" spans="3:17" x14ac:dyDescent="0.25">
      <c r="C171" s="443">
        <v>169</v>
      </c>
      <c r="D171" s="462">
        <v>42178</v>
      </c>
      <c r="E171" s="439">
        <f>Таблица1[[#This Row],[дата контрольного измерения]]</f>
        <v>42178</v>
      </c>
      <c r="F171" s="463">
        <v>97.784509608806374</v>
      </c>
      <c r="G171" s="464">
        <v>98.875972027851645</v>
      </c>
      <c r="H171" s="486"/>
      <c r="I171" s="487"/>
      <c r="J171" s="478"/>
      <c r="K171" s="467"/>
      <c r="L171" s="27"/>
      <c r="M171" s="453"/>
      <c r="N171" s="453"/>
      <c r="O171" s="453"/>
      <c r="P171" s="453"/>
      <c r="Q171" s="453"/>
    </row>
    <row r="172" spans="3:17" x14ac:dyDescent="0.25">
      <c r="C172" s="444">
        <v>170</v>
      </c>
      <c r="D172" s="462">
        <v>42179</v>
      </c>
      <c r="E172" s="439">
        <f>Таблица1[[#This Row],[дата контрольного измерения]]</f>
        <v>42179</v>
      </c>
      <c r="F172" s="463">
        <v>98.270151955731762</v>
      </c>
      <c r="G172" s="464">
        <v>98.334810329256882</v>
      </c>
      <c r="H172" s="486"/>
      <c r="I172" s="487"/>
      <c r="J172" s="478"/>
      <c r="K172" s="467"/>
      <c r="L172" s="27"/>
      <c r="M172" s="453"/>
      <c r="N172" s="453"/>
      <c r="O172" s="453"/>
      <c r="P172" s="453"/>
      <c r="Q172" s="453"/>
    </row>
    <row r="173" spans="3:17" x14ac:dyDescent="0.25">
      <c r="C173" s="443">
        <v>171</v>
      </c>
      <c r="D173" s="462">
        <v>42180</v>
      </c>
      <c r="E173" s="439">
        <f>Таблица1[[#This Row],[дата контрольного измерения]]</f>
        <v>42180</v>
      </c>
      <c r="F173" s="463">
        <v>99.604057515694535</v>
      </c>
      <c r="G173" s="464">
        <v>99.576294499250395</v>
      </c>
      <c r="H173" s="486"/>
      <c r="I173" s="487"/>
      <c r="J173" s="478"/>
      <c r="K173" s="467"/>
      <c r="L173" s="27"/>
      <c r="M173" s="453"/>
      <c r="N173" s="453"/>
      <c r="O173" s="453"/>
      <c r="P173" s="453"/>
      <c r="Q173" s="453"/>
    </row>
    <row r="174" spans="3:17" x14ac:dyDescent="0.25">
      <c r="C174" s="443">
        <v>172</v>
      </c>
      <c r="D174" s="462">
        <v>42181</v>
      </c>
      <c r="E174" s="439">
        <f>Таблица1[[#This Row],[дата контрольного измерения]]</f>
        <v>42181</v>
      </c>
      <c r="F174" s="463">
        <v>99.281133642926619</v>
      </c>
      <c r="G174" s="464">
        <v>99.548631498126838</v>
      </c>
      <c r="H174" s="486"/>
      <c r="I174" s="487"/>
      <c r="J174" s="478"/>
      <c r="K174" s="467"/>
      <c r="L174" s="27"/>
      <c r="M174" s="453"/>
      <c r="N174" s="453"/>
      <c r="O174" s="453"/>
      <c r="P174" s="453"/>
      <c r="Q174" s="453"/>
    </row>
    <row r="175" spans="3:17" x14ac:dyDescent="0.25">
      <c r="C175" s="443">
        <v>173</v>
      </c>
      <c r="D175" s="462">
        <v>42182</v>
      </c>
      <c r="E175" s="439">
        <f>Таблица1[[#This Row],[дата контрольного измерения]]</f>
        <v>42182</v>
      </c>
      <c r="F175" s="463">
        <v>99.923317625346797</v>
      </c>
      <c r="G175" s="464">
        <v>100.4172232856274</v>
      </c>
      <c r="H175" s="486"/>
      <c r="I175" s="487"/>
      <c r="J175" s="478"/>
      <c r="K175" s="467"/>
      <c r="L175" s="27"/>
      <c r="M175" s="453"/>
      <c r="N175" s="453"/>
      <c r="O175" s="453"/>
      <c r="P175" s="453"/>
      <c r="Q175" s="453"/>
    </row>
    <row r="176" spans="3:17" x14ac:dyDescent="0.25">
      <c r="C176" s="443">
        <v>174</v>
      </c>
      <c r="D176" s="462">
        <v>42183</v>
      </c>
      <c r="E176" s="439">
        <f>Таблица1[[#This Row],[дата контрольного измерения]]</f>
        <v>42183</v>
      </c>
      <c r="F176" s="463">
        <v>101.48603659592068</v>
      </c>
      <c r="G176" s="464">
        <v>99.877432892284176</v>
      </c>
      <c r="H176" s="486"/>
      <c r="I176" s="487"/>
      <c r="J176" s="478"/>
      <c r="K176" s="467"/>
      <c r="L176" s="27"/>
      <c r="M176" s="453"/>
      <c r="N176" s="453"/>
      <c r="O176" s="453"/>
      <c r="P176" s="453"/>
      <c r="Q176" s="453"/>
    </row>
    <row r="177" spans="3:17" x14ac:dyDescent="0.25">
      <c r="C177" s="443">
        <v>175</v>
      </c>
      <c r="D177" s="462">
        <v>42184</v>
      </c>
      <c r="E177" s="439">
        <f>Таблица1[[#This Row],[дата контрольного измерения]]</f>
        <v>42184</v>
      </c>
      <c r="F177" s="463">
        <v>99.762311577163672</v>
      </c>
      <c r="G177" s="464">
        <v>99.01228407994742</v>
      </c>
      <c r="H177" s="486"/>
      <c r="I177" s="487"/>
      <c r="J177" s="478"/>
      <c r="K177" s="467"/>
      <c r="L177" s="27"/>
      <c r="M177" s="453"/>
      <c r="N177" s="453"/>
      <c r="O177" s="453"/>
      <c r="P177" s="453"/>
      <c r="Q177" s="453"/>
    </row>
    <row r="178" spans="3:17" x14ac:dyDescent="0.25">
      <c r="C178" s="443">
        <v>176</v>
      </c>
      <c r="D178" s="462">
        <v>42185</v>
      </c>
      <c r="E178" s="439">
        <f>Таблица1[[#This Row],[дата контрольного измерения]]</f>
        <v>42185</v>
      </c>
      <c r="F178" s="463">
        <v>100.01959783021572</v>
      </c>
      <c r="G178" s="464">
        <v>100.67493372432898</v>
      </c>
      <c r="H178" s="486"/>
      <c r="I178" s="487"/>
      <c r="J178" s="478"/>
      <c r="K178" s="467"/>
      <c r="L178" s="27"/>
      <c r="M178" s="453"/>
      <c r="N178" s="453"/>
      <c r="O178" s="453"/>
      <c r="P178" s="453"/>
      <c r="Q178" s="453"/>
    </row>
    <row r="179" spans="3:17" x14ac:dyDescent="0.25">
      <c r="C179" s="443">
        <v>177</v>
      </c>
      <c r="D179" s="462">
        <v>42186</v>
      </c>
      <c r="E179" s="439">
        <f>Таблица1[[#This Row],[дата контрольного измерения]]</f>
        <v>42186</v>
      </c>
      <c r="F179" s="463">
        <v>99.374420322770263</v>
      </c>
      <c r="G179" s="464">
        <v>99.390771618228854</v>
      </c>
      <c r="H179" s="486"/>
      <c r="I179" s="487"/>
      <c r="J179" s="478"/>
      <c r="K179" s="467"/>
      <c r="L179" s="27"/>
      <c r="M179" s="453"/>
      <c r="N179" s="453"/>
      <c r="O179" s="453"/>
      <c r="P179" s="453"/>
      <c r="Q179" s="453"/>
    </row>
    <row r="180" spans="3:17" x14ac:dyDescent="0.25">
      <c r="C180" s="443">
        <v>178</v>
      </c>
      <c r="D180" s="462">
        <v>42187</v>
      </c>
      <c r="E180" s="439">
        <f>Таблица1[[#This Row],[дата контрольного измерения]]</f>
        <v>42187</v>
      </c>
      <c r="F180" s="463">
        <v>100.49597675869263</v>
      </c>
      <c r="G180" s="464">
        <v>100.34583271991438</v>
      </c>
      <c r="H180" s="486"/>
      <c r="I180" s="487"/>
      <c r="J180" s="478"/>
      <c r="K180" s="467"/>
      <c r="L180" s="27"/>
      <c r="M180" s="453"/>
      <c r="N180" s="453"/>
      <c r="O180" s="453"/>
      <c r="P180" s="453"/>
      <c r="Q180" s="453"/>
    </row>
    <row r="181" spans="3:17" x14ac:dyDescent="0.25">
      <c r="C181" s="443">
        <v>179</v>
      </c>
      <c r="D181" s="462">
        <v>42188</v>
      </c>
      <c r="E181" s="439">
        <f>Таблица1[[#This Row],[дата контрольного измерения]]</f>
        <v>42188</v>
      </c>
      <c r="F181" s="463">
        <v>101.47062135791035</v>
      </c>
      <c r="G181" s="464">
        <v>98.943412980212941</v>
      </c>
      <c r="H181" s="486"/>
      <c r="I181" s="487"/>
      <c r="J181" s="478"/>
      <c r="K181" s="467"/>
      <c r="L181" s="27"/>
      <c r="M181" s="453"/>
      <c r="N181" s="453"/>
      <c r="O181" s="453"/>
      <c r="P181" s="453"/>
      <c r="Q181" s="453"/>
    </row>
    <row r="182" spans="3:17" x14ac:dyDescent="0.25">
      <c r="C182" s="445">
        <v>180</v>
      </c>
      <c r="D182" s="469">
        <v>42189</v>
      </c>
      <c r="E182" s="440">
        <f>Таблица1[[#This Row],[дата контрольного измерения]]</f>
        <v>42189</v>
      </c>
      <c r="F182" s="470">
        <v>98.975796630879387</v>
      </c>
      <c r="G182" s="471">
        <v>101.62662249580318</v>
      </c>
      <c r="H182" s="488"/>
      <c r="I182" s="489"/>
      <c r="J182" s="481"/>
      <c r="K182" s="475"/>
      <c r="L182" s="27"/>
      <c r="M182" s="453"/>
      <c r="N182" s="453"/>
      <c r="O182" s="453"/>
      <c r="P182" s="453"/>
      <c r="Q182" s="453"/>
    </row>
    <row r="183" spans="3:17" x14ac:dyDescent="0.25">
      <c r="C183" s="446">
        <v>181</v>
      </c>
      <c r="D183" s="476">
        <v>42190</v>
      </c>
      <c r="E183" s="438">
        <f>Таблица1[[#This Row],[дата контрольного измерения]]</f>
        <v>42190</v>
      </c>
      <c r="F183" s="463">
        <v>100.57801801818844</v>
      </c>
      <c r="G183" s="464">
        <v>102.04039020200834</v>
      </c>
      <c r="H183" s="490"/>
      <c r="I183" s="491"/>
      <c r="J183" s="460"/>
      <c r="K183" s="461"/>
      <c r="L183" s="27"/>
      <c r="M183" s="453"/>
      <c r="N183" s="453"/>
      <c r="O183" s="453"/>
      <c r="P183" s="453"/>
      <c r="Q183" s="453"/>
    </row>
    <row r="184" spans="3:17" x14ac:dyDescent="0.25">
      <c r="C184" s="443">
        <v>182</v>
      </c>
      <c r="D184" s="462">
        <v>42191</v>
      </c>
      <c r="E184" s="439">
        <f>Таблица1[[#This Row],[дата контрольного измерения]]</f>
        <v>42191</v>
      </c>
      <c r="F184" s="463">
        <v>98.990543270629516</v>
      </c>
      <c r="G184" s="464">
        <v>97.490612909006884</v>
      </c>
      <c r="H184" s="486"/>
      <c r="I184" s="487"/>
      <c r="J184" s="478"/>
      <c r="K184" s="467"/>
      <c r="L184" s="27"/>
      <c r="M184" s="453"/>
      <c r="N184" s="453"/>
      <c r="O184" s="453"/>
      <c r="P184" s="453"/>
      <c r="Q184" s="453"/>
    </row>
    <row r="185" spans="3:17" x14ac:dyDescent="0.25">
      <c r="C185" s="443">
        <v>183</v>
      </c>
      <c r="D185" s="462">
        <v>42192</v>
      </c>
      <c r="E185" s="439">
        <f>Таблица1[[#This Row],[дата контрольного измерения]]</f>
        <v>42192</v>
      </c>
      <c r="F185" s="463">
        <v>100.14238869842565</v>
      </c>
      <c r="G185" s="464">
        <v>99.764322340271249</v>
      </c>
      <c r="H185" s="486"/>
      <c r="I185" s="487"/>
      <c r="J185" s="478"/>
      <c r="K185" s="467"/>
      <c r="L185" s="27"/>
      <c r="M185" s="453"/>
      <c r="N185" s="453"/>
      <c r="O185" s="453"/>
      <c r="P185" s="453"/>
      <c r="Q185" s="453"/>
    </row>
    <row r="186" spans="3:17" x14ac:dyDescent="0.25">
      <c r="C186" s="443">
        <v>184</v>
      </c>
      <c r="D186" s="462">
        <v>42193</v>
      </c>
      <c r="E186" s="439">
        <f>Таблица1[[#This Row],[дата контрольного измерения]]</f>
        <v>42193</v>
      </c>
      <c r="F186" s="463">
        <v>99.229110177551505</v>
      </c>
      <c r="G186" s="464">
        <v>99.820516731570862</v>
      </c>
      <c r="H186" s="486"/>
      <c r="I186" s="487"/>
      <c r="J186" s="478"/>
      <c r="K186" s="467"/>
      <c r="L186" s="27"/>
      <c r="M186" s="453"/>
      <c r="N186" s="453"/>
      <c r="O186" s="453"/>
      <c r="P186" s="453"/>
      <c r="Q186" s="453"/>
    </row>
    <row r="187" spans="3:17" x14ac:dyDescent="0.25">
      <c r="C187" s="443">
        <v>185</v>
      </c>
      <c r="D187" s="462">
        <v>42194</v>
      </c>
      <c r="E187" s="439">
        <f>Таблица1[[#This Row],[дата контрольного измерения]]</f>
        <v>42194</v>
      </c>
      <c r="F187" s="463">
        <v>100.85522621513427</v>
      </c>
      <c r="G187" s="464">
        <v>100.5209168969882</v>
      </c>
      <c r="H187" s="486"/>
      <c r="I187" s="487"/>
      <c r="J187" s="478"/>
      <c r="K187" s="467"/>
      <c r="L187" s="27"/>
      <c r="M187" s="453"/>
      <c r="N187" s="453"/>
      <c r="O187" s="453"/>
      <c r="P187" s="453"/>
      <c r="Q187" s="453"/>
    </row>
    <row r="188" spans="3:17" x14ac:dyDescent="0.25">
      <c r="C188" s="443">
        <v>186</v>
      </c>
      <c r="D188" s="462">
        <v>42195</v>
      </c>
      <c r="E188" s="439">
        <f>Таблица1[[#This Row],[дата контрольного измерения]]</f>
        <v>42195</v>
      </c>
      <c r="F188" s="463">
        <v>99.622497469184651</v>
      </c>
      <c r="G188" s="464">
        <v>99.662053544786417</v>
      </c>
      <c r="H188" s="486"/>
      <c r="I188" s="487"/>
      <c r="J188" s="478"/>
      <c r="K188" s="467"/>
      <c r="L188" s="27"/>
      <c r="M188" s="453"/>
      <c r="N188" s="453"/>
      <c r="O188" s="453"/>
      <c r="P188" s="453"/>
      <c r="Q188" s="453"/>
    </row>
    <row r="189" spans="3:17" x14ac:dyDescent="0.25">
      <c r="C189" s="443">
        <v>187</v>
      </c>
      <c r="D189" s="462">
        <v>42196</v>
      </c>
      <c r="E189" s="439">
        <f>Таблица1[[#This Row],[дата контрольного измерения]]</f>
        <v>42196</v>
      </c>
      <c r="F189" s="463">
        <v>100.48420855826541</v>
      </c>
      <c r="G189" s="464">
        <v>99.476085923666403</v>
      </c>
      <c r="H189" s="486"/>
      <c r="I189" s="487"/>
      <c r="J189" s="478"/>
      <c r="K189" s="467"/>
      <c r="L189" s="27"/>
      <c r="M189" s="453"/>
      <c r="N189" s="453"/>
      <c r="O189" s="453"/>
      <c r="P189" s="453"/>
      <c r="Q189" s="453"/>
    </row>
    <row r="190" spans="3:17" x14ac:dyDescent="0.25">
      <c r="C190" s="443">
        <v>188</v>
      </c>
      <c r="D190" s="462">
        <v>42197</v>
      </c>
      <c r="E190" s="439">
        <f>Таблица1[[#This Row],[дата контрольного измерения]]</f>
        <v>42197</v>
      </c>
      <c r="F190" s="463">
        <v>99.579533959331542</v>
      </c>
      <c r="G190" s="464">
        <v>100.328786458905</v>
      </c>
      <c r="H190" s="486"/>
      <c r="I190" s="487"/>
      <c r="J190" s="478"/>
      <c r="K190" s="467"/>
      <c r="L190" s="27"/>
      <c r="M190" s="453"/>
      <c r="N190" s="453"/>
      <c r="O190" s="453"/>
      <c r="P190" s="453"/>
      <c r="Q190" s="453"/>
    </row>
    <row r="191" spans="3:17" x14ac:dyDescent="0.25">
      <c r="C191" s="443">
        <v>189</v>
      </c>
      <c r="D191" s="462">
        <v>42198</v>
      </c>
      <c r="E191" s="439">
        <f>Таблица1[[#This Row],[дата контрольного измерения]]</f>
        <v>42198</v>
      </c>
      <c r="F191" s="463">
        <v>101.08607757410502</v>
      </c>
      <c r="G191" s="464">
        <v>100.62104140975195</v>
      </c>
      <c r="H191" s="486"/>
      <c r="I191" s="487"/>
      <c r="J191" s="478"/>
      <c r="K191" s="467"/>
      <c r="L191" s="27"/>
      <c r="M191" s="453"/>
      <c r="N191" s="453"/>
      <c r="O191" s="453"/>
      <c r="P191" s="453"/>
      <c r="Q191" s="453"/>
    </row>
    <row r="192" spans="3:17" x14ac:dyDescent="0.25">
      <c r="C192" s="444">
        <v>190</v>
      </c>
      <c r="D192" s="462">
        <v>42199</v>
      </c>
      <c r="E192" s="439">
        <f>Таблица1[[#This Row],[дата контрольного измерения]]</f>
        <v>42199</v>
      </c>
      <c r="F192" s="463">
        <v>98.305753180796202</v>
      </c>
      <c r="G192" s="464">
        <v>100.4692511063525</v>
      </c>
      <c r="H192" s="486"/>
      <c r="I192" s="487"/>
      <c r="J192" s="478"/>
      <c r="K192" s="467"/>
      <c r="L192" s="27"/>
      <c r="M192" s="453"/>
      <c r="N192" s="453"/>
      <c r="O192" s="453"/>
      <c r="P192" s="453"/>
      <c r="Q192" s="453"/>
    </row>
    <row r="193" spans="3:17" x14ac:dyDescent="0.25">
      <c r="C193" s="443">
        <v>191</v>
      </c>
      <c r="D193" s="462">
        <v>42200</v>
      </c>
      <c r="E193" s="439">
        <f>Таблица1[[#This Row],[дата контрольного измерения]]</f>
        <v>42200</v>
      </c>
      <c r="F193" s="463">
        <v>97.342969869594342</v>
      </c>
      <c r="G193" s="464">
        <v>99.949661469769751</v>
      </c>
      <c r="H193" s="486"/>
      <c r="I193" s="487"/>
      <c r="J193" s="478"/>
      <c r="K193" s="467"/>
      <c r="L193" s="27"/>
      <c r="M193" s="453"/>
      <c r="N193" s="453"/>
      <c r="O193" s="453"/>
      <c r="P193" s="453"/>
      <c r="Q193" s="453"/>
    </row>
    <row r="194" spans="3:17" x14ac:dyDescent="0.25">
      <c r="C194" s="443">
        <v>192</v>
      </c>
      <c r="D194" s="462">
        <v>42201</v>
      </c>
      <c r="E194" s="439">
        <f>Таблица1[[#This Row],[дата контрольного измерения]]</f>
        <v>42201</v>
      </c>
      <c r="F194" s="463">
        <v>101.35374893542357</v>
      </c>
      <c r="G194" s="464">
        <v>100.73089216289431</v>
      </c>
      <c r="H194" s="486"/>
      <c r="I194" s="487"/>
      <c r="J194" s="478"/>
      <c r="K194" s="467"/>
      <c r="L194" s="27"/>
      <c r="M194" s="453"/>
      <c r="N194" s="453"/>
      <c r="O194" s="453"/>
      <c r="P194" s="453"/>
      <c r="Q194" s="453"/>
    </row>
    <row r="195" spans="3:17" x14ac:dyDescent="0.25">
      <c r="C195" s="443">
        <v>193</v>
      </c>
      <c r="D195" s="462">
        <v>42202</v>
      </c>
      <c r="E195" s="439">
        <f>Таблица1[[#This Row],[дата контрольного измерения]]</f>
        <v>42202</v>
      </c>
      <c r="F195" s="463">
        <v>100.83704428771807</v>
      </c>
      <c r="G195" s="464">
        <v>99.394216221496507</v>
      </c>
      <c r="H195" s="486"/>
      <c r="I195" s="487"/>
      <c r="J195" s="478"/>
      <c r="K195" s="467"/>
      <c r="L195" s="27"/>
      <c r="M195" s="453"/>
      <c r="N195" s="453"/>
      <c r="O195" s="453"/>
      <c r="P195" s="453"/>
      <c r="Q195" s="453"/>
    </row>
    <row r="196" spans="3:17" x14ac:dyDescent="0.25">
      <c r="C196" s="443">
        <v>194</v>
      </c>
      <c r="D196" s="462">
        <v>42203</v>
      </c>
      <c r="E196" s="439">
        <f>Таблица1[[#This Row],[дата контрольного измерения]]</f>
        <v>42203</v>
      </c>
      <c r="F196" s="463">
        <v>99.695298683025641</v>
      </c>
      <c r="G196" s="464">
        <v>100.13072620501755</v>
      </c>
      <c r="H196" s="486"/>
      <c r="I196" s="487"/>
      <c r="J196" s="478"/>
      <c r="K196" s="467"/>
      <c r="L196" s="27"/>
      <c r="M196" s="453"/>
      <c r="N196" s="453"/>
      <c r="O196" s="453"/>
      <c r="P196" s="453"/>
      <c r="Q196" s="453"/>
    </row>
    <row r="197" spans="3:17" x14ac:dyDescent="0.25">
      <c r="C197" s="443">
        <v>195</v>
      </c>
      <c r="D197" s="462">
        <v>42204</v>
      </c>
      <c r="E197" s="439">
        <f>Таблица1[[#This Row],[дата контрольного измерения]]</f>
        <v>42204</v>
      </c>
      <c r="F197" s="463">
        <v>98.579248049948049</v>
      </c>
      <c r="G197" s="464">
        <v>98.97370874308163</v>
      </c>
      <c r="H197" s="486"/>
      <c r="I197" s="487"/>
      <c r="J197" s="478"/>
      <c r="K197" s="467"/>
      <c r="L197" s="27"/>
      <c r="M197" s="453"/>
      <c r="N197" s="453"/>
      <c r="O197" s="453"/>
      <c r="P197" s="453"/>
      <c r="Q197" s="453"/>
    </row>
    <row r="198" spans="3:17" x14ac:dyDescent="0.25">
      <c r="C198" s="443">
        <v>196</v>
      </c>
      <c r="D198" s="462">
        <v>42205</v>
      </c>
      <c r="E198" s="439">
        <f>Таблица1[[#This Row],[дата контрольного измерения]]</f>
        <v>42205</v>
      </c>
      <c r="F198" s="463">
        <v>100.79903937294253</v>
      </c>
      <c r="G198" s="464">
        <v>98.619017407177466</v>
      </c>
      <c r="H198" s="486"/>
      <c r="I198" s="487"/>
      <c r="J198" s="478"/>
      <c r="K198" s="467"/>
      <c r="L198" s="27"/>
      <c r="M198" s="453"/>
      <c r="N198" s="453"/>
      <c r="O198" s="453"/>
      <c r="P198" s="453"/>
      <c r="Q198" s="453"/>
    </row>
    <row r="199" spans="3:17" x14ac:dyDescent="0.25">
      <c r="C199" s="443">
        <v>197</v>
      </c>
      <c r="D199" s="462">
        <v>42206</v>
      </c>
      <c r="E199" s="439">
        <f>Таблица1[[#This Row],[дата контрольного измерения]]</f>
        <v>42206</v>
      </c>
      <c r="F199" s="463">
        <v>99.101253110574007</v>
      </c>
      <c r="G199" s="464">
        <v>99.829347111440114</v>
      </c>
      <c r="H199" s="486"/>
      <c r="I199" s="487"/>
      <c r="J199" s="478"/>
      <c r="K199" s="467"/>
      <c r="L199" s="27"/>
      <c r="M199" s="453"/>
      <c r="N199" s="453"/>
      <c r="O199" s="453"/>
      <c r="P199" s="453"/>
      <c r="Q199" s="453"/>
    </row>
    <row r="200" spans="3:17" x14ac:dyDescent="0.25">
      <c r="C200" s="443">
        <v>198</v>
      </c>
      <c r="D200" s="462">
        <v>42207</v>
      </c>
      <c r="E200" s="439">
        <f>Таблица1[[#This Row],[дата контрольного измерения]]</f>
        <v>42207</v>
      </c>
      <c r="F200" s="463">
        <v>100.14816162564608</v>
      </c>
      <c r="G200" s="464">
        <v>99.163015885299814</v>
      </c>
      <c r="H200" s="486"/>
      <c r="I200" s="487"/>
      <c r="J200" s="478"/>
      <c r="K200" s="467"/>
      <c r="L200" s="27"/>
      <c r="M200" s="453"/>
      <c r="N200" s="453"/>
      <c r="O200" s="453"/>
      <c r="P200" s="453"/>
      <c r="Q200" s="453"/>
    </row>
    <row r="201" spans="3:17" x14ac:dyDescent="0.25">
      <c r="C201" s="443">
        <v>199</v>
      </c>
      <c r="D201" s="462">
        <v>42208</v>
      </c>
      <c r="E201" s="439">
        <f>Таблица1[[#This Row],[дата контрольного измерения]]</f>
        <v>42208</v>
      </c>
      <c r="F201" s="463">
        <v>99.993560657709736</v>
      </c>
      <c r="G201" s="464">
        <v>100.83925157841968</v>
      </c>
      <c r="H201" s="486"/>
      <c r="I201" s="487"/>
      <c r="J201" s="478"/>
      <c r="K201" s="467"/>
      <c r="L201" s="27"/>
      <c r="M201" s="453"/>
      <c r="N201" s="453"/>
      <c r="O201" s="453"/>
      <c r="P201" s="453"/>
      <c r="Q201" s="453"/>
    </row>
    <row r="202" spans="3:17" x14ac:dyDescent="0.25">
      <c r="C202" s="444">
        <v>200</v>
      </c>
      <c r="D202" s="462">
        <v>42209</v>
      </c>
      <c r="E202" s="439">
        <f>Таблица1[[#This Row],[дата контрольного измерения]]</f>
        <v>42209</v>
      </c>
      <c r="F202" s="463">
        <v>100.74104367452811</v>
      </c>
      <c r="G202" s="464">
        <v>100.78498410532295</v>
      </c>
      <c r="H202" s="486"/>
      <c r="I202" s="487"/>
      <c r="J202" s="478"/>
      <c r="K202" s="467"/>
      <c r="L202" s="27"/>
      <c r="M202" s="453"/>
      <c r="N202" s="453"/>
      <c r="O202" s="453"/>
      <c r="P202" s="453"/>
      <c r="Q202" s="453"/>
    </row>
    <row r="203" spans="3:17" x14ac:dyDescent="0.25">
      <c r="C203" s="443">
        <v>201</v>
      </c>
      <c r="D203" s="462">
        <v>42210</v>
      </c>
      <c r="E203" s="439">
        <f>Таблица1[[#This Row],[дата контрольного измерения]]</f>
        <v>42210</v>
      </c>
      <c r="F203" s="463">
        <v>100.29077360822043</v>
      </c>
      <c r="G203" s="464">
        <v>99.001635946627673</v>
      </c>
      <c r="H203" s="486"/>
      <c r="I203" s="487"/>
      <c r="J203" s="478"/>
      <c r="K203" s="467"/>
      <c r="L203" s="27"/>
      <c r="M203" s="453"/>
      <c r="N203" s="453"/>
      <c r="O203" s="453"/>
      <c r="P203" s="453"/>
      <c r="Q203" s="453"/>
    </row>
    <row r="204" spans="3:17" x14ac:dyDescent="0.25">
      <c r="C204" s="443">
        <v>202</v>
      </c>
      <c r="D204" s="462">
        <v>42211</v>
      </c>
      <c r="E204" s="439">
        <f>Таблица1[[#This Row],[дата контрольного измерения]]</f>
        <v>42211</v>
      </c>
      <c r="F204" s="463">
        <v>99.978895996259311</v>
      </c>
      <c r="G204" s="464">
        <v>99.651344733012664</v>
      </c>
      <c r="H204" s="486"/>
      <c r="I204" s="487"/>
      <c r="J204" s="478"/>
      <c r="K204" s="467"/>
      <c r="L204" s="27"/>
      <c r="M204" s="453"/>
      <c r="N204" s="453"/>
      <c r="O204" s="453"/>
      <c r="P204" s="453"/>
      <c r="Q204" s="453"/>
    </row>
    <row r="205" spans="3:17" x14ac:dyDescent="0.25">
      <c r="C205" s="443">
        <v>203</v>
      </c>
      <c r="D205" s="462">
        <v>42212</v>
      </c>
      <c r="E205" s="439">
        <f>Таблица1[[#This Row],[дата контрольного измерения]]</f>
        <v>42212</v>
      </c>
      <c r="F205" s="463">
        <v>101.77696763551627</v>
      </c>
      <c r="G205" s="464">
        <v>99.872471447938707</v>
      </c>
      <c r="H205" s="486"/>
      <c r="I205" s="487"/>
      <c r="J205" s="478"/>
      <c r="K205" s="467"/>
      <c r="L205" s="27"/>
      <c r="M205" s="453"/>
      <c r="N205" s="453"/>
      <c r="O205" s="453"/>
      <c r="P205" s="453"/>
      <c r="Q205" s="453"/>
    </row>
    <row r="206" spans="3:17" x14ac:dyDescent="0.25">
      <c r="C206" s="443">
        <v>204</v>
      </c>
      <c r="D206" s="462">
        <v>42213</v>
      </c>
      <c r="E206" s="439">
        <f>Таблица1[[#This Row],[дата контрольного измерения]]</f>
        <v>42213</v>
      </c>
      <c r="F206" s="463">
        <v>104</v>
      </c>
      <c r="G206" s="464">
        <v>102.36505165568626</v>
      </c>
      <c r="H206" s="486"/>
      <c r="I206" s="487"/>
      <c r="J206" s="478"/>
      <c r="K206" s="467"/>
      <c r="L206" s="27"/>
      <c r="M206" s="453"/>
      <c r="N206" s="453"/>
      <c r="O206" s="453"/>
      <c r="P206" s="453"/>
      <c r="Q206" s="453"/>
    </row>
    <row r="207" spans="3:17" x14ac:dyDescent="0.25">
      <c r="C207" s="443">
        <v>205</v>
      </c>
      <c r="D207" s="462">
        <v>42214</v>
      </c>
      <c r="E207" s="439">
        <f>Таблица1[[#This Row],[дата контрольного измерения]]</f>
        <v>42214</v>
      </c>
      <c r="F207" s="463">
        <v>99.216236146842888</v>
      </c>
      <c r="G207" s="464">
        <v>102.96370914332923</v>
      </c>
      <c r="H207" s="486"/>
      <c r="I207" s="487"/>
      <c r="J207" s="478"/>
      <c r="K207" s="467"/>
      <c r="L207" s="27"/>
      <c r="M207" s="453"/>
      <c r="N207" s="453"/>
      <c r="O207" s="453"/>
      <c r="P207" s="453"/>
      <c r="Q207" s="453"/>
    </row>
    <row r="208" spans="3:17" x14ac:dyDescent="0.25">
      <c r="C208" s="443">
        <v>206</v>
      </c>
      <c r="D208" s="462">
        <v>42215</v>
      </c>
      <c r="E208" s="439">
        <f>Таблица1[[#This Row],[дата контрольного измерения]]</f>
        <v>42215</v>
      </c>
      <c r="F208" s="463">
        <v>98.486077885829161</v>
      </c>
      <c r="G208" s="464">
        <v>100.62396576010728</v>
      </c>
      <c r="H208" s="486"/>
      <c r="I208" s="487"/>
      <c r="J208" s="478"/>
      <c r="K208" s="467"/>
      <c r="L208" s="27"/>
      <c r="M208" s="453"/>
      <c r="N208" s="453"/>
      <c r="O208" s="453"/>
      <c r="P208" s="453"/>
      <c r="Q208" s="453"/>
    </row>
    <row r="209" spans="3:17" x14ac:dyDescent="0.25">
      <c r="C209" s="443">
        <v>207</v>
      </c>
      <c r="D209" s="462">
        <v>42216</v>
      </c>
      <c r="E209" s="439">
        <f>Таблица1[[#This Row],[дата контрольного измерения]]</f>
        <v>42216</v>
      </c>
      <c r="F209" s="463">
        <v>99.000843160591003</v>
      </c>
      <c r="G209" s="464">
        <v>102.04098370338239</v>
      </c>
      <c r="H209" s="486"/>
      <c r="I209" s="487"/>
      <c r="J209" s="478"/>
      <c r="K209" s="467"/>
      <c r="L209" s="27"/>
      <c r="M209" s="453"/>
      <c r="N209" s="453"/>
      <c r="O209" s="453"/>
      <c r="P209" s="453"/>
      <c r="Q209" s="453"/>
    </row>
    <row r="210" spans="3:17" x14ac:dyDescent="0.25">
      <c r="C210" s="443">
        <v>208</v>
      </c>
      <c r="D210" s="462">
        <v>42217</v>
      </c>
      <c r="E210" s="439">
        <f>Таблица1[[#This Row],[дата контрольного измерения]]</f>
        <v>42217</v>
      </c>
      <c r="F210" s="463">
        <v>100.7048424795862</v>
      </c>
      <c r="G210" s="464">
        <v>101.0178715730341</v>
      </c>
      <c r="H210" s="486"/>
      <c r="I210" s="487"/>
      <c r="J210" s="478"/>
      <c r="K210" s="467"/>
      <c r="L210" s="27"/>
      <c r="M210" s="453"/>
      <c r="N210" s="453"/>
      <c r="O210" s="453"/>
      <c r="P210" s="453"/>
      <c r="Q210" s="453"/>
    </row>
    <row r="211" spans="3:17" x14ac:dyDescent="0.25">
      <c r="C211" s="443">
        <v>209</v>
      </c>
      <c r="D211" s="462">
        <v>42218</v>
      </c>
      <c r="E211" s="439">
        <f>Таблица1[[#This Row],[дата контрольного измерения]]</f>
        <v>42218</v>
      </c>
      <c r="F211" s="463">
        <v>98.880294147766776</v>
      </c>
      <c r="G211" s="464">
        <v>100.1365733478397</v>
      </c>
      <c r="H211" s="486"/>
      <c r="I211" s="487"/>
      <c r="J211" s="478"/>
      <c r="K211" s="467"/>
      <c r="L211" s="27"/>
      <c r="M211" s="453"/>
      <c r="N211" s="453"/>
      <c r="O211" s="453"/>
      <c r="P211" s="453"/>
      <c r="Q211" s="453"/>
    </row>
    <row r="212" spans="3:17" x14ac:dyDescent="0.25">
      <c r="C212" s="445">
        <v>210</v>
      </c>
      <c r="D212" s="469">
        <v>42219</v>
      </c>
      <c r="E212" s="440">
        <f>Таблица1[[#This Row],[дата контрольного измерения]]</f>
        <v>42219</v>
      </c>
      <c r="F212" s="470">
        <v>99.866397068495331</v>
      </c>
      <c r="G212" s="471">
        <v>101.0032560265474</v>
      </c>
      <c r="H212" s="488"/>
      <c r="I212" s="489"/>
      <c r="J212" s="481"/>
      <c r="K212" s="475"/>
      <c r="L212" s="27"/>
      <c r="M212" s="453"/>
      <c r="N212" s="453"/>
      <c r="O212" s="453"/>
      <c r="P212" s="453"/>
      <c r="Q212" s="453"/>
    </row>
    <row r="213" spans="3:17" x14ac:dyDescent="0.25">
      <c r="C213" s="446">
        <v>211</v>
      </c>
      <c r="D213" s="476">
        <v>42220</v>
      </c>
      <c r="E213" s="438">
        <f>Таблица1[[#This Row],[дата контрольного измерения]]</f>
        <v>42220</v>
      </c>
      <c r="F213" s="463">
        <v>100.51099096073887</v>
      </c>
      <c r="G213" s="464">
        <v>99.678391301081874</v>
      </c>
      <c r="H213" s="490"/>
      <c r="I213" s="491"/>
      <c r="J213" s="460"/>
      <c r="K213" s="461"/>
      <c r="L213" s="27"/>
      <c r="M213" s="453"/>
      <c r="N213" s="453"/>
      <c r="O213" s="453"/>
      <c r="P213" s="453"/>
      <c r="Q213" s="453"/>
    </row>
    <row r="214" spans="3:17" x14ac:dyDescent="0.25">
      <c r="C214" s="443">
        <v>212</v>
      </c>
      <c r="D214" s="462">
        <v>42221</v>
      </c>
      <c r="E214" s="439">
        <f>Таблица1[[#This Row],[дата контрольного измерения]]</f>
        <v>42221</v>
      </c>
      <c r="F214" s="463">
        <v>100.34665564707886</v>
      </c>
      <c r="G214" s="464">
        <v>100.99889001390682</v>
      </c>
      <c r="H214" s="486"/>
      <c r="I214" s="487"/>
      <c r="J214" s="478"/>
      <c r="K214" s="467"/>
      <c r="L214" s="27"/>
      <c r="M214" s="453"/>
      <c r="N214" s="453"/>
      <c r="O214" s="453"/>
      <c r="P214" s="453"/>
      <c r="Q214" s="453"/>
    </row>
    <row r="215" spans="3:17" x14ac:dyDescent="0.25">
      <c r="C215" s="443">
        <v>213</v>
      </c>
      <c r="D215" s="462">
        <v>42222</v>
      </c>
      <c r="E215" s="439">
        <f>Таблица1[[#This Row],[дата контрольного измерения]]</f>
        <v>42222</v>
      </c>
      <c r="F215" s="463">
        <v>101.87421524780527</v>
      </c>
      <c r="G215" s="464">
        <v>100.41683784077203</v>
      </c>
      <c r="H215" s="486"/>
      <c r="I215" s="487"/>
      <c r="J215" s="478"/>
      <c r="K215" s="467"/>
      <c r="L215" s="27"/>
      <c r="M215" s="453"/>
      <c r="N215" s="453"/>
      <c r="O215" s="453"/>
      <c r="P215" s="453"/>
      <c r="Q215" s="453"/>
    </row>
    <row r="216" spans="3:17" x14ac:dyDescent="0.25">
      <c r="C216" s="443">
        <v>214</v>
      </c>
      <c r="D216" s="462">
        <v>42223</v>
      </c>
      <c r="E216" s="439">
        <f>Таблица1[[#This Row],[дата контрольного измерения]]</f>
        <v>42223</v>
      </c>
      <c r="F216" s="463">
        <v>99.905594756674034</v>
      </c>
      <c r="G216" s="464">
        <v>98.776354679019178</v>
      </c>
      <c r="H216" s="486"/>
      <c r="I216" s="487"/>
      <c r="J216" s="478"/>
      <c r="K216" s="467"/>
      <c r="L216" s="27"/>
      <c r="M216" s="453"/>
      <c r="N216" s="453"/>
      <c r="O216" s="453"/>
      <c r="P216" s="453"/>
      <c r="Q216" s="453"/>
    </row>
    <row r="217" spans="3:17" x14ac:dyDescent="0.25">
      <c r="C217" s="443">
        <v>215</v>
      </c>
      <c r="D217" s="462">
        <v>42224</v>
      </c>
      <c r="E217" s="439">
        <f>Таблица1[[#This Row],[дата контрольного измерения]]</f>
        <v>42224</v>
      </c>
      <c r="F217" s="463">
        <v>100.01540847514626</v>
      </c>
      <c r="G217" s="464">
        <v>100.28693926324669</v>
      </c>
      <c r="H217" s="486"/>
      <c r="I217" s="487"/>
      <c r="J217" s="478"/>
      <c r="K217" s="467"/>
      <c r="L217" s="27"/>
      <c r="M217" s="453"/>
      <c r="N217" s="453"/>
      <c r="O217" s="453"/>
      <c r="P217" s="453"/>
      <c r="Q217" s="453"/>
    </row>
    <row r="218" spans="3:17" x14ac:dyDescent="0.25">
      <c r="C218" s="443">
        <v>216</v>
      </c>
      <c r="D218" s="462">
        <v>42225</v>
      </c>
      <c r="E218" s="439">
        <f>Таблица1[[#This Row],[дата контрольного измерения]]</f>
        <v>42225</v>
      </c>
      <c r="F218" s="463">
        <v>99.786099350780532</v>
      </c>
      <c r="G218" s="464">
        <v>101.06095297013212</v>
      </c>
      <c r="H218" s="486"/>
      <c r="I218" s="487"/>
      <c r="J218" s="478"/>
      <c r="K218" s="467"/>
      <c r="L218" s="27"/>
      <c r="M218" s="453"/>
      <c r="N218" s="453"/>
      <c r="O218" s="453"/>
      <c r="P218" s="453"/>
      <c r="Q218" s="453"/>
    </row>
    <row r="219" spans="3:17" x14ac:dyDescent="0.25">
      <c r="C219" s="443">
        <v>217</v>
      </c>
      <c r="D219" s="462">
        <v>42226</v>
      </c>
      <c r="E219" s="439">
        <f>Таблица1[[#This Row],[дата контрольного измерения]]</f>
        <v>42226</v>
      </c>
      <c r="F219" s="463">
        <v>99.502599785560918</v>
      </c>
      <c r="G219" s="464">
        <v>98.818000194674084</v>
      </c>
      <c r="H219" s="486"/>
      <c r="I219" s="487"/>
      <c r="J219" s="478"/>
      <c r="K219" s="467"/>
      <c r="L219" s="27"/>
      <c r="M219" s="453"/>
      <c r="N219" s="453"/>
      <c r="O219" s="453"/>
      <c r="P219" s="453"/>
      <c r="Q219" s="453"/>
    </row>
    <row r="220" spans="3:17" x14ac:dyDescent="0.25">
      <c r="C220" s="443">
        <v>218</v>
      </c>
      <c r="D220" s="462">
        <v>42227</v>
      </c>
      <c r="E220" s="439">
        <f>Таблица1[[#This Row],[дата контрольного измерения]]</f>
        <v>42227</v>
      </c>
      <c r="F220" s="463">
        <v>99.403729445693187</v>
      </c>
      <c r="G220" s="464">
        <v>99.770739867100474</v>
      </c>
      <c r="H220" s="486"/>
      <c r="I220" s="487"/>
      <c r="J220" s="478"/>
      <c r="K220" s="467"/>
      <c r="L220" s="27"/>
      <c r="M220" s="453"/>
      <c r="N220" s="453"/>
      <c r="O220" s="453"/>
      <c r="P220" s="453"/>
      <c r="Q220" s="453"/>
    </row>
    <row r="221" spans="3:17" x14ac:dyDescent="0.25">
      <c r="C221" s="443">
        <v>219</v>
      </c>
      <c r="D221" s="462">
        <v>42228</v>
      </c>
      <c r="E221" s="439">
        <f>Таблица1[[#This Row],[дата контрольного измерения]]</f>
        <v>42228</v>
      </c>
      <c r="F221" s="463">
        <v>99.35675597590587</v>
      </c>
      <c r="G221" s="464">
        <v>101.45880128573147</v>
      </c>
      <c r="H221" s="486"/>
      <c r="I221" s="487"/>
      <c r="J221" s="478"/>
      <c r="K221" s="467"/>
      <c r="L221" s="27"/>
      <c r="M221" s="453"/>
      <c r="N221" s="453"/>
      <c r="O221" s="453"/>
      <c r="P221" s="453"/>
      <c r="Q221" s="453"/>
    </row>
    <row r="222" spans="3:17" x14ac:dyDescent="0.25">
      <c r="C222" s="444">
        <v>220</v>
      </c>
      <c r="D222" s="462">
        <v>42229</v>
      </c>
      <c r="E222" s="439">
        <f>Таблица1[[#This Row],[дата контрольного измерения]]</f>
        <v>42229</v>
      </c>
      <c r="F222" s="463">
        <v>99.540089210447107</v>
      </c>
      <c r="G222" s="464">
        <v>99.518455886380451</v>
      </c>
      <c r="H222" s="486"/>
      <c r="I222" s="487"/>
      <c r="J222" s="478"/>
      <c r="K222" s="467"/>
      <c r="L222" s="27"/>
      <c r="M222" s="453"/>
      <c r="N222" s="453"/>
      <c r="O222" s="453"/>
      <c r="P222" s="453"/>
      <c r="Q222" s="453"/>
    </row>
    <row r="223" spans="3:17" x14ac:dyDescent="0.25">
      <c r="C223" s="443">
        <v>221</v>
      </c>
      <c r="D223" s="462">
        <v>42230</v>
      </c>
      <c r="E223" s="439">
        <f>Таблица1[[#This Row],[дата контрольного измерения]]</f>
        <v>42230</v>
      </c>
      <c r="F223" s="463">
        <v>100.69244400951629</v>
      </c>
      <c r="G223" s="464">
        <v>98.220299759561101</v>
      </c>
      <c r="H223" s="486"/>
      <c r="I223" s="487"/>
      <c r="J223" s="478"/>
      <c r="K223" s="467"/>
      <c r="L223" s="27"/>
      <c r="M223" s="453"/>
      <c r="N223" s="453"/>
      <c r="O223" s="453"/>
      <c r="P223" s="453"/>
      <c r="Q223" s="453"/>
    </row>
    <row r="224" spans="3:17" x14ac:dyDescent="0.25">
      <c r="C224" s="443">
        <v>222</v>
      </c>
      <c r="D224" s="462">
        <v>42231</v>
      </c>
      <c r="E224" s="439">
        <f>Таблица1[[#This Row],[дата контрольного измерения]]</f>
        <v>42231</v>
      </c>
      <c r="F224" s="463">
        <v>98.198343601979659</v>
      </c>
      <c r="G224" s="464">
        <v>101.18062366902527</v>
      </c>
      <c r="H224" s="486"/>
      <c r="I224" s="487"/>
      <c r="J224" s="478"/>
      <c r="K224" s="467"/>
      <c r="L224" s="27"/>
      <c r="M224" s="453"/>
      <c r="N224" s="453"/>
      <c r="O224" s="453"/>
      <c r="P224" s="453"/>
      <c r="Q224" s="453"/>
    </row>
    <row r="225" spans="3:17" x14ac:dyDescent="0.25">
      <c r="C225" s="443">
        <v>223</v>
      </c>
      <c r="D225" s="462">
        <v>42232</v>
      </c>
      <c r="E225" s="439">
        <f>Таблица1[[#This Row],[дата контрольного измерения]]</f>
        <v>42232</v>
      </c>
      <c r="F225" s="463">
        <v>99.395782693703865</v>
      </c>
      <c r="G225" s="464">
        <v>101.75084869367248</v>
      </c>
      <c r="H225" s="486"/>
      <c r="I225" s="487"/>
      <c r="J225" s="478"/>
      <c r="K225" s="467"/>
      <c r="L225" s="27"/>
      <c r="M225" s="453"/>
      <c r="N225" s="453"/>
      <c r="O225" s="453"/>
      <c r="P225" s="453"/>
      <c r="Q225" s="453"/>
    </row>
    <row r="226" spans="3:17" x14ac:dyDescent="0.25">
      <c r="C226" s="443">
        <v>224</v>
      </c>
      <c r="D226" s="462">
        <v>42233</v>
      </c>
      <c r="E226" s="439">
        <f>Таблица1[[#This Row],[дата контрольного измерения]]</f>
        <v>42233</v>
      </c>
      <c r="F226" s="463">
        <v>101.58299517099245</v>
      </c>
      <c r="G226" s="464">
        <v>98.607151735244585</v>
      </c>
      <c r="H226" s="486"/>
      <c r="I226" s="487"/>
      <c r="J226" s="478"/>
      <c r="K226" s="467"/>
      <c r="L226" s="27"/>
      <c r="M226" s="453"/>
      <c r="N226" s="453"/>
      <c r="O226" s="453"/>
      <c r="P226" s="453"/>
      <c r="Q226" s="453"/>
    </row>
    <row r="227" spans="3:17" x14ac:dyDescent="0.25">
      <c r="C227" s="443">
        <v>225</v>
      </c>
      <c r="D227" s="462">
        <v>42234</v>
      </c>
      <c r="E227" s="439">
        <f>Таблица1[[#This Row],[дата контрольного измерения]]</f>
        <v>42234</v>
      </c>
      <c r="F227" s="463">
        <v>99.541301895462382</v>
      </c>
      <c r="G227" s="464">
        <v>101.4817831010164</v>
      </c>
      <c r="H227" s="486"/>
      <c r="I227" s="487"/>
      <c r="J227" s="478"/>
      <c r="K227" s="467"/>
      <c r="L227" s="27"/>
      <c r="M227" s="453"/>
      <c r="N227" s="453"/>
      <c r="O227" s="453"/>
      <c r="P227" s="453"/>
      <c r="Q227" s="453"/>
    </row>
    <row r="228" spans="3:17" x14ac:dyDescent="0.25">
      <c r="C228" s="443">
        <v>226</v>
      </c>
      <c r="D228" s="462">
        <v>42235</v>
      </c>
      <c r="E228" s="439">
        <f>Таблица1[[#This Row],[дата контрольного измерения]]</f>
        <v>42235</v>
      </c>
      <c r="F228" s="463">
        <v>99.827009074050963</v>
      </c>
      <c r="G228" s="464">
        <v>101.85315418582152</v>
      </c>
      <c r="H228" s="486"/>
      <c r="I228" s="487"/>
      <c r="J228" s="478"/>
      <c r="K228" s="467"/>
      <c r="L228" s="27"/>
      <c r="M228" s="453"/>
      <c r="N228" s="453"/>
      <c r="O228" s="453"/>
      <c r="P228" s="453"/>
      <c r="Q228" s="453"/>
    </row>
    <row r="229" spans="3:17" x14ac:dyDescent="0.25">
      <c r="C229" s="443">
        <v>227</v>
      </c>
      <c r="D229" s="462">
        <v>42236</v>
      </c>
      <c r="E229" s="439">
        <f>Таблица1[[#This Row],[дата контрольного измерения]]</f>
        <v>42236</v>
      </c>
      <c r="F229" s="463">
        <v>98.914656796859518</v>
      </c>
      <c r="G229" s="464">
        <v>100.00926378251309</v>
      </c>
      <c r="H229" s="486"/>
      <c r="I229" s="487"/>
      <c r="J229" s="478"/>
      <c r="K229" s="467"/>
      <c r="L229" s="27"/>
      <c r="M229" s="453"/>
      <c r="N229" s="453"/>
      <c r="O229" s="453"/>
      <c r="P229" s="453"/>
      <c r="Q229" s="453"/>
    </row>
    <row r="230" spans="3:17" x14ac:dyDescent="0.25">
      <c r="C230" s="443">
        <v>228</v>
      </c>
      <c r="D230" s="462">
        <v>42237</v>
      </c>
      <c r="E230" s="439">
        <f>Таблица1[[#This Row],[дата контрольного измерения]]</f>
        <v>42237</v>
      </c>
      <c r="F230" s="463">
        <v>101.59549218594506</v>
      </c>
      <c r="G230" s="464">
        <v>100.57433449489528</v>
      </c>
      <c r="H230" s="486"/>
      <c r="I230" s="487"/>
      <c r="J230" s="478"/>
      <c r="K230" s="467"/>
      <c r="L230" s="27"/>
      <c r="M230" s="453"/>
      <c r="N230" s="453"/>
      <c r="O230" s="453"/>
      <c r="P230" s="453"/>
      <c r="Q230" s="453"/>
    </row>
    <row r="231" spans="3:17" x14ac:dyDescent="0.25">
      <c r="C231" s="443">
        <v>229</v>
      </c>
      <c r="D231" s="462">
        <v>42238</v>
      </c>
      <c r="E231" s="439">
        <f>Таблица1[[#This Row],[дата контрольного измерения]]</f>
        <v>42238</v>
      </c>
      <c r="F231" s="463">
        <v>99.939992504752524</v>
      </c>
      <c r="G231" s="464">
        <v>101.80246199671762</v>
      </c>
      <c r="H231" s="486"/>
      <c r="I231" s="487"/>
      <c r="J231" s="478"/>
      <c r="K231" s="467"/>
      <c r="L231" s="27"/>
      <c r="M231" s="453"/>
      <c r="N231" s="453"/>
      <c r="O231" s="453"/>
      <c r="P231" s="453"/>
      <c r="Q231" s="453"/>
    </row>
    <row r="232" spans="3:17" x14ac:dyDescent="0.25">
      <c r="C232" s="444">
        <v>230</v>
      </c>
      <c r="D232" s="462">
        <v>42239</v>
      </c>
      <c r="E232" s="439">
        <f>Таблица1[[#This Row],[дата контрольного измерения]]</f>
        <v>42239</v>
      </c>
      <c r="F232" s="463">
        <v>99.041953893772842</v>
      </c>
      <c r="G232" s="464">
        <v>99.872869667607645</v>
      </c>
      <c r="H232" s="486"/>
      <c r="I232" s="487"/>
      <c r="J232" s="478"/>
      <c r="K232" s="467"/>
      <c r="L232" s="27"/>
      <c r="M232" s="453"/>
      <c r="N232" s="453"/>
      <c r="O232" s="453"/>
      <c r="P232" s="453"/>
      <c r="Q232" s="453"/>
    </row>
    <row r="233" spans="3:17" x14ac:dyDescent="0.25">
      <c r="C233" s="443">
        <v>231</v>
      </c>
      <c r="D233" s="462">
        <v>42240</v>
      </c>
      <c r="E233" s="439">
        <f>Таблица1[[#This Row],[дата контрольного измерения]]</f>
        <v>42240</v>
      </c>
      <c r="F233" s="463">
        <v>99.6606046018494</v>
      </c>
      <c r="G233" s="464">
        <v>99.764600239783604</v>
      </c>
      <c r="H233" s="486"/>
      <c r="I233" s="487"/>
      <c r="J233" s="478"/>
      <c r="K233" s="467"/>
      <c r="L233" s="27"/>
      <c r="M233" s="453"/>
      <c r="N233" s="453"/>
      <c r="O233" s="453"/>
      <c r="P233" s="453"/>
      <c r="Q233" s="453"/>
    </row>
    <row r="234" spans="3:17" x14ac:dyDescent="0.25">
      <c r="C234" s="443">
        <v>232</v>
      </c>
      <c r="D234" s="462">
        <v>42241</v>
      </c>
      <c r="E234" s="439">
        <f>Таблица1[[#This Row],[дата контрольного измерения]]</f>
        <v>42241</v>
      </c>
      <c r="F234" s="463">
        <v>100.73232942872775</v>
      </c>
      <c r="G234" s="464">
        <v>99.897718072296911</v>
      </c>
      <c r="H234" s="486"/>
      <c r="I234" s="487"/>
      <c r="J234" s="478"/>
      <c r="K234" s="467"/>
      <c r="L234" s="27"/>
      <c r="M234" s="453"/>
      <c r="N234" s="453"/>
      <c r="O234" s="453"/>
      <c r="P234" s="453"/>
      <c r="Q234" s="453"/>
    </row>
    <row r="235" spans="3:17" x14ac:dyDescent="0.25">
      <c r="C235" s="443">
        <v>233</v>
      </c>
      <c r="D235" s="462">
        <v>42242</v>
      </c>
      <c r="E235" s="439">
        <f>Таблица1[[#This Row],[дата контрольного измерения]]</f>
        <v>42242</v>
      </c>
      <c r="F235" s="463">
        <v>101.31942369628024</v>
      </c>
      <c r="G235" s="464">
        <v>100.23869784197255</v>
      </c>
      <c r="H235" s="486"/>
      <c r="I235" s="487"/>
      <c r="J235" s="478"/>
      <c r="K235" s="467"/>
      <c r="L235" s="27"/>
      <c r="M235" s="453"/>
      <c r="N235" s="453"/>
      <c r="O235" s="453"/>
      <c r="P235" s="453"/>
      <c r="Q235" s="453"/>
    </row>
    <row r="236" spans="3:17" x14ac:dyDescent="0.25">
      <c r="C236" s="443">
        <v>234</v>
      </c>
      <c r="D236" s="462">
        <v>42243</v>
      </c>
      <c r="E236" s="439">
        <f>Таблица1[[#This Row],[дата контрольного измерения]]</f>
        <v>42243</v>
      </c>
      <c r="F236" s="463">
        <v>100.69849684116295</v>
      </c>
      <c r="G236" s="464">
        <v>99.722567690901158</v>
      </c>
      <c r="H236" s="486"/>
      <c r="I236" s="487"/>
      <c r="J236" s="478"/>
      <c r="K236" s="467"/>
      <c r="L236" s="27"/>
      <c r="M236" s="453"/>
      <c r="N236" s="453"/>
      <c r="O236" s="453"/>
      <c r="P236" s="453"/>
      <c r="Q236" s="453"/>
    </row>
    <row r="237" spans="3:17" x14ac:dyDescent="0.25">
      <c r="C237" s="443">
        <v>235</v>
      </c>
      <c r="D237" s="462">
        <v>42244</v>
      </c>
      <c r="E237" s="439">
        <f>Таблица1[[#This Row],[дата контрольного измерения]]</f>
        <v>42244</v>
      </c>
      <c r="F237" s="463">
        <v>100.86841239811314</v>
      </c>
      <c r="G237" s="464">
        <v>100.03947861118998</v>
      </c>
      <c r="H237" s="486"/>
      <c r="I237" s="487"/>
      <c r="J237" s="478"/>
      <c r="K237" s="467"/>
      <c r="L237" s="27"/>
      <c r="M237" s="453"/>
      <c r="N237" s="453"/>
      <c r="O237" s="453"/>
      <c r="P237" s="453"/>
      <c r="Q237" s="453"/>
    </row>
    <row r="238" spans="3:17" x14ac:dyDescent="0.25">
      <c r="C238" s="443">
        <v>236</v>
      </c>
      <c r="D238" s="462">
        <v>42245</v>
      </c>
      <c r="E238" s="439">
        <f>Таблица1[[#This Row],[дата контрольного измерения]]</f>
        <v>42245</v>
      </c>
      <c r="F238" s="463">
        <v>98.947420525665109</v>
      </c>
      <c r="G238" s="464">
        <v>99.134555066285259</v>
      </c>
      <c r="H238" s="486"/>
      <c r="I238" s="487"/>
      <c r="J238" s="478"/>
      <c r="K238" s="467"/>
      <c r="L238" s="27"/>
      <c r="M238" s="453"/>
      <c r="N238" s="453"/>
      <c r="O238" s="453"/>
      <c r="P238" s="453"/>
      <c r="Q238" s="453"/>
    </row>
    <row r="239" spans="3:17" x14ac:dyDescent="0.25">
      <c r="C239" s="443">
        <v>237</v>
      </c>
      <c r="D239" s="462">
        <v>42246</v>
      </c>
      <c r="E239" s="439">
        <f>Таблица1[[#This Row],[дата контрольного измерения]]</f>
        <v>42246</v>
      </c>
      <c r="F239" s="463">
        <v>99.991776911391099</v>
      </c>
      <c r="G239" s="464">
        <v>102.13675182092018</v>
      </c>
      <c r="H239" s="486"/>
      <c r="I239" s="487"/>
      <c r="J239" s="478"/>
      <c r="K239" s="467"/>
      <c r="L239" s="27"/>
      <c r="M239" s="453"/>
      <c r="N239" s="453"/>
      <c r="O239" s="453"/>
      <c r="P239" s="453"/>
      <c r="Q239" s="453"/>
    </row>
    <row r="240" spans="3:17" x14ac:dyDescent="0.25">
      <c r="C240" s="443">
        <v>238</v>
      </c>
      <c r="D240" s="462">
        <v>42247</v>
      </c>
      <c r="E240" s="439">
        <f>Таблица1[[#This Row],[дата контрольного измерения]]</f>
        <v>42247</v>
      </c>
      <c r="F240" s="463">
        <v>98.760785880297817</v>
      </c>
      <c r="G240" s="464">
        <v>100.04167230316769</v>
      </c>
      <c r="H240" s="486"/>
      <c r="I240" s="487"/>
      <c r="J240" s="478"/>
      <c r="K240" s="467"/>
      <c r="L240" s="27"/>
      <c r="M240" s="453"/>
      <c r="N240" s="453"/>
      <c r="O240" s="453"/>
      <c r="P240" s="453"/>
      <c r="Q240" s="453"/>
    </row>
    <row r="241" spans="3:17" x14ac:dyDescent="0.25">
      <c r="C241" s="443">
        <v>239</v>
      </c>
      <c r="D241" s="462">
        <v>42248</v>
      </c>
      <c r="E241" s="439">
        <f>Таблица1[[#This Row],[дата контрольного измерения]]</f>
        <v>42248</v>
      </c>
      <c r="F241" s="463">
        <v>100.1971179465372</v>
      </c>
      <c r="G241" s="464">
        <v>97.657713457149512</v>
      </c>
      <c r="H241" s="486"/>
      <c r="I241" s="487"/>
      <c r="J241" s="478"/>
      <c r="K241" s="467"/>
      <c r="L241" s="27"/>
      <c r="M241" s="453"/>
      <c r="N241" s="453"/>
      <c r="O241" s="453"/>
      <c r="P241" s="453"/>
      <c r="Q241" s="453"/>
    </row>
    <row r="242" spans="3:17" x14ac:dyDescent="0.25">
      <c r="C242" s="445">
        <v>240</v>
      </c>
      <c r="D242" s="469">
        <v>42249</v>
      </c>
      <c r="E242" s="440">
        <f>Таблица1[[#This Row],[дата контрольного измерения]]</f>
        <v>42249</v>
      </c>
      <c r="F242" s="470">
        <v>100.81618008032012</v>
      </c>
      <c r="G242" s="471">
        <v>100.35120649651421</v>
      </c>
      <c r="H242" s="488"/>
      <c r="I242" s="489"/>
      <c r="J242" s="481"/>
      <c r="K242" s="475"/>
      <c r="L242" s="27"/>
      <c r="M242" s="453"/>
      <c r="N242" s="453"/>
      <c r="O242" s="453"/>
      <c r="P242" s="453"/>
      <c r="Q242" s="453"/>
    </row>
    <row r="243" spans="3:17" x14ac:dyDescent="0.25">
      <c r="C243" s="446">
        <v>241</v>
      </c>
      <c r="D243" s="476">
        <v>42250</v>
      </c>
      <c r="E243" s="438">
        <f>Таблица1[[#This Row],[дата контрольного измерения]]</f>
        <v>42250</v>
      </c>
      <c r="F243" s="463">
        <v>97.990493030038607</v>
      </c>
      <c r="G243" s="464">
        <v>99.57801693778886</v>
      </c>
      <c r="H243" s="490"/>
      <c r="I243" s="491"/>
      <c r="J243" s="460"/>
      <c r="K243" s="461"/>
      <c r="L243" s="27"/>
      <c r="M243" s="453"/>
      <c r="N243" s="453"/>
      <c r="O243" s="453"/>
      <c r="P243" s="453"/>
      <c r="Q243" s="453"/>
    </row>
    <row r="244" spans="3:17" x14ac:dyDescent="0.25">
      <c r="C244" s="443">
        <v>242</v>
      </c>
      <c r="D244" s="462">
        <v>42251</v>
      </c>
      <c r="E244" s="439">
        <f>Таблица1[[#This Row],[дата контрольного измерения]]</f>
        <v>42251</v>
      </c>
      <c r="F244" s="463">
        <v>99.957908955578702</v>
      </c>
      <c r="G244" s="464">
        <v>100.14441983672219</v>
      </c>
      <c r="H244" s="486"/>
      <c r="I244" s="487"/>
      <c r="J244" s="478"/>
      <c r="K244" s="467"/>
      <c r="L244" s="27"/>
      <c r="M244" s="453"/>
      <c r="N244" s="453"/>
      <c r="O244" s="453"/>
      <c r="P244" s="453"/>
      <c r="Q244" s="453"/>
    </row>
    <row r="245" spans="3:17" x14ac:dyDescent="0.25">
      <c r="C245" s="443">
        <v>243</v>
      </c>
      <c r="D245" s="462">
        <v>42252</v>
      </c>
      <c r="E245" s="439">
        <f>Таблица1[[#This Row],[дата контрольного измерения]]</f>
        <v>42252</v>
      </c>
      <c r="F245" s="463">
        <v>99.006316733145695</v>
      </c>
      <c r="G245" s="464">
        <v>100.34589404566569</v>
      </c>
      <c r="H245" s="486"/>
      <c r="I245" s="487"/>
      <c r="J245" s="478"/>
      <c r="K245" s="467"/>
      <c r="L245" s="27"/>
      <c r="M245" s="453"/>
      <c r="N245" s="453"/>
      <c r="O245" s="453"/>
      <c r="P245" s="453"/>
      <c r="Q245" s="453"/>
    </row>
    <row r="246" spans="3:17" x14ac:dyDescent="0.25">
      <c r="C246" s="443">
        <v>244</v>
      </c>
      <c r="D246" s="462">
        <v>42253</v>
      </c>
      <c r="E246" s="439">
        <f>Таблица1[[#This Row],[дата контрольного измерения]]</f>
        <v>42253</v>
      </c>
      <c r="F246" s="463">
        <v>101.02766227529155</v>
      </c>
      <c r="G246" s="464">
        <v>100.17040631907689</v>
      </c>
      <c r="H246" s="486"/>
      <c r="I246" s="487"/>
      <c r="J246" s="478"/>
      <c r="K246" s="467"/>
      <c r="L246" s="27"/>
      <c r="M246" s="453"/>
      <c r="N246" s="453"/>
      <c r="O246" s="453"/>
      <c r="P246" s="453"/>
      <c r="Q246" s="453"/>
    </row>
    <row r="247" spans="3:17" x14ac:dyDescent="0.25">
      <c r="C247" s="443">
        <v>245</v>
      </c>
      <c r="D247" s="462">
        <v>42254</v>
      </c>
      <c r="E247" s="439">
        <f>Таблица1[[#This Row],[дата контрольного измерения]]</f>
        <v>42254</v>
      </c>
      <c r="F247" s="463">
        <v>99.61324564435715</v>
      </c>
      <c r="G247" s="464">
        <v>99.043177070081924</v>
      </c>
      <c r="H247" s="486"/>
      <c r="I247" s="487"/>
      <c r="J247" s="478"/>
      <c r="K247" s="467"/>
      <c r="L247" s="27"/>
      <c r="M247" s="453"/>
      <c r="N247" s="453"/>
      <c r="O247" s="453"/>
      <c r="P247" s="453"/>
      <c r="Q247" s="453"/>
    </row>
    <row r="248" spans="3:17" x14ac:dyDescent="0.25">
      <c r="C248" s="443">
        <v>246</v>
      </c>
      <c r="D248" s="462">
        <v>42255</v>
      </c>
      <c r="E248" s="439">
        <f>Таблица1[[#This Row],[дата контрольного измерения]]</f>
        <v>42255</v>
      </c>
      <c r="F248" s="463">
        <v>99.941501113905488</v>
      </c>
      <c r="G248" s="464">
        <v>98.946076778706512</v>
      </c>
      <c r="H248" s="486"/>
      <c r="I248" s="487"/>
      <c r="J248" s="478"/>
      <c r="K248" s="467"/>
      <c r="L248" s="27"/>
      <c r="M248" s="453"/>
      <c r="N248" s="453"/>
      <c r="O248" s="453"/>
      <c r="P248" s="453"/>
      <c r="Q248" s="453"/>
    </row>
    <row r="249" spans="3:17" x14ac:dyDescent="0.25">
      <c r="C249" s="443">
        <v>247</v>
      </c>
      <c r="D249" s="462">
        <v>42256</v>
      </c>
      <c r="E249" s="439">
        <f>Таблица1[[#This Row],[дата контрольного измерения]]</f>
        <v>42256</v>
      </c>
      <c r="F249" s="463">
        <v>98.205030416357289</v>
      </c>
      <c r="G249" s="464">
        <v>98.354281951393432</v>
      </c>
      <c r="H249" s="486"/>
      <c r="I249" s="487"/>
      <c r="J249" s="478"/>
      <c r="K249" s="467"/>
      <c r="L249" s="27"/>
      <c r="M249" s="453"/>
      <c r="N249" s="453"/>
      <c r="O249" s="453"/>
      <c r="P249" s="453"/>
      <c r="Q249" s="453"/>
    </row>
    <row r="250" spans="3:17" x14ac:dyDescent="0.25">
      <c r="C250" s="443">
        <v>248</v>
      </c>
      <c r="D250" s="462">
        <v>42257</v>
      </c>
      <c r="E250" s="439">
        <f>Таблица1[[#This Row],[дата контрольного измерения]]</f>
        <v>42257</v>
      </c>
      <c r="F250" s="463">
        <v>100.05373315516374</v>
      </c>
      <c r="G250" s="464">
        <v>99.245865053097646</v>
      </c>
      <c r="H250" s="486"/>
      <c r="I250" s="487"/>
      <c r="J250" s="478"/>
      <c r="K250" s="467"/>
      <c r="L250" s="27"/>
      <c r="M250" s="453"/>
      <c r="N250" s="453"/>
      <c r="O250" s="453"/>
      <c r="P250" s="453"/>
      <c r="Q250" s="453"/>
    </row>
    <row r="251" spans="3:17" x14ac:dyDescent="0.25">
      <c r="C251" s="443">
        <v>249</v>
      </c>
      <c r="D251" s="462">
        <v>42258</v>
      </c>
      <c r="E251" s="439">
        <f>Таблица1[[#This Row],[дата контрольного измерения]]</f>
        <v>42258</v>
      </c>
      <c r="F251" s="463">
        <v>101.39205518549251</v>
      </c>
      <c r="G251" s="464">
        <v>100.26410873993933</v>
      </c>
      <c r="H251" s="486"/>
      <c r="I251" s="487"/>
      <c r="J251" s="478"/>
      <c r="K251" s="467"/>
      <c r="L251" s="27"/>
      <c r="M251" s="453"/>
      <c r="N251" s="453"/>
      <c r="O251" s="453"/>
      <c r="P251" s="453"/>
      <c r="Q251" s="453"/>
    </row>
    <row r="252" spans="3:17" x14ac:dyDescent="0.25">
      <c r="C252" s="444">
        <v>250</v>
      </c>
      <c r="D252" s="462">
        <v>42533</v>
      </c>
      <c r="E252" s="439">
        <f>Таблица1[[#This Row],[дата контрольного измерения]]</f>
        <v>42533</v>
      </c>
      <c r="F252" s="463">
        <v>100.10893712607981</v>
      </c>
      <c r="G252" s="464">
        <v>99.82985832348308</v>
      </c>
      <c r="H252" s="486"/>
      <c r="I252" s="487"/>
      <c r="J252" s="478"/>
      <c r="K252" s="467"/>
      <c r="L252" s="27"/>
      <c r="M252" s="453"/>
      <c r="N252" s="453"/>
      <c r="O252" s="453"/>
      <c r="P252" s="453"/>
      <c r="Q252" s="453"/>
    </row>
    <row r="253" spans="3:17" x14ac:dyDescent="0.25">
      <c r="C253" s="443">
        <v>251</v>
      </c>
      <c r="D253" s="462"/>
      <c r="E253" s="439">
        <f>Таблица1[[#This Row],[дата контрольного измерения]]</f>
        <v>0</v>
      </c>
      <c r="F253" s="492"/>
      <c r="G253" s="465"/>
      <c r="H253" s="486"/>
      <c r="I253" s="487"/>
      <c r="J253" s="478"/>
      <c r="K253" s="467"/>
      <c r="L253" s="27"/>
      <c r="M253" s="453"/>
      <c r="N253" s="453"/>
      <c r="O253" s="453"/>
      <c r="P253" s="453"/>
      <c r="Q253" s="453"/>
    </row>
    <row r="254" spans="3:17" x14ac:dyDescent="0.25">
      <c r="C254" s="443">
        <v>252</v>
      </c>
      <c r="D254" s="462"/>
      <c r="E254" s="439">
        <f>Таблица1[[#This Row],[дата контрольного измерения]]</f>
        <v>0</v>
      </c>
      <c r="F254" s="492"/>
      <c r="G254" s="465"/>
      <c r="H254" s="486"/>
      <c r="I254" s="487"/>
      <c r="J254" s="478"/>
      <c r="K254" s="467"/>
      <c r="L254" s="27"/>
      <c r="M254" s="453"/>
      <c r="N254" s="453"/>
      <c r="O254" s="453"/>
      <c r="P254" s="453"/>
      <c r="Q254" s="453"/>
    </row>
    <row r="255" spans="3:17" x14ac:dyDescent="0.25">
      <c r="C255" s="443">
        <v>253</v>
      </c>
      <c r="D255" s="462"/>
      <c r="E255" s="439">
        <f>Таблица1[[#This Row],[дата контрольного измерения]]</f>
        <v>0</v>
      </c>
      <c r="F255" s="492"/>
      <c r="G255" s="465"/>
      <c r="H255" s="486"/>
      <c r="I255" s="487"/>
      <c r="J255" s="478"/>
      <c r="K255" s="467"/>
      <c r="L255" s="27"/>
      <c r="M255" s="453"/>
      <c r="N255" s="453"/>
      <c r="O255" s="453"/>
      <c r="P255" s="453"/>
      <c r="Q255" s="453"/>
    </row>
    <row r="256" spans="3:17" x14ac:dyDescent="0.25">
      <c r="C256" s="443">
        <v>254</v>
      </c>
      <c r="D256" s="462"/>
      <c r="E256" s="439">
        <f>Таблица1[[#This Row],[дата контрольного измерения]]</f>
        <v>0</v>
      </c>
      <c r="F256" s="492"/>
      <c r="G256" s="465"/>
      <c r="H256" s="486"/>
      <c r="I256" s="487"/>
      <c r="J256" s="478"/>
      <c r="K256" s="467"/>
      <c r="L256" s="27"/>
      <c r="M256" s="453"/>
      <c r="N256" s="453"/>
      <c r="O256" s="453"/>
      <c r="P256" s="453"/>
      <c r="Q256" s="453"/>
    </row>
    <row r="257" spans="3:17" x14ac:dyDescent="0.25">
      <c r="C257" s="443">
        <v>255</v>
      </c>
      <c r="D257" s="462"/>
      <c r="E257" s="439">
        <f>Таблица1[[#This Row],[дата контрольного измерения]]</f>
        <v>0</v>
      </c>
      <c r="F257" s="492"/>
      <c r="G257" s="465"/>
      <c r="H257" s="486"/>
      <c r="I257" s="487"/>
      <c r="J257" s="478"/>
      <c r="K257" s="467"/>
      <c r="L257" s="27"/>
      <c r="M257" s="453"/>
      <c r="N257" s="453"/>
      <c r="O257" s="453"/>
      <c r="P257" s="453"/>
      <c r="Q257" s="453"/>
    </row>
    <row r="258" spans="3:17" x14ac:dyDescent="0.25">
      <c r="C258" s="443">
        <v>256</v>
      </c>
      <c r="D258" s="462"/>
      <c r="E258" s="439">
        <f>Таблица1[[#This Row],[дата контрольного измерения]]</f>
        <v>0</v>
      </c>
      <c r="F258" s="492"/>
      <c r="G258" s="465"/>
      <c r="H258" s="486"/>
      <c r="I258" s="487"/>
      <c r="J258" s="478"/>
      <c r="K258" s="467"/>
      <c r="L258" s="27"/>
      <c r="M258" s="453"/>
      <c r="N258" s="453"/>
      <c r="O258" s="453"/>
      <c r="P258" s="453"/>
      <c r="Q258" s="453"/>
    </row>
    <row r="259" spans="3:17" x14ac:dyDescent="0.25">
      <c r="C259" s="443">
        <v>257</v>
      </c>
      <c r="D259" s="462"/>
      <c r="E259" s="439">
        <f>Таблица1[[#This Row],[дата контрольного измерения]]</f>
        <v>0</v>
      </c>
      <c r="F259" s="492"/>
      <c r="G259" s="465"/>
      <c r="H259" s="486"/>
      <c r="I259" s="487"/>
      <c r="J259" s="478"/>
      <c r="K259" s="467"/>
      <c r="L259" s="27"/>
      <c r="M259" s="453"/>
      <c r="N259" s="453"/>
      <c r="O259" s="453"/>
      <c r="P259" s="453"/>
      <c r="Q259" s="453"/>
    </row>
    <row r="260" spans="3:17" x14ac:dyDescent="0.25">
      <c r="C260" s="443">
        <v>258</v>
      </c>
      <c r="D260" s="462"/>
      <c r="E260" s="439">
        <f>Таблица1[[#This Row],[дата контрольного измерения]]</f>
        <v>0</v>
      </c>
      <c r="F260" s="492"/>
      <c r="G260" s="465"/>
      <c r="H260" s="486"/>
      <c r="I260" s="487"/>
      <c r="J260" s="478"/>
      <c r="K260" s="467"/>
      <c r="L260" s="27"/>
      <c r="M260" s="453"/>
      <c r="N260" s="453"/>
      <c r="O260" s="453"/>
      <c r="P260" s="453"/>
      <c r="Q260" s="453"/>
    </row>
    <row r="261" spans="3:17" x14ac:dyDescent="0.25">
      <c r="C261" s="443">
        <v>259</v>
      </c>
      <c r="D261" s="462"/>
      <c r="E261" s="439">
        <f>Таблица1[[#This Row],[дата контрольного измерения]]</f>
        <v>0</v>
      </c>
      <c r="F261" s="492"/>
      <c r="G261" s="465"/>
      <c r="H261" s="486"/>
      <c r="I261" s="487"/>
      <c r="J261" s="478"/>
      <c r="K261" s="467"/>
      <c r="L261" s="27"/>
      <c r="M261" s="453"/>
      <c r="N261" s="453"/>
      <c r="O261" s="453"/>
      <c r="P261" s="453"/>
      <c r="Q261" s="453"/>
    </row>
    <row r="262" spans="3:17" x14ac:dyDescent="0.25">
      <c r="C262" s="444">
        <v>260</v>
      </c>
      <c r="D262" s="462"/>
      <c r="E262" s="439">
        <f>Таблица1[[#This Row],[дата контрольного измерения]]</f>
        <v>0</v>
      </c>
      <c r="F262" s="492"/>
      <c r="G262" s="465"/>
      <c r="H262" s="486"/>
      <c r="I262" s="487"/>
      <c r="J262" s="478"/>
      <c r="K262" s="467"/>
      <c r="L262" s="27"/>
      <c r="M262" s="453"/>
      <c r="N262" s="453"/>
      <c r="O262" s="453"/>
      <c r="P262" s="453"/>
      <c r="Q262" s="453"/>
    </row>
    <row r="263" spans="3:17" x14ac:dyDescent="0.25">
      <c r="C263" s="443">
        <v>261</v>
      </c>
      <c r="D263" s="462"/>
      <c r="E263" s="439">
        <f>Таблица1[[#This Row],[дата контрольного измерения]]</f>
        <v>0</v>
      </c>
      <c r="F263" s="492"/>
      <c r="G263" s="465"/>
      <c r="H263" s="486"/>
      <c r="I263" s="487"/>
      <c r="J263" s="478"/>
      <c r="K263" s="467"/>
      <c r="L263" s="27"/>
      <c r="M263" s="453"/>
      <c r="N263" s="453"/>
      <c r="O263" s="453"/>
      <c r="P263" s="453"/>
      <c r="Q263" s="453"/>
    </row>
    <row r="264" spans="3:17" x14ac:dyDescent="0.25">
      <c r="C264" s="443">
        <v>262</v>
      </c>
      <c r="D264" s="462"/>
      <c r="E264" s="439">
        <f>Таблица1[[#This Row],[дата контрольного измерения]]</f>
        <v>0</v>
      </c>
      <c r="F264" s="492"/>
      <c r="G264" s="465"/>
      <c r="H264" s="486"/>
      <c r="I264" s="487"/>
      <c r="J264" s="478"/>
      <c r="K264" s="467"/>
      <c r="L264" s="27"/>
      <c r="M264" s="453"/>
      <c r="N264" s="453"/>
      <c r="O264" s="453"/>
      <c r="P264" s="453"/>
      <c r="Q264" s="453"/>
    </row>
    <row r="265" spans="3:17" x14ac:dyDescent="0.25">
      <c r="C265" s="443">
        <v>263</v>
      </c>
      <c r="D265" s="462"/>
      <c r="E265" s="439">
        <f>Таблица1[[#This Row],[дата контрольного измерения]]</f>
        <v>0</v>
      </c>
      <c r="F265" s="492"/>
      <c r="G265" s="465"/>
      <c r="H265" s="486"/>
      <c r="I265" s="487"/>
      <c r="J265" s="478"/>
      <c r="K265" s="467"/>
      <c r="L265" s="27"/>
      <c r="M265" s="453"/>
      <c r="N265" s="453"/>
      <c r="O265" s="453"/>
      <c r="P265" s="453"/>
      <c r="Q265" s="453"/>
    </row>
    <row r="266" spans="3:17" x14ac:dyDescent="0.25">
      <c r="C266" s="443">
        <v>264</v>
      </c>
      <c r="D266" s="462"/>
      <c r="E266" s="439">
        <f>Таблица1[[#This Row],[дата контрольного измерения]]</f>
        <v>0</v>
      </c>
      <c r="F266" s="492"/>
      <c r="G266" s="465"/>
      <c r="H266" s="486"/>
      <c r="I266" s="487"/>
      <c r="J266" s="478"/>
      <c r="K266" s="467"/>
      <c r="L266" s="27"/>
      <c r="M266" s="453"/>
      <c r="N266" s="453"/>
      <c r="O266" s="453"/>
      <c r="P266" s="453"/>
      <c r="Q266" s="453"/>
    </row>
    <row r="267" spans="3:17" x14ac:dyDescent="0.25">
      <c r="C267" s="443">
        <v>265</v>
      </c>
      <c r="D267" s="462"/>
      <c r="E267" s="439">
        <f>Таблица1[[#This Row],[дата контрольного измерения]]</f>
        <v>0</v>
      </c>
      <c r="F267" s="492"/>
      <c r="G267" s="465"/>
      <c r="H267" s="486"/>
      <c r="I267" s="487"/>
      <c r="J267" s="478"/>
      <c r="K267" s="467"/>
      <c r="L267" s="27"/>
      <c r="M267" s="453"/>
      <c r="N267" s="453"/>
      <c r="O267" s="453"/>
      <c r="P267" s="453"/>
      <c r="Q267" s="453"/>
    </row>
    <row r="268" spans="3:17" x14ac:dyDescent="0.25">
      <c r="C268" s="443">
        <v>266</v>
      </c>
      <c r="D268" s="462"/>
      <c r="E268" s="439">
        <f>Таблица1[[#This Row],[дата контрольного измерения]]</f>
        <v>0</v>
      </c>
      <c r="F268" s="492"/>
      <c r="G268" s="465"/>
      <c r="H268" s="486"/>
      <c r="I268" s="487"/>
      <c r="J268" s="478"/>
      <c r="K268" s="467"/>
      <c r="L268" s="27"/>
      <c r="M268" s="453"/>
      <c r="N268" s="453"/>
      <c r="O268" s="453"/>
      <c r="P268" s="453"/>
      <c r="Q268" s="453"/>
    </row>
    <row r="269" spans="3:17" x14ac:dyDescent="0.25">
      <c r="C269" s="443">
        <v>267</v>
      </c>
      <c r="D269" s="462"/>
      <c r="E269" s="439">
        <f>Таблица1[[#This Row],[дата контрольного измерения]]</f>
        <v>0</v>
      </c>
      <c r="F269" s="492"/>
      <c r="G269" s="465"/>
      <c r="H269" s="486"/>
      <c r="I269" s="487"/>
      <c r="J269" s="478"/>
      <c r="K269" s="467"/>
      <c r="L269" s="27"/>
      <c r="M269" s="453"/>
      <c r="N269" s="453"/>
      <c r="O269" s="453"/>
      <c r="P269" s="453"/>
      <c r="Q269" s="453"/>
    </row>
    <row r="270" spans="3:17" x14ac:dyDescent="0.25">
      <c r="C270" s="443">
        <v>268</v>
      </c>
      <c r="D270" s="462"/>
      <c r="E270" s="439">
        <f>Таблица1[[#This Row],[дата контрольного измерения]]</f>
        <v>0</v>
      </c>
      <c r="F270" s="492"/>
      <c r="G270" s="465"/>
      <c r="H270" s="486"/>
      <c r="I270" s="487"/>
      <c r="J270" s="478"/>
      <c r="K270" s="467"/>
      <c r="L270" s="27"/>
      <c r="M270" s="453"/>
      <c r="N270" s="453"/>
      <c r="O270" s="453"/>
      <c r="P270" s="453"/>
      <c r="Q270" s="453"/>
    </row>
    <row r="271" spans="3:17" x14ac:dyDescent="0.25">
      <c r="C271" s="443">
        <v>269</v>
      </c>
      <c r="D271" s="462"/>
      <c r="E271" s="439">
        <f>Таблица1[[#This Row],[дата контрольного измерения]]</f>
        <v>0</v>
      </c>
      <c r="F271" s="492"/>
      <c r="G271" s="465"/>
      <c r="H271" s="486"/>
      <c r="I271" s="487"/>
      <c r="J271" s="478"/>
      <c r="K271" s="467"/>
      <c r="L271" s="27"/>
      <c r="M271" s="453"/>
      <c r="N271" s="453"/>
      <c r="O271" s="453"/>
      <c r="P271" s="453"/>
      <c r="Q271" s="453"/>
    </row>
    <row r="272" spans="3:17" x14ac:dyDescent="0.25">
      <c r="C272" s="445">
        <v>270</v>
      </c>
      <c r="D272" s="469"/>
      <c r="E272" s="440">
        <f>Таблица1[[#This Row],[дата контрольного измерения]]</f>
        <v>0</v>
      </c>
      <c r="F272" s="493"/>
      <c r="G272" s="472"/>
      <c r="H272" s="488"/>
      <c r="I272" s="489"/>
      <c r="J272" s="481"/>
      <c r="K272" s="475"/>
      <c r="L272" s="27"/>
      <c r="M272" s="453"/>
      <c r="N272" s="453"/>
      <c r="O272" s="453"/>
      <c r="P272" s="453"/>
      <c r="Q272" s="453"/>
    </row>
    <row r="273" spans="3:17" x14ac:dyDescent="0.25">
      <c r="C273" s="446">
        <v>271</v>
      </c>
      <c r="D273" s="476"/>
      <c r="E273" s="438">
        <f>Таблица1[[#This Row],[дата контрольного измерения]]</f>
        <v>0</v>
      </c>
      <c r="F273" s="458"/>
      <c r="G273" s="477"/>
      <c r="H273" s="490"/>
      <c r="I273" s="491"/>
      <c r="J273" s="460"/>
      <c r="K273" s="461"/>
      <c r="L273" s="27"/>
      <c r="M273" s="453"/>
      <c r="N273" s="453"/>
      <c r="O273" s="453"/>
      <c r="P273" s="453"/>
      <c r="Q273" s="453"/>
    </row>
    <row r="274" spans="3:17" x14ac:dyDescent="0.25">
      <c r="C274" s="443">
        <v>272</v>
      </c>
      <c r="D274" s="462"/>
      <c r="E274" s="439">
        <f>Таблица1[[#This Row],[дата контрольного измерения]]</f>
        <v>0</v>
      </c>
      <c r="F274" s="492"/>
      <c r="G274" s="465"/>
      <c r="H274" s="486"/>
      <c r="I274" s="487"/>
      <c r="J274" s="478"/>
      <c r="K274" s="467"/>
      <c r="L274" s="27"/>
      <c r="M274" s="453"/>
      <c r="N274" s="453"/>
      <c r="O274" s="453"/>
      <c r="P274" s="453"/>
      <c r="Q274" s="453"/>
    </row>
    <row r="275" spans="3:17" x14ac:dyDescent="0.25">
      <c r="C275" s="443">
        <v>273</v>
      </c>
      <c r="D275" s="462"/>
      <c r="E275" s="439">
        <f>Таблица1[[#This Row],[дата контрольного измерения]]</f>
        <v>0</v>
      </c>
      <c r="F275" s="492"/>
      <c r="G275" s="465"/>
      <c r="H275" s="486"/>
      <c r="I275" s="487"/>
      <c r="J275" s="478"/>
      <c r="K275" s="467"/>
      <c r="L275" s="27"/>
      <c r="M275" s="453"/>
      <c r="N275" s="453"/>
      <c r="O275" s="453"/>
      <c r="P275" s="453"/>
      <c r="Q275" s="453"/>
    </row>
    <row r="276" spans="3:17" x14ac:dyDescent="0.25">
      <c r="C276" s="443">
        <v>274</v>
      </c>
      <c r="D276" s="462"/>
      <c r="E276" s="439">
        <f>Таблица1[[#This Row],[дата контрольного измерения]]</f>
        <v>0</v>
      </c>
      <c r="F276" s="492"/>
      <c r="G276" s="465"/>
      <c r="H276" s="486"/>
      <c r="I276" s="487"/>
      <c r="J276" s="478"/>
      <c r="K276" s="467"/>
      <c r="L276" s="27"/>
      <c r="M276" s="453"/>
      <c r="N276" s="453"/>
      <c r="O276" s="453"/>
      <c r="P276" s="453"/>
      <c r="Q276" s="453"/>
    </row>
    <row r="277" spans="3:17" x14ac:dyDescent="0.25">
      <c r="C277" s="443">
        <v>275</v>
      </c>
      <c r="D277" s="462"/>
      <c r="E277" s="439">
        <f>Таблица1[[#This Row],[дата контрольного измерения]]</f>
        <v>0</v>
      </c>
      <c r="F277" s="492"/>
      <c r="G277" s="465"/>
      <c r="H277" s="486"/>
      <c r="I277" s="487"/>
      <c r="J277" s="478"/>
      <c r="K277" s="467"/>
      <c r="L277" s="27"/>
      <c r="M277" s="453"/>
      <c r="N277" s="453"/>
      <c r="O277" s="453"/>
      <c r="P277" s="453"/>
      <c r="Q277" s="453"/>
    </row>
    <row r="278" spans="3:17" x14ac:dyDescent="0.25">
      <c r="C278" s="443">
        <v>276</v>
      </c>
      <c r="D278" s="462"/>
      <c r="E278" s="439">
        <f>Таблица1[[#This Row],[дата контрольного измерения]]</f>
        <v>0</v>
      </c>
      <c r="F278" s="492"/>
      <c r="G278" s="465"/>
      <c r="H278" s="486"/>
      <c r="I278" s="487"/>
      <c r="J278" s="478"/>
      <c r="K278" s="467"/>
      <c r="L278" s="27"/>
      <c r="M278" s="453"/>
      <c r="N278" s="453"/>
      <c r="O278" s="453"/>
      <c r="P278" s="453"/>
      <c r="Q278" s="453"/>
    </row>
    <row r="279" spans="3:17" x14ac:dyDescent="0.25">
      <c r="C279" s="443">
        <v>277</v>
      </c>
      <c r="D279" s="462"/>
      <c r="E279" s="439">
        <f>Таблица1[[#This Row],[дата контрольного измерения]]</f>
        <v>0</v>
      </c>
      <c r="F279" s="492"/>
      <c r="G279" s="465"/>
      <c r="H279" s="486"/>
      <c r="I279" s="487"/>
      <c r="J279" s="478"/>
      <c r="K279" s="467"/>
      <c r="L279" s="27"/>
      <c r="M279" s="453"/>
      <c r="N279" s="453"/>
      <c r="O279" s="453"/>
      <c r="P279" s="453"/>
      <c r="Q279" s="453"/>
    </row>
    <row r="280" spans="3:17" x14ac:dyDescent="0.25">
      <c r="C280" s="443">
        <v>278</v>
      </c>
      <c r="D280" s="462"/>
      <c r="E280" s="439">
        <f>Таблица1[[#This Row],[дата контрольного измерения]]</f>
        <v>0</v>
      </c>
      <c r="F280" s="492"/>
      <c r="G280" s="465"/>
      <c r="H280" s="486"/>
      <c r="I280" s="487"/>
      <c r="J280" s="478"/>
      <c r="K280" s="467"/>
      <c r="L280" s="27"/>
      <c r="M280" s="453"/>
      <c r="N280" s="453"/>
      <c r="O280" s="453"/>
      <c r="P280" s="453"/>
      <c r="Q280" s="453"/>
    </row>
    <row r="281" spans="3:17" x14ac:dyDescent="0.25">
      <c r="C281" s="443">
        <v>279</v>
      </c>
      <c r="D281" s="462"/>
      <c r="E281" s="439">
        <f>Таблица1[[#This Row],[дата контрольного измерения]]</f>
        <v>0</v>
      </c>
      <c r="F281" s="492"/>
      <c r="G281" s="465"/>
      <c r="H281" s="486"/>
      <c r="I281" s="487"/>
      <c r="J281" s="478"/>
      <c r="K281" s="467"/>
      <c r="L281" s="27"/>
      <c r="M281" s="453"/>
      <c r="N281" s="453"/>
      <c r="O281" s="453"/>
      <c r="P281" s="453"/>
      <c r="Q281" s="453"/>
    </row>
    <row r="282" spans="3:17" x14ac:dyDescent="0.25">
      <c r="C282" s="444">
        <v>280</v>
      </c>
      <c r="D282" s="462"/>
      <c r="E282" s="439">
        <f>Таблица1[[#This Row],[дата контрольного измерения]]</f>
        <v>0</v>
      </c>
      <c r="F282" s="492"/>
      <c r="G282" s="465"/>
      <c r="H282" s="486"/>
      <c r="I282" s="487"/>
      <c r="J282" s="478"/>
      <c r="K282" s="467"/>
      <c r="L282" s="27"/>
      <c r="M282" s="453"/>
      <c r="N282" s="453"/>
      <c r="O282" s="453"/>
      <c r="P282" s="453"/>
      <c r="Q282" s="453"/>
    </row>
    <row r="283" spans="3:17" x14ac:dyDescent="0.25">
      <c r="C283" s="443">
        <v>281</v>
      </c>
      <c r="D283" s="462"/>
      <c r="E283" s="439">
        <f>Таблица1[[#This Row],[дата контрольного измерения]]</f>
        <v>0</v>
      </c>
      <c r="F283" s="492"/>
      <c r="G283" s="465"/>
      <c r="H283" s="486"/>
      <c r="I283" s="487"/>
      <c r="J283" s="478"/>
      <c r="K283" s="467"/>
      <c r="L283" s="27"/>
      <c r="M283" s="453"/>
      <c r="N283" s="453"/>
      <c r="O283" s="453"/>
      <c r="P283" s="453"/>
      <c r="Q283" s="453"/>
    </row>
    <row r="284" spans="3:17" x14ac:dyDescent="0.25">
      <c r="C284" s="443">
        <v>282</v>
      </c>
      <c r="D284" s="462"/>
      <c r="E284" s="439">
        <f>Таблица1[[#This Row],[дата контрольного измерения]]</f>
        <v>0</v>
      </c>
      <c r="F284" s="492"/>
      <c r="G284" s="465"/>
      <c r="H284" s="486"/>
      <c r="I284" s="487"/>
      <c r="J284" s="478"/>
      <c r="K284" s="467"/>
      <c r="L284" s="27"/>
      <c r="M284" s="453"/>
      <c r="N284" s="453"/>
      <c r="O284" s="453"/>
      <c r="P284" s="453"/>
      <c r="Q284" s="453"/>
    </row>
    <row r="285" spans="3:17" x14ac:dyDescent="0.25">
      <c r="C285" s="443">
        <v>283</v>
      </c>
      <c r="D285" s="462"/>
      <c r="E285" s="439">
        <f>Таблица1[[#This Row],[дата контрольного измерения]]</f>
        <v>0</v>
      </c>
      <c r="F285" s="492"/>
      <c r="G285" s="465"/>
      <c r="H285" s="486"/>
      <c r="I285" s="487"/>
      <c r="J285" s="478"/>
      <c r="K285" s="467"/>
      <c r="L285" s="27"/>
      <c r="M285" s="453"/>
      <c r="N285" s="453"/>
      <c r="O285" s="453"/>
      <c r="P285" s="453"/>
      <c r="Q285" s="453"/>
    </row>
    <row r="286" spans="3:17" x14ac:dyDescent="0.25">
      <c r="C286" s="443">
        <v>284</v>
      </c>
      <c r="D286" s="462"/>
      <c r="E286" s="439">
        <f>Таблица1[[#This Row],[дата контрольного измерения]]</f>
        <v>0</v>
      </c>
      <c r="F286" s="492"/>
      <c r="G286" s="465"/>
      <c r="H286" s="486"/>
      <c r="I286" s="487"/>
      <c r="J286" s="478"/>
      <c r="K286" s="467"/>
      <c r="L286" s="27"/>
      <c r="M286" s="453"/>
      <c r="N286" s="453"/>
      <c r="O286" s="453"/>
      <c r="P286" s="453"/>
      <c r="Q286" s="453"/>
    </row>
    <row r="287" spans="3:17" x14ac:dyDescent="0.25">
      <c r="C287" s="443">
        <v>285</v>
      </c>
      <c r="D287" s="462"/>
      <c r="E287" s="439">
        <f>Таблица1[[#This Row],[дата контрольного измерения]]</f>
        <v>0</v>
      </c>
      <c r="F287" s="492"/>
      <c r="G287" s="465"/>
      <c r="H287" s="486"/>
      <c r="I287" s="487"/>
      <c r="J287" s="478"/>
      <c r="K287" s="467"/>
      <c r="L287" s="27"/>
      <c r="M287" s="453"/>
      <c r="N287" s="453"/>
      <c r="O287" s="453"/>
      <c r="P287" s="453"/>
      <c r="Q287" s="453"/>
    </row>
    <row r="288" spans="3:17" x14ac:dyDescent="0.25">
      <c r="C288" s="443">
        <v>286</v>
      </c>
      <c r="D288" s="462"/>
      <c r="E288" s="439">
        <f>Таблица1[[#This Row],[дата контрольного измерения]]</f>
        <v>0</v>
      </c>
      <c r="F288" s="492"/>
      <c r="G288" s="465"/>
      <c r="H288" s="486"/>
      <c r="I288" s="487"/>
      <c r="J288" s="478"/>
      <c r="K288" s="467"/>
      <c r="L288" s="27"/>
      <c r="M288" s="453"/>
      <c r="N288" s="453"/>
      <c r="O288" s="453"/>
      <c r="P288" s="453"/>
      <c r="Q288" s="453"/>
    </row>
    <row r="289" spans="3:17" x14ac:dyDescent="0.25">
      <c r="C289" s="443">
        <v>287</v>
      </c>
      <c r="D289" s="462"/>
      <c r="E289" s="439">
        <f>Таблица1[[#This Row],[дата контрольного измерения]]</f>
        <v>0</v>
      </c>
      <c r="F289" s="492"/>
      <c r="G289" s="465"/>
      <c r="H289" s="486"/>
      <c r="I289" s="487"/>
      <c r="J289" s="478"/>
      <c r="K289" s="467"/>
      <c r="L289" s="27"/>
      <c r="M289" s="453"/>
      <c r="N289" s="453"/>
      <c r="O289" s="453"/>
      <c r="P289" s="453"/>
      <c r="Q289" s="453"/>
    </row>
    <row r="290" spans="3:17" x14ac:dyDescent="0.25">
      <c r="C290" s="443">
        <v>288</v>
      </c>
      <c r="D290" s="462"/>
      <c r="E290" s="439">
        <f>Таблица1[[#This Row],[дата контрольного измерения]]</f>
        <v>0</v>
      </c>
      <c r="F290" s="492"/>
      <c r="G290" s="465"/>
      <c r="H290" s="486"/>
      <c r="I290" s="487"/>
      <c r="J290" s="478"/>
      <c r="K290" s="467"/>
      <c r="L290" s="27"/>
      <c r="M290" s="453"/>
      <c r="N290" s="453"/>
      <c r="O290" s="453"/>
      <c r="P290" s="453"/>
      <c r="Q290" s="453"/>
    </row>
    <row r="291" spans="3:17" x14ac:dyDescent="0.25">
      <c r="C291" s="443">
        <v>289</v>
      </c>
      <c r="D291" s="462"/>
      <c r="E291" s="439">
        <f>Таблица1[[#This Row],[дата контрольного измерения]]</f>
        <v>0</v>
      </c>
      <c r="F291" s="492"/>
      <c r="G291" s="465"/>
      <c r="H291" s="486"/>
      <c r="I291" s="487"/>
      <c r="J291" s="478"/>
      <c r="K291" s="467"/>
      <c r="L291" s="27"/>
      <c r="M291" s="453"/>
      <c r="N291" s="453"/>
      <c r="O291" s="453"/>
      <c r="P291" s="453"/>
      <c r="Q291" s="453"/>
    </row>
    <row r="292" spans="3:17" x14ac:dyDescent="0.25">
      <c r="C292" s="444">
        <v>290</v>
      </c>
      <c r="D292" s="462"/>
      <c r="E292" s="439">
        <f>Таблица1[[#This Row],[дата контрольного измерения]]</f>
        <v>0</v>
      </c>
      <c r="F292" s="492"/>
      <c r="G292" s="465"/>
      <c r="H292" s="486"/>
      <c r="I292" s="487"/>
      <c r="J292" s="478"/>
      <c r="K292" s="467"/>
      <c r="L292" s="27"/>
      <c r="M292" s="453"/>
      <c r="N292" s="453"/>
      <c r="O292" s="453"/>
      <c r="P292" s="453"/>
      <c r="Q292" s="453"/>
    </row>
    <row r="293" spans="3:17" x14ac:dyDescent="0.25">
      <c r="C293" s="443">
        <v>291</v>
      </c>
      <c r="D293" s="462"/>
      <c r="E293" s="439">
        <f>Таблица1[[#This Row],[дата контрольного измерения]]</f>
        <v>0</v>
      </c>
      <c r="F293" s="492"/>
      <c r="G293" s="465"/>
      <c r="H293" s="486"/>
      <c r="I293" s="487"/>
      <c r="J293" s="478"/>
      <c r="K293" s="467"/>
      <c r="L293" s="27"/>
      <c r="M293" s="453"/>
      <c r="N293" s="453"/>
      <c r="O293" s="453"/>
      <c r="P293" s="453"/>
      <c r="Q293" s="453"/>
    </row>
    <row r="294" spans="3:17" x14ac:dyDescent="0.25">
      <c r="C294" s="443">
        <v>292</v>
      </c>
      <c r="D294" s="462"/>
      <c r="E294" s="439">
        <f>Таблица1[[#This Row],[дата контрольного измерения]]</f>
        <v>0</v>
      </c>
      <c r="F294" s="492"/>
      <c r="G294" s="465"/>
      <c r="H294" s="486"/>
      <c r="I294" s="487"/>
      <c r="J294" s="478"/>
      <c r="K294" s="467"/>
      <c r="L294" s="27"/>
      <c r="M294" s="453"/>
      <c r="N294" s="453"/>
      <c r="O294" s="453"/>
      <c r="P294" s="453"/>
      <c r="Q294" s="453"/>
    </row>
    <row r="295" spans="3:17" x14ac:dyDescent="0.25">
      <c r="C295" s="443">
        <v>293</v>
      </c>
      <c r="D295" s="462"/>
      <c r="E295" s="439">
        <f>Таблица1[[#This Row],[дата контрольного измерения]]</f>
        <v>0</v>
      </c>
      <c r="F295" s="492"/>
      <c r="G295" s="465"/>
      <c r="H295" s="486"/>
      <c r="I295" s="487"/>
      <c r="J295" s="478"/>
      <c r="K295" s="467"/>
      <c r="L295" s="27"/>
      <c r="M295" s="453"/>
      <c r="N295" s="453"/>
      <c r="O295" s="453"/>
      <c r="P295" s="453"/>
      <c r="Q295" s="453"/>
    </row>
    <row r="296" spans="3:17" x14ac:dyDescent="0.25">
      <c r="C296" s="443">
        <v>294</v>
      </c>
      <c r="D296" s="462"/>
      <c r="E296" s="439">
        <f>Таблица1[[#This Row],[дата контрольного измерения]]</f>
        <v>0</v>
      </c>
      <c r="F296" s="492"/>
      <c r="G296" s="465"/>
      <c r="H296" s="486"/>
      <c r="I296" s="487"/>
      <c r="J296" s="478"/>
      <c r="K296" s="467"/>
      <c r="L296" s="27"/>
      <c r="M296" s="453"/>
      <c r="N296" s="453"/>
      <c r="O296" s="453"/>
      <c r="P296" s="453"/>
      <c r="Q296" s="453"/>
    </row>
    <row r="297" spans="3:17" x14ac:dyDescent="0.25">
      <c r="C297" s="443">
        <v>295</v>
      </c>
      <c r="D297" s="462"/>
      <c r="E297" s="439">
        <f>Таблица1[[#This Row],[дата контрольного измерения]]</f>
        <v>0</v>
      </c>
      <c r="F297" s="492"/>
      <c r="G297" s="465"/>
      <c r="H297" s="486"/>
      <c r="I297" s="487"/>
      <c r="J297" s="478"/>
      <c r="K297" s="467"/>
      <c r="L297" s="27"/>
      <c r="M297" s="453"/>
      <c r="N297" s="453"/>
      <c r="O297" s="453"/>
      <c r="P297" s="453"/>
      <c r="Q297" s="453"/>
    </row>
    <row r="298" spans="3:17" x14ac:dyDescent="0.25">
      <c r="C298" s="443">
        <v>296</v>
      </c>
      <c r="D298" s="462"/>
      <c r="E298" s="439">
        <f>Таблица1[[#This Row],[дата контрольного измерения]]</f>
        <v>0</v>
      </c>
      <c r="F298" s="492"/>
      <c r="G298" s="465"/>
      <c r="H298" s="486"/>
      <c r="I298" s="487"/>
      <c r="J298" s="478"/>
      <c r="K298" s="467"/>
      <c r="L298" s="27"/>
      <c r="M298" s="453"/>
      <c r="N298" s="453"/>
      <c r="O298" s="453"/>
      <c r="P298" s="453"/>
      <c r="Q298" s="453"/>
    </row>
    <row r="299" spans="3:17" x14ac:dyDescent="0.25">
      <c r="C299" s="443">
        <v>297</v>
      </c>
      <c r="D299" s="462"/>
      <c r="E299" s="439">
        <f>Таблица1[[#This Row],[дата контрольного измерения]]</f>
        <v>0</v>
      </c>
      <c r="F299" s="492"/>
      <c r="G299" s="465"/>
      <c r="H299" s="486"/>
      <c r="I299" s="487"/>
      <c r="J299" s="478"/>
      <c r="K299" s="467"/>
      <c r="L299" s="27"/>
      <c r="M299" s="453"/>
      <c r="N299" s="453"/>
      <c r="O299" s="453"/>
      <c r="P299" s="453"/>
      <c r="Q299" s="453"/>
    </row>
    <row r="300" spans="3:17" x14ac:dyDescent="0.25">
      <c r="C300" s="443">
        <v>298</v>
      </c>
      <c r="D300" s="462"/>
      <c r="E300" s="439">
        <f>Таблица1[[#This Row],[дата контрольного измерения]]</f>
        <v>0</v>
      </c>
      <c r="F300" s="492"/>
      <c r="G300" s="465"/>
      <c r="H300" s="486"/>
      <c r="I300" s="487"/>
      <c r="J300" s="478"/>
      <c r="K300" s="467"/>
      <c r="L300" s="27"/>
      <c r="M300" s="453"/>
      <c r="N300" s="453"/>
      <c r="O300" s="453"/>
      <c r="P300" s="453"/>
      <c r="Q300" s="453"/>
    </row>
    <row r="301" spans="3:17" x14ac:dyDescent="0.25">
      <c r="C301" s="443">
        <v>299</v>
      </c>
      <c r="D301" s="462"/>
      <c r="E301" s="439">
        <f>Таблица1[[#This Row],[дата контрольного измерения]]</f>
        <v>0</v>
      </c>
      <c r="F301" s="492"/>
      <c r="G301" s="465"/>
      <c r="H301" s="486"/>
      <c r="I301" s="487"/>
      <c r="J301" s="478"/>
      <c r="K301" s="467"/>
      <c r="L301" s="27"/>
      <c r="M301" s="453"/>
      <c r="N301" s="453"/>
      <c r="O301" s="453"/>
      <c r="P301" s="453"/>
      <c r="Q301" s="453"/>
    </row>
    <row r="302" spans="3:17" x14ac:dyDescent="0.25">
      <c r="C302" s="448">
        <v>300</v>
      </c>
      <c r="D302" s="469"/>
      <c r="E302" s="440">
        <f>Таблица1[[#This Row],[дата контрольного измерения]]</f>
        <v>0</v>
      </c>
      <c r="F302" s="493"/>
      <c r="G302" s="472"/>
      <c r="H302" s="488"/>
      <c r="I302" s="489"/>
      <c r="J302" s="481"/>
      <c r="K302" s="475"/>
      <c r="L302" s="27"/>
      <c r="M302" s="453"/>
      <c r="N302" s="453"/>
      <c r="O302" s="453"/>
      <c r="P302" s="453"/>
      <c r="Q302" s="453"/>
    </row>
    <row r="303" spans="3:17" x14ac:dyDescent="0.25">
      <c r="C303" s="446">
        <v>301</v>
      </c>
      <c r="D303" s="476"/>
      <c r="E303" s="438">
        <f>Таблица1[[#This Row],[дата контрольного измерения]]</f>
        <v>0</v>
      </c>
      <c r="F303" s="458"/>
      <c r="G303" s="477"/>
      <c r="H303" s="490"/>
      <c r="I303" s="491"/>
      <c r="J303" s="460"/>
      <c r="K303" s="461"/>
      <c r="L303" s="27"/>
      <c r="M303" s="453"/>
      <c r="N303" s="453"/>
      <c r="O303" s="453"/>
      <c r="P303" s="453"/>
      <c r="Q303" s="453"/>
    </row>
    <row r="304" spans="3:17" x14ac:dyDescent="0.25">
      <c r="C304" s="443">
        <v>302</v>
      </c>
      <c r="D304" s="462"/>
      <c r="E304" s="439">
        <f>Таблица1[[#This Row],[дата контрольного измерения]]</f>
        <v>0</v>
      </c>
      <c r="F304" s="492"/>
      <c r="G304" s="465"/>
      <c r="H304" s="486"/>
      <c r="I304" s="487"/>
      <c r="J304" s="478"/>
      <c r="K304" s="467"/>
      <c r="L304" s="27"/>
      <c r="M304" s="453"/>
      <c r="N304" s="453"/>
      <c r="O304" s="453"/>
      <c r="P304" s="453"/>
      <c r="Q304" s="453"/>
    </row>
    <row r="305" spans="3:17" x14ac:dyDescent="0.25">
      <c r="C305" s="443">
        <v>303</v>
      </c>
      <c r="D305" s="462"/>
      <c r="E305" s="439">
        <f>Таблица1[[#This Row],[дата контрольного измерения]]</f>
        <v>0</v>
      </c>
      <c r="F305" s="492"/>
      <c r="G305" s="465"/>
      <c r="H305" s="486"/>
      <c r="I305" s="487"/>
      <c r="J305" s="478"/>
      <c r="K305" s="467"/>
      <c r="L305" s="27"/>
      <c r="M305" s="453"/>
      <c r="N305" s="453"/>
      <c r="O305" s="453"/>
      <c r="P305" s="453"/>
      <c r="Q305" s="453"/>
    </row>
    <row r="306" spans="3:17" x14ac:dyDescent="0.25">
      <c r="C306" s="443">
        <v>304</v>
      </c>
      <c r="D306" s="462"/>
      <c r="E306" s="439">
        <f>Таблица1[[#This Row],[дата контрольного измерения]]</f>
        <v>0</v>
      </c>
      <c r="F306" s="492"/>
      <c r="G306" s="465"/>
      <c r="H306" s="486"/>
      <c r="I306" s="487"/>
      <c r="J306" s="478"/>
      <c r="K306" s="467"/>
      <c r="L306" s="27"/>
      <c r="M306" s="453"/>
      <c r="N306" s="453"/>
      <c r="O306" s="453"/>
      <c r="P306" s="453"/>
      <c r="Q306" s="453"/>
    </row>
    <row r="307" spans="3:17" x14ac:dyDescent="0.25">
      <c r="C307" s="443">
        <v>305</v>
      </c>
      <c r="D307" s="462"/>
      <c r="E307" s="439">
        <f>Таблица1[[#This Row],[дата контрольного измерения]]</f>
        <v>0</v>
      </c>
      <c r="F307" s="492"/>
      <c r="G307" s="465"/>
      <c r="H307" s="486"/>
      <c r="I307" s="487"/>
      <c r="J307" s="478"/>
      <c r="K307" s="467"/>
      <c r="L307" s="27"/>
      <c r="M307" s="453"/>
      <c r="N307" s="453"/>
      <c r="O307" s="453"/>
      <c r="P307" s="453"/>
      <c r="Q307" s="453"/>
    </row>
    <row r="308" spans="3:17" x14ac:dyDescent="0.25">
      <c r="C308" s="443">
        <v>306</v>
      </c>
      <c r="D308" s="462"/>
      <c r="E308" s="439">
        <f>Таблица1[[#This Row],[дата контрольного измерения]]</f>
        <v>0</v>
      </c>
      <c r="F308" s="492"/>
      <c r="G308" s="465"/>
      <c r="H308" s="486"/>
      <c r="I308" s="487"/>
      <c r="J308" s="478"/>
      <c r="K308" s="467"/>
      <c r="L308" s="27"/>
      <c r="M308" s="453"/>
      <c r="N308" s="453"/>
      <c r="O308" s="453"/>
      <c r="P308" s="453"/>
      <c r="Q308" s="453"/>
    </row>
    <row r="309" spans="3:17" x14ac:dyDescent="0.25">
      <c r="C309" s="443">
        <v>307</v>
      </c>
      <c r="D309" s="462"/>
      <c r="E309" s="439">
        <f>Таблица1[[#This Row],[дата контрольного измерения]]</f>
        <v>0</v>
      </c>
      <c r="F309" s="492"/>
      <c r="G309" s="465"/>
      <c r="H309" s="486"/>
      <c r="I309" s="487"/>
      <c r="J309" s="478"/>
      <c r="K309" s="467"/>
      <c r="L309" s="27"/>
      <c r="M309" s="453"/>
      <c r="N309" s="453"/>
      <c r="O309" s="453"/>
      <c r="P309" s="453"/>
      <c r="Q309" s="453"/>
    </row>
    <row r="310" spans="3:17" x14ac:dyDescent="0.25">
      <c r="C310" s="443">
        <v>308</v>
      </c>
      <c r="D310" s="462"/>
      <c r="E310" s="439">
        <f>Таблица1[[#This Row],[дата контрольного измерения]]</f>
        <v>0</v>
      </c>
      <c r="F310" s="492"/>
      <c r="G310" s="465"/>
      <c r="H310" s="486"/>
      <c r="I310" s="487"/>
      <c r="J310" s="478"/>
      <c r="K310" s="467"/>
      <c r="L310" s="27"/>
      <c r="M310" s="453"/>
      <c r="N310" s="453"/>
      <c r="O310" s="453"/>
      <c r="P310" s="453"/>
      <c r="Q310" s="453"/>
    </row>
    <row r="311" spans="3:17" x14ac:dyDescent="0.25">
      <c r="C311" s="443">
        <v>309</v>
      </c>
      <c r="D311" s="462"/>
      <c r="E311" s="439">
        <f>Таблица1[[#This Row],[дата контрольного измерения]]</f>
        <v>0</v>
      </c>
      <c r="F311" s="492"/>
      <c r="G311" s="465"/>
      <c r="H311" s="486"/>
      <c r="I311" s="487"/>
      <c r="J311" s="478"/>
      <c r="K311" s="467"/>
      <c r="L311" s="27"/>
      <c r="M311" s="453"/>
      <c r="N311" s="453"/>
      <c r="O311" s="453"/>
      <c r="P311" s="453"/>
      <c r="Q311" s="453"/>
    </row>
    <row r="312" spans="3:17" x14ac:dyDescent="0.25">
      <c r="C312" s="444">
        <v>310</v>
      </c>
      <c r="D312" s="462"/>
      <c r="E312" s="439">
        <f>Таблица1[[#This Row],[дата контрольного измерения]]</f>
        <v>0</v>
      </c>
      <c r="F312" s="492"/>
      <c r="G312" s="465"/>
      <c r="H312" s="486"/>
      <c r="I312" s="487"/>
      <c r="J312" s="478"/>
      <c r="K312" s="467"/>
      <c r="L312" s="27"/>
      <c r="M312" s="453"/>
      <c r="N312" s="453"/>
      <c r="O312" s="453"/>
      <c r="P312" s="453"/>
      <c r="Q312" s="453"/>
    </row>
    <row r="313" spans="3:17" x14ac:dyDescent="0.25">
      <c r="C313" s="443">
        <v>311</v>
      </c>
      <c r="D313" s="462"/>
      <c r="E313" s="439">
        <f>Таблица1[[#This Row],[дата контрольного измерения]]</f>
        <v>0</v>
      </c>
      <c r="F313" s="492"/>
      <c r="G313" s="465"/>
      <c r="H313" s="486"/>
      <c r="I313" s="487"/>
      <c r="J313" s="478"/>
      <c r="K313" s="467"/>
      <c r="L313" s="27"/>
      <c r="M313" s="453"/>
      <c r="N313" s="453"/>
      <c r="O313" s="453"/>
      <c r="P313" s="453"/>
      <c r="Q313" s="453"/>
    </row>
    <row r="314" spans="3:17" x14ac:dyDescent="0.25">
      <c r="C314" s="443">
        <v>312</v>
      </c>
      <c r="D314" s="462"/>
      <c r="E314" s="439">
        <f>Таблица1[[#This Row],[дата контрольного измерения]]</f>
        <v>0</v>
      </c>
      <c r="F314" s="492"/>
      <c r="G314" s="465"/>
      <c r="H314" s="486"/>
      <c r="I314" s="487"/>
      <c r="J314" s="478"/>
      <c r="K314" s="467"/>
      <c r="L314" s="27"/>
      <c r="M314" s="453"/>
      <c r="N314" s="453"/>
      <c r="O314" s="453"/>
      <c r="P314" s="453"/>
      <c r="Q314" s="453"/>
    </row>
    <row r="315" spans="3:17" x14ac:dyDescent="0.25">
      <c r="C315" s="443">
        <v>313</v>
      </c>
      <c r="D315" s="462"/>
      <c r="E315" s="439">
        <f>Таблица1[[#This Row],[дата контрольного измерения]]</f>
        <v>0</v>
      </c>
      <c r="F315" s="492"/>
      <c r="G315" s="465"/>
      <c r="H315" s="486"/>
      <c r="I315" s="487"/>
      <c r="J315" s="478"/>
      <c r="K315" s="467"/>
      <c r="L315" s="27"/>
      <c r="M315" s="453"/>
      <c r="N315" s="453"/>
      <c r="O315" s="453"/>
      <c r="P315" s="453"/>
      <c r="Q315" s="453"/>
    </row>
    <row r="316" spans="3:17" x14ac:dyDescent="0.25">
      <c r="C316" s="443">
        <v>314</v>
      </c>
      <c r="D316" s="462"/>
      <c r="E316" s="439">
        <f>Таблица1[[#This Row],[дата контрольного измерения]]</f>
        <v>0</v>
      </c>
      <c r="F316" s="492"/>
      <c r="G316" s="465"/>
      <c r="H316" s="486"/>
      <c r="I316" s="487"/>
      <c r="J316" s="478"/>
      <c r="K316" s="467"/>
      <c r="L316" s="27"/>
      <c r="M316" s="453"/>
      <c r="N316" s="453"/>
      <c r="O316" s="453"/>
      <c r="P316" s="453"/>
      <c r="Q316" s="453"/>
    </row>
    <row r="317" spans="3:17" x14ac:dyDescent="0.25">
      <c r="C317" s="443">
        <v>315</v>
      </c>
      <c r="D317" s="462"/>
      <c r="E317" s="439">
        <f>Таблица1[[#This Row],[дата контрольного измерения]]</f>
        <v>0</v>
      </c>
      <c r="F317" s="492"/>
      <c r="G317" s="465"/>
      <c r="H317" s="486"/>
      <c r="I317" s="487"/>
      <c r="J317" s="478"/>
      <c r="K317" s="467"/>
      <c r="L317" s="27"/>
      <c r="M317" s="453"/>
      <c r="N317" s="453"/>
      <c r="O317" s="453"/>
      <c r="P317" s="453"/>
      <c r="Q317" s="453"/>
    </row>
    <row r="318" spans="3:17" x14ac:dyDescent="0.25">
      <c r="C318" s="443">
        <v>316</v>
      </c>
      <c r="D318" s="462"/>
      <c r="E318" s="439">
        <f>Таблица1[[#This Row],[дата контрольного измерения]]</f>
        <v>0</v>
      </c>
      <c r="F318" s="492"/>
      <c r="G318" s="465"/>
      <c r="H318" s="486"/>
      <c r="I318" s="487"/>
      <c r="J318" s="478"/>
      <c r="K318" s="467"/>
      <c r="L318" s="27"/>
      <c r="M318" s="453"/>
      <c r="N318" s="453"/>
      <c r="O318" s="453"/>
      <c r="P318" s="453"/>
      <c r="Q318" s="453"/>
    </row>
    <row r="319" spans="3:17" x14ac:dyDescent="0.25">
      <c r="C319" s="443">
        <v>317</v>
      </c>
      <c r="D319" s="462"/>
      <c r="E319" s="439">
        <f>Таблица1[[#This Row],[дата контрольного измерения]]</f>
        <v>0</v>
      </c>
      <c r="F319" s="492"/>
      <c r="G319" s="465"/>
      <c r="H319" s="486"/>
      <c r="I319" s="487"/>
      <c r="J319" s="478"/>
      <c r="K319" s="467"/>
      <c r="L319" s="27"/>
      <c r="M319" s="453"/>
      <c r="N319" s="453"/>
      <c r="O319" s="453"/>
      <c r="P319" s="453"/>
      <c r="Q319" s="453"/>
    </row>
    <row r="320" spans="3:17" x14ac:dyDescent="0.25">
      <c r="C320" s="443">
        <v>318</v>
      </c>
      <c r="D320" s="462"/>
      <c r="E320" s="439">
        <f>Таблица1[[#This Row],[дата контрольного измерения]]</f>
        <v>0</v>
      </c>
      <c r="F320" s="492"/>
      <c r="G320" s="465"/>
      <c r="H320" s="486"/>
      <c r="I320" s="487"/>
      <c r="J320" s="478"/>
      <c r="K320" s="467"/>
      <c r="L320" s="27"/>
      <c r="M320" s="453"/>
      <c r="N320" s="453"/>
      <c r="O320" s="453"/>
      <c r="P320" s="453"/>
      <c r="Q320" s="453"/>
    </row>
    <row r="321" spans="3:17" x14ac:dyDescent="0.25">
      <c r="C321" s="443">
        <v>319</v>
      </c>
      <c r="D321" s="462"/>
      <c r="E321" s="439">
        <f>Таблица1[[#This Row],[дата контрольного измерения]]</f>
        <v>0</v>
      </c>
      <c r="F321" s="492"/>
      <c r="G321" s="465"/>
      <c r="H321" s="486"/>
      <c r="I321" s="487"/>
      <c r="J321" s="478"/>
      <c r="K321" s="467"/>
      <c r="L321" s="27"/>
      <c r="M321" s="453"/>
      <c r="N321" s="453"/>
      <c r="O321" s="453"/>
      <c r="P321" s="453"/>
      <c r="Q321" s="453"/>
    </row>
    <row r="322" spans="3:17" x14ac:dyDescent="0.25">
      <c r="C322" s="444">
        <v>320</v>
      </c>
      <c r="D322" s="462"/>
      <c r="E322" s="439">
        <f>Таблица1[[#This Row],[дата контрольного измерения]]</f>
        <v>0</v>
      </c>
      <c r="F322" s="492"/>
      <c r="G322" s="465"/>
      <c r="H322" s="486"/>
      <c r="I322" s="487"/>
      <c r="J322" s="478"/>
      <c r="K322" s="467"/>
      <c r="L322" s="27"/>
      <c r="M322" s="453"/>
      <c r="N322" s="453"/>
      <c r="O322" s="453"/>
      <c r="P322" s="453"/>
      <c r="Q322" s="453"/>
    </row>
    <row r="323" spans="3:17" x14ac:dyDescent="0.25">
      <c r="C323" s="443">
        <v>321</v>
      </c>
      <c r="D323" s="462"/>
      <c r="E323" s="439">
        <f>Таблица1[[#This Row],[дата контрольного измерения]]</f>
        <v>0</v>
      </c>
      <c r="F323" s="492"/>
      <c r="G323" s="465"/>
      <c r="H323" s="486"/>
      <c r="I323" s="487"/>
      <c r="J323" s="478"/>
      <c r="K323" s="467"/>
      <c r="L323" s="27"/>
      <c r="M323" s="453"/>
      <c r="N323" s="453"/>
      <c r="O323" s="453"/>
      <c r="P323" s="453"/>
      <c r="Q323" s="453"/>
    </row>
    <row r="324" spans="3:17" x14ac:dyDescent="0.25">
      <c r="C324" s="443">
        <v>322</v>
      </c>
      <c r="D324" s="462"/>
      <c r="E324" s="439">
        <f>Таблица1[[#This Row],[дата контрольного измерения]]</f>
        <v>0</v>
      </c>
      <c r="F324" s="492"/>
      <c r="G324" s="465"/>
      <c r="H324" s="486"/>
      <c r="I324" s="487"/>
      <c r="J324" s="478"/>
      <c r="K324" s="467"/>
      <c r="L324" s="27"/>
      <c r="M324" s="453"/>
      <c r="N324" s="453"/>
      <c r="O324" s="453"/>
      <c r="P324" s="453"/>
      <c r="Q324" s="453"/>
    </row>
    <row r="325" spans="3:17" x14ac:dyDescent="0.25">
      <c r="C325" s="443">
        <v>323</v>
      </c>
      <c r="D325" s="462"/>
      <c r="E325" s="439">
        <f>Таблица1[[#This Row],[дата контрольного измерения]]</f>
        <v>0</v>
      </c>
      <c r="F325" s="492"/>
      <c r="G325" s="465"/>
      <c r="H325" s="486"/>
      <c r="I325" s="487"/>
      <c r="J325" s="478"/>
      <c r="K325" s="467"/>
      <c r="L325" s="27"/>
      <c r="M325" s="453"/>
      <c r="N325" s="453"/>
      <c r="O325" s="453"/>
      <c r="P325" s="453"/>
      <c r="Q325" s="453"/>
    </row>
    <row r="326" spans="3:17" x14ac:dyDescent="0.25">
      <c r="C326" s="443">
        <v>324</v>
      </c>
      <c r="D326" s="462"/>
      <c r="E326" s="439">
        <f>Таблица1[[#This Row],[дата контрольного измерения]]</f>
        <v>0</v>
      </c>
      <c r="F326" s="492"/>
      <c r="G326" s="465"/>
      <c r="H326" s="486"/>
      <c r="I326" s="487"/>
      <c r="J326" s="478"/>
      <c r="K326" s="467"/>
      <c r="L326" s="27"/>
      <c r="M326" s="453"/>
      <c r="N326" s="453"/>
      <c r="O326" s="453"/>
      <c r="P326" s="453"/>
      <c r="Q326" s="453"/>
    </row>
    <row r="327" spans="3:17" x14ac:dyDescent="0.25">
      <c r="C327" s="443">
        <v>325</v>
      </c>
      <c r="D327" s="462"/>
      <c r="E327" s="439">
        <f>Таблица1[[#This Row],[дата контрольного измерения]]</f>
        <v>0</v>
      </c>
      <c r="F327" s="492"/>
      <c r="G327" s="465"/>
      <c r="H327" s="465"/>
      <c r="I327" s="466"/>
      <c r="J327" s="478"/>
      <c r="K327" s="467"/>
      <c r="L327" s="27"/>
      <c r="M327" s="453"/>
      <c r="N327" s="453"/>
      <c r="O327" s="453"/>
      <c r="P327" s="453"/>
      <c r="Q327" s="453"/>
    </row>
    <row r="328" spans="3:17" x14ac:dyDescent="0.25">
      <c r="C328" s="443">
        <v>326</v>
      </c>
      <c r="D328" s="462"/>
      <c r="E328" s="439">
        <f>Таблица1[[#This Row],[дата контрольного измерения]]</f>
        <v>0</v>
      </c>
      <c r="F328" s="492"/>
      <c r="G328" s="465"/>
      <c r="H328" s="465"/>
      <c r="I328" s="466"/>
      <c r="J328" s="478"/>
      <c r="K328" s="467"/>
      <c r="L328" s="27"/>
      <c r="M328" s="453"/>
      <c r="N328" s="453"/>
      <c r="O328" s="453"/>
      <c r="P328" s="453"/>
      <c r="Q328" s="453"/>
    </row>
    <row r="329" spans="3:17" x14ac:dyDescent="0.25">
      <c r="C329" s="443">
        <v>327</v>
      </c>
      <c r="D329" s="462"/>
      <c r="E329" s="439">
        <f>Таблица1[[#This Row],[дата контрольного измерения]]</f>
        <v>0</v>
      </c>
      <c r="F329" s="492"/>
      <c r="G329" s="465"/>
      <c r="H329" s="486"/>
      <c r="I329" s="487"/>
      <c r="J329" s="478"/>
      <c r="K329" s="467"/>
      <c r="L329" s="27"/>
      <c r="M329" s="453"/>
      <c r="N329" s="453"/>
      <c r="O329" s="453"/>
      <c r="P329" s="453"/>
      <c r="Q329" s="453"/>
    </row>
    <row r="330" spans="3:17" x14ac:dyDescent="0.25">
      <c r="C330" s="443">
        <v>328</v>
      </c>
      <c r="D330" s="462"/>
      <c r="E330" s="439">
        <f>Таблица1[[#This Row],[дата контрольного измерения]]</f>
        <v>0</v>
      </c>
      <c r="F330" s="492"/>
      <c r="G330" s="465"/>
      <c r="H330" s="486"/>
      <c r="I330" s="487"/>
      <c r="J330" s="478"/>
      <c r="K330" s="467"/>
      <c r="L330" s="27"/>
      <c r="M330" s="453"/>
      <c r="N330" s="453"/>
      <c r="O330" s="453"/>
      <c r="P330" s="453"/>
      <c r="Q330" s="453"/>
    </row>
    <row r="331" spans="3:17" x14ac:dyDescent="0.25">
      <c r="C331" s="443">
        <v>329</v>
      </c>
      <c r="D331" s="462"/>
      <c r="E331" s="439">
        <f>Таблица1[[#This Row],[дата контрольного измерения]]</f>
        <v>0</v>
      </c>
      <c r="F331" s="492"/>
      <c r="G331" s="465"/>
      <c r="H331" s="486"/>
      <c r="I331" s="487"/>
      <c r="J331" s="478"/>
      <c r="K331" s="467"/>
      <c r="L331" s="27"/>
      <c r="M331" s="453"/>
      <c r="N331" s="453"/>
      <c r="O331" s="453"/>
      <c r="P331" s="453"/>
      <c r="Q331" s="453"/>
    </row>
    <row r="332" spans="3:17" x14ac:dyDescent="0.25">
      <c r="C332" s="445">
        <v>330</v>
      </c>
      <c r="D332" s="469"/>
      <c r="E332" s="440">
        <f>Таблица1[[#This Row],[дата контрольного измерения]]</f>
        <v>0</v>
      </c>
      <c r="F332" s="493"/>
      <c r="G332" s="472"/>
      <c r="H332" s="488"/>
      <c r="I332" s="489"/>
      <c r="J332" s="481"/>
      <c r="K332" s="475"/>
      <c r="L332" s="27"/>
      <c r="M332" s="453"/>
      <c r="N332" s="453"/>
      <c r="O332" s="453"/>
      <c r="P332" s="453"/>
      <c r="Q332" s="453"/>
    </row>
    <row r="333" spans="3:17" x14ac:dyDescent="0.25">
      <c r="C333" s="446">
        <v>331</v>
      </c>
      <c r="D333" s="476"/>
      <c r="E333" s="438">
        <f>Таблица1[[#This Row],[дата контрольного измерения]]</f>
        <v>0</v>
      </c>
      <c r="F333" s="458"/>
      <c r="G333" s="477"/>
      <c r="H333" s="490"/>
      <c r="I333" s="491"/>
      <c r="J333" s="460"/>
      <c r="K333" s="461"/>
      <c r="L333" s="27"/>
      <c r="M333" s="453"/>
      <c r="N333" s="453"/>
      <c r="O333" s="453"/>
      <c r="P333" s="453"/>
      <c r="Q333" s="453"/>
    </row>
    <row r="334" spans="3:17" x14ac:dyDescent="0.25">
      <c r="C334" s="443">
        <v>332</v>
      </c>
      <c r="D334" s="462"/>
      <c r="E334" s="439">
        <f>Таблица1[[#This Row],[дата контрольного измерения]]</f>
        <v>0</v>
      </c>
      <c r="F334" s="492"/>
      <c r="G334" s="465"/>
      <c r="H334" s="486"/>
      <c r="I334" s="487"/>
      <c r="J334" s="478"/>
      <c r="K334" s="467"/>
      <c r="L334" s="27"/>
      <c r="M334" s="453"/>
      <c r="N334" s="453"/>
      <c r="O334" s="453"/>
      <c r="P334" s="453"/>
      <c r="Q334" s="453"/>
    </row>
    <row r="335" spans="3:17" x14ac:dyDescent="0.25">
      <c r="C335" s="443">
        <v>333</v>
      </c>
      <c r="D335" s="462"/>
      <c r="E335" s="439">
        <f>Таблица1[[#This Row],[дата контрольного измерения]]</f>
        <v>0</v>
      </c>
      <c r="F335" s="492"/>
      <c r="G335" s="465"/>
      <c r="H335" s="486"/>
      <c r="I335" s="487"/>
      <c r="J335" s="478"/>
      <c r="K335" s="467"/>
      <c r="L335" s="27"/>
      <c r="M335" s="453"/>
      <c r="N335" s="453"/>
      <c r="O335" s="453"/>
      <c r="P335" s="453"/>
      <c r="Q335" s="453"/>
    </row>
    <row r="336" spans="3:17" x14ac:dyDescent="0.25">
      <c r="C336" s="443">
        <v>334</v>
      </c>
      <c r="D336" s="462"/>
      <c r="E336" s="439">
        <f>Таблица1[[#This Row],[дата контрольного измерения]]</f>
        <v>0</v>
      </c>
      <c r="F336" s="492"/>
      <c r="G336" s="465"/>
      <c r="H336" s="486"/>
      <c r="I336" s="487"/>
      <c r="J336" s="478"/>
      <c r="K336" s="467"/>
      <c r="L336" s="27"/>
      <c r="M336" s="453"/>
      <c r="N336" s="453"/>
      <c r="O336" s="453"/>
      <c r="P336" s="453"/>
      <c r="Q336" s="453"/>
    </row>
    <row r="337" spans="3:17" x14ac:dyDescent="0.25">
      <c r="C337" s="443">
        <v>335</v>
      </c>
      <c r="D337" s="462"/>
      <c r="E337" s="439">
        <f>Таблица1[[#This Row],[дата контрольного измерения]]</f>
        <v>0</v>
      </c>
      <c r="F337" s="492"/>
      <c r="G337" s="465"/>
      <c r="H337" s="486"/>
      <c r="I337" s="487"/>
      <c r="J337" s="478"/>
      <c r="K337" s="467"/>
      <c r="L337" s="27"/>
      <c r="M337" s="453"/>
      <c r="N337" s="453"/>
      <c r="O337" s="453"/>
      <c r="P337" s="453"/>
      <c r="Q337" s="453"/>
    </row>
    <row r="338" spans="3:17" x14ac:dyDescent="0.25">
      <c r="C338" s="443">
        <v>336</v>
      </c>
      <c r="D338" s="462"/>
      <c r="E338" s="439">
        <f>Таблица1[[#This Row],[дата контрольного измерения]]</f>
        <v>0</v>
      </c>
      <c r="F338" s="492"/>
      <c r="G338" s="465"/>
      <c r="H338" s="486"/>
      <c r="I338" s="487"/>
      <c r="J338" s="478"/>
      <c r="K338" s="467"/>
      <c r="L338" s="27"/>
      <c r="M338" s="453"/>
      <c r="N338" s="453"/>
      <c r="O338" s="453"/>
      <c r="P338" s="453"/>
      <c r="Q338" s="453"/>
    </row>
    <row r="339" spans="3:17" x14ac:dyDescent="0.25">
      <c r="C339" s="443">
        <v>337</v>
      </c>
      <c r="D339" s="462"/>
      <c r="E339" s="439">
        <f>Таблица1[[#This Row],[дата контрольного измерения]]</f>
        <v>0</v>
      </c>
      <c r="F339" s="492"/>
      <c r="G339" s="465"/>
      <c r="H339" s="486"/>
      <c r="I339" s="487"/>
      <c r="J339" s="478"/>
      <c r="K339" s="467"/>
      <c r="L339" s="27"/>
      <c r="M339" s="453"/>
      <c r="N339" s="453"/>
      <c r="O339" s="453"/>
      <c r="P339" s="453"/>
      <c r="Q339" s="453"/>
    </row>
    <row r="340" spans="3:17" x14ac:dyDescent="0.25">
      <c r="C340" s="443">
        <v>338</v>
      </c>
      <c r="D340" s="462"/>
      <c r="E340" s="439">
        <f>Таблица1[[#This Row],[дата контрольного измерения]]</f>
        <v>0</v>
      </c>
      <c r="F340" s="492"/>
      <c r="G340" s="465"/>
      <c r="H340" s="486"/>
      <c r="I340" s="487"/>
      <c r="J340" s="478"/>
      <c r="K340" s="467"/>
      <c r="L340" s="27"/>
      <c r="M340" s="453"/>
      <c r="N340" s="453"/>
      <c r="O340" s="453"/>
      <c r="P340" s="453"/>
      <c r="Q340" s="453"/>
    </row>
    <row r="341" spans="3:17" x14ac:dyDescent="0.25">
      <c r="C341" s="443">
        <v>339</v>
      </c>
      <c r="D341" s="462"/>
      <c r="E341" s="439">
        <f>Таблица1[[#This Row],[дата контрольного измерения]]</f>
        <v>0</v>
      </c>
      <c r="F341" s="492"/>
      <c r="G341" s="465"/>
      <c r="H341" s="486"/>
      <c r="I341" s="487"/>
      <c r="J341" s="478"/>
      <c r="K341" s="467"/>
      <c r="L341" s="27"/>
      <c r="M341" s="453"/>
      <c r="N341" s="453"/>
      <c r="O341" s="453"/>
      <c r="P341" s="453"/>
      <c r="Q341" s="453"/>
    </row>
    <row r="342" spans="3:17" x14ac:dyDescent="0.25">
      <c r="C342" s="444">
        <v>340</v>
      </c>
      <c r="D342" s="462"/>
      <c r="E342" s="439">
        <f>Таблица1[[#This Row],[дата контрольного измерения]]</f>
        <v>0</v>
      </c>
      <c r="F342" s="492"/>
      <c r="G342" s="465"/>
      <c r="H342" s="486"/>
      <c r="I342" s="487"/>
      <c r="J342" s="478"/>
      <c r="K342" s="467"/>
      <c r="L342" s="27"/>
      <c r="M342" s="453"/>
      <c r="N342" s="453"/>
      <c r="O342" s="453"/>
      <c r="P342" s="453"/>
      <c r="Q342" s="453"/>
    </row>
    <row r="343" spans="3:17" x14ac:dyDescent="0.25">
      <c r="C343" s="443">
        <v>341</v>
      </c>
      <c r="D343" s="462"/>
      <c r="E343" s="439">
        <f>Таблица1[[#This Row],[дата контрольного измерения]]</f>
        <v>0</v>
      </c>
      <c r="F343" s="492"/>
      <c r="G343" s="465"/>
      <c r="H343" s="486"/>
      <c r="I343" s="487"/>
      <c r="J343" s="478"/>
      <c r="K343" s="467"/>
      <c r="L343" s="27"/>
      <c r="M343" s="453"/>
      <c r="N343" s="453"/>
      <c r="O343" s="453"/>
      <c r="P343" s="453"/>
      <c r="Q343" s="453"/>
    </row>
    <row r="344" spans="3:17" x14ac:dyDescent="0.25">
      <c r="C344" s="443">
        <v>342</v>
      </c>
      <c r="D344" s="462"/>
      <c r="E344" s="439">
        <f>Таблица1[[#This Row],[дата контрольного измерения]]</f>
        <v>0</v>
      </c>
      <c r="F344" s="492"/>
      <c r="G344" s="465"/>
      <c r="H344" s="486"/>
      <c r="I344" s="487"/>
      <c r="J344" s="478"/>
      <c r="K344" s="467"/>
      <c r="L344" s="27"/>
      <c r="M344" s="453"/>
      <c r="N344" s="453"/>
      <c r="O344" s="453"/>
      <c r="P344" s="453"/>
      <c r="Q344" s="453"/>
    </row>
    <row r="345" spans="3:17" x14ac:dyDescent="0.25">
      <c r="C345" s="443">
        <v>343</v>
      </c>
      <c r="D345" s="462"/>
      <c r="E345" s="439">
        <f>Таблица1[[#This Row],[дата контрольного измерения]]</f>
        <v>0</v>
      </c>
      <c r="F345" s="492"/>
      <c r="G345" s="465"/>
      <c r="H345" s="486"/>
      <c r="I345" s="487"/>
      <c r="J345" s="478"/>
      <c r="K345" s="467"/>
      <c r="L345" s="27"/>
      <c r="M345" s="453"/>
      <c r="N345" s="453"/>
      <c r="O345" s="453"/>
      <c r="P345" s="453"/>
      <c r="Q345" s="453"/>
    </row>
    <row r="346" spans="3:17" x14ac:dyDescent="0.25">
      <c r="C346" s="443">
        <v>344</v>
      </c>
      <c r="D346" s="462"/>
      <c r="E346" s="439">
        <f>Таблица1[[#This Row],[дата контрольного измерения]]</f>
        <v>0</v>
      </c>
      <c r="F346" s="492"/>
      <c r="G346" s="465"/>
      <c r="H346" s="486"/>
      <c r="I346" s="487"/>
      <c r="J346" s="478"/>
      <c r="K346" s="467"/>
      <c r="L346" s="27"/>
      <c r="M346" s="453"/>
      <c r="N346" s="453"/>
      <c r="O346" s="453"/>
      <c r="P346" s="453"/>
      <c r="Q346" s="453"/>
    </row>
    <row r="347" spans="3:17" x14ac:dyDescent="0.25">
      <c r="C347" s="443">
        <v>345</v>
      </c>
      <c r="D347" s="462"/>
      <c r="E347" s="439">
        <f>Таблица1[[#This Row],[дата контрольного измерения]]</f>
        <v>0</v>
      </c>
      <c r="F347" s="492"/>
      <c r="G347" s="465"/>
      <c r="H347" s="486"/>
      <c r="I347" s="487"/>
      <c r="J347" s="478"/>
      <c r="K347" s="467"/>
      <c r="L347" s="27"/>
      <c r="M347" s="453"/>
      <c r="N347" s="453"/>
      <c r="O347" s="453"/>
      <c r="P347" s="453"/>
      <c r="Q347" s="453"/>
    </row>
    <row r="348" spans="3:17" x14ac:dyDescent="0.25">
      <c r="C348" s="443">
        <v>346</v>
      </c>
      <c r="D348" s="462"/>
      <c r="E348" s="439">
        <f>Таблица1[[#This Row],[дата контрольного измерения]]</f>
        <v>0</v>
      </c>
      <c r="F348" s="492"/>
      <c r="G348" s="465"/>
      <c r="H348" s="486"/>
      <c r="I348" s="487"/>
      <c r="J348" s="478"/>
      <c r="K348" s="467"/>
      <c r="L348" s="27"/>
      <c r="M348" s="453"/>
      <c r="N348" s="453"/>
      <c r="O348" s="453"/>
      <c r="P348" s="453"/>
      <c r="Q348" s="453"/>
    </row>
    <row r="349" spans="3:17" x14ac:dyDescent="0.25">
      <c r="C349" s="443">
        <v>347</v>
      </c>
      <c r="D349" s="462"/>
      <c r="E349" s="439">
        <f>Таблица1[[#This Row],[дата контрольного измерения]]</f>
        <v>0</v>
      </c>
      <c r="F349" s="492"/>
      <c r="G349" s="465"/>
      <c r="H349" s="486"/>
      <c r="I349" s="487"/>
      <c r="J349" s="478"/>
      <c r="K349" s="467"/>
      <c r="L349" s="27"/>
      <c r="M349" s="453"/>
      <c r="N349" s="453"/>
      <c r="O349" s="453"/>
      <c r="P349" s="453"/>
      <c r="Q349" s="453"/>
    </row>
    <row r="350" spans="3:17" x14ac:dyDescent="0.25">
      <c r="C350" s="443">
        <v>348</v>
      </c>
      <c r="D350" s="462"/>
      <c r="E350" s="439">
        <f>Таблица1[[#This Row],[дата контрольного измерения]]</f>
        <v>0</v>
      </c>
      <c r="F350" s="492"/>
      <c r="G350" s="465"/>
      <c r="H350" s="486"/>
      <c r="I350" s="487"/>
      <c r="J350" s="478"/>
      <c r="K350" s="467"/>
      <c r="L350" s="27"/>
      <c r="M350" s="453"/>
      <c r="N350" s="453"/>
      <c r="O350" s="453"/>
      <c r="P350" s="453"/>
      <c r="Q350" s="453"/>
    </row>
    <row r="351" spans="3:17" x14ac:dyDescent="0.25">
      <c r="C351" s="443">
        <v>349</v>
      </c>
      <c r="D351" s="462"/>
      <c r="E351" s="439">
        <f>Таблица1[[#This Row],[дата контрольного измерения]]</f>
        <v>0</v>
      </c>
      <c r="F351" s="492"/>
      <c r="G351" s="465"/>
      <c r="H351" s="486"/>
      <c r="I351" s="487"/>
      <c r="J351" s="478"/>
      <c r="K351" s="467"/>
      <c r="L351" s="27"/>
      <c r="M351" s="453"/>
      <c r="N351" s="453"/>
      <c r="O351" s="453"/>
      <c r="P351" s="453"/>
      <c r="Q351" s="453"/>
    </row>
    <row r="352" spans="3:17" x14ac:dyDescent="0.25">
      <c r="C352" s="444">
        <v>350</v>
      </c>
      <c r="D352" s="462"/>
      <c r="E352" s="439">
        <f>Таблица1[[#This Row],[дата контрольного измерения]]</f>
        <v>0</v>
      </c>
      <c r="F352" s="492"/>
      <c r="G352" s="465"/>
      <c r="H352" s="486"/>
      <c r="I352" s="487"/>
      <c r="J352" s="478"/>
      <c r="K352" s="467"/>
      <c r="L352" s="27"/>
      <c r="M352" s="453"/>
      <c r="N352" s="453"/>
      <c r="O352" s="453"/>
      <c r="P352" s="453"/>
      <c r="Q352" s="453"/>
    </row>
    <row r="353" spans="3:17" x14ac:dyDescent="0.25">
      <c r="C353" s="443">
        <v>351</v>
      </c>
      <c r="D353" s="462"/>
      <c r="E353" s="439">
        <f>Таблица1[[#This Row],[дата контрольного измерения]]</f>
        <v>0</v>
      </c>
      <c r="F353" s="492"/>
      <c r="G353" s="465"/>
      <c r="H353" s="486"/>
      <c r="I353" s="487"/>
      <c r="J353" s="478"/>
      <c r="K353" s="467"/>
      <c r="L353" s="27"/>
      <c r="M353" s="453"/>
      <c r="N353" s="453"/>
      <c r="O353" s="453"/>
      <c r="P353" s="453"/>
      <c r="Q353" s="453"/>
    </row>
    <row r="354" spans="3:17" x14ac:dyDescent="0.25">
      <c r="C354" s="443">
        <v>352</v>
      </c>
      <c r="D354" s="462"/>
      <c r="E354" s="439">
        <f>Таблица1[[#This Row],[дата контрольного измерения]]</f>
        <v>0</v>
      </c>
      <c r="F354" s="492"/>
      <c r="G354" s="465"/>
      <c r="H354" s="486"/>
      <c r="I354" s="487"/>
      <c r="J354" s="478"/>
      <c r="K354" s="467"/>
      <c r="L354" s="27"/>
      <c r="M354" s="453"/>
      <c r="N354" s="453"/>
      <c r="O354" s="453"/>
      <c r="P354" s="453"/>
      <c r="Q354" s="453"/>
    </row>
    <row r="355" spans="3:17" x14ac:dyDescent="0.25">
      <c r="C355" s="443">
        <v>353</v>
      </c>
      <c r="D355" s="462"/>
      <c r="E355" s="439">
        <f>Таблица1[[#This Row],[дата контрольного измерения]]</f>
        <v>0</v>
      </c>
      <c r="F355" s="492"/>
      <c r="G355" s="465"/>
      <c r="H355" s="486"/>
      <c r="I355" s="487"/>
      <c r="J355" s="478"/>
      <c r="K355" s="467"/>
      <c r="L355" s="27"/>
      <c r="M355" s="453"/>
      <c r="N355" s="453"/>
      <c r="O355" s="453"/>
      <c r="P355" s="453"/>
      <c r="Q355" s="453"/>
    </row>
    <row r="356" spans="3:17" x14ac:dyDescent="0.25">
      <c r="C356" s="443">
        <v>354</v>
      </c>
      <c r="D356" s="462"/>
      <c r="E356" s="439">
        <f>Таблица1[[#This Row],[дата контрольного измерения]]</f>
        <v>0</v>
      </c>
      <c r="F356" s="492"/>
      <c r="G356" s="465"/>
      <c r="H356" s="486"/>
      <c r="I356" s="487"/>
      <c r="J356" s="478"/>
      <c r="K356" s="467"/>
      <c r="L356" s="27"/>
      <c r="M356" s="453"/>
      <c r="N356" s="453"/>
      <c r="O356" s="453"/>
      <c r="P356" s="453"/>
      <c r="Q356" s="453"/>
    </row>
    <row r="357" spans="3:17" x14ac:dyDescent="0.25">
      <c r="C357" s="443">
        <v>355</v>
      </c>
      <c r="D357" s="462"/>
      <c r="E357" s="439">
        <f>Таблица1[[#This Row],[дата контрольного измерения]]</f>
        <v>0</v>
      </c>
      <c r="F357" s="492"/>
      <c r="G357" s="465"/>
      <c r="H357" s="486"/>
      <c r="I357" s="487"/>
      <c r="J357" s="478"/>
      <c r="K357" s="467"/>
      <c r="L357" s="27"/>
      <c r="M357" s="453"/>
      <c r="N357" s="453"/>
      <c r="O357" s="453"/>
      <c r="P357" s="453"/>
      <c r="Q357" s="453"/>
    </row>
    <row r="358" spans="3:17" x14ac:dyDescent="0.25">
      <c r="C358" s="443">
        <v>356</v>
      </c>
      <c r="D358" s="462"/>
      <c r="E358" s="439">
        <f>Таблица1[[#This Row],[дата контрольного измерения]]</f>
        <v>0</v>
      </c>
      <c r="F358" s="492"/>
      <c r="G358" s="465"/>
      <c r="H358" s="486"/>
      <c r="I358" s="487"/>
      <c r="J358" s="478"/>
      <c r="K358" s="467"/>
      <c r="L358" s="27"/>
      <c r="M358" s="453"/>
      <c r="N358" s="453"/>
      <c r="O358" s="453"/>
      <c r="P358" s="453"/>
      <c r="Q358" s="453"/>
    </row>
    <row r="359" spans="3:17" x14ac:dyDescent="0.25">
      <c r="C359" s="443">
        <v>357</v>
      </c>
      <c r="D359" s="462"/>
      <c r="E359" s="439">
        <f>Таблица1[[#This Row],[дата контрольного измерения]]</f>
        <v>0</v>
      </c>
      <c r="F359" s="492"/>
      <c r="G359" s="465"/>
      <c r="H359" s="486"/>
      <c r="I359" s="487"/>
      <c r="J359" s="478"/>
      <c r="K359" s="467"/>
      <c r="L359" s="27"/>
      <c r="M359" s="453"/>
      <c r="N359" s="453"/>
      <c r="O359" s="453"/>
      <c r="P359" s="453"/>
      <c r="Q359" s="453"/>
    </row>
    <row r="360" spans="3:17" x14ac:dyDescent="0.25">
      <c r="C360" s="443">
        <v>358</v>
      </c>
      <c r="D360" s="462"/>
      <c r="E360" s="439">
        <f>Таблица1[[#This Row],[дата контрольного измерения]]</f>
        <v>0</v>
      </c>
      <c r="F360" s="492"/>
      <c r="G360" s="465"/>
      <c r="H360" s="486"/>
      <c r="I360" s="487"/>
      <c r="J360" s="478"/>
      <c r="K360" s="467"/>
      <c r="L360" s="27"/>
      <c r="M360" s="453"/>
      <c r="N360" s="453"/>
      <c r="O360" s="453"/>
      <c r="P360" s="453"/>
      <c r="Q360" s="453"/>
    </row>
    <row r="361" spans="3:17" x14ac:dyDescent="0.25">
      <c r="C361" s="443">
        <v>359</v>
      </c>
      <c r="D361" s="462"/>
      <c r="E361" s="439">
        <f>Таблица1[[#This Row],[дата контрольного измерения]]</f>
        <v>0</v>
      </c>
      <c r="F361" s="492"/>
      <c r="G361" s="465"/>
      <c r="H361" s="486"/>
      <c r="I361" s="487"/>
      <c r="J361" s="478"/>
      <c r="K361" s="467"/>
      <c r="L361" s="27"/>
      <c r="M361" s="453"/>
      <c r="N361" s="453"/>
      <c r="O361" s="453"/>
      <c r="P361" s="453"/>
      <c r="Q361" s="453"/>
    </row>
    <row r="362" spans="3:17" x14ac:dyDescent="0.25">
      <c r="C362" s="445">
        <v>360</v>
      </c>
      <c r="D362" s="469"/>
      <c r="E362" s="440">
        <f>Таблица1[[#This Row],[дата контрольного измерения]]</f>
        <v>0</v>
      </c>
      <c r="F362" s="493"/>
      <c r="G362" s="472"/>
      <c r="H362" s="488"/>
      <c r="I362" s="489"/>
      <c r="J362" s="481"/>
      <c r="K362" s="475"/>
      <c r="L362" s="27"/>
      <c r="M362" s="453"/>
      <c r="N362" s="453"/>
      <c r="O362" s="453"/>
      <c r="P362" s="453"/>
      <c r="Q362" s="453"/>
    </row>
    <row r="363" spans="3:17" x14ac:dyDescent="0.25">
      <c r="C363" s="446">
        <v>361</v>
      </c>
      <c r="D363" s="476"/>
      <c r="E363" s="438">
        <f>Таблица1[[#This Row],[дата контрольного измерения]]</f>
        <v>0</v>
      </c>
      <c r="F363" s="458"/>
      <c r="G363" s="477"/>
      <c r="H363" s="490"/>
      <c r="I363" s="491"/>
      <c r="J363" s="460"/>
      <c r="K363" s="461"/>
      <c r="L363" s="27"/>
      <c r="M363" s="453"/>
      <c r="N363" s="453"/>
      <c r="O363" s="453"/>
      <c r="P363" s="453"/>
      <c r="Q363" s="453"/>
    </row>
    <row r="364" spans="3:17" x14ac:dyDescent="0.25">
      <c r="C364" s="443">
        <v>362</v>
      </c>
      <c r="D364" s="462"/>
      <c r="E364" s="439">
        <f>Таблица1[[#This Row],[дата контрольного измерения]]</f>
        <v>0</v>
      </c>
      <c r="F364" s="492"/>
      <c r="G364" s="465"/>
      <c r="H364" s="486"/>
      <c r="I364" s="487"/>
      <c r="J364" s="478"/>
      <c r="K364" s="467"/>
      <c r="L364" s="27"/>
      <c r="M364" s="453"/>
      <c r="N364" s="453"/>
      <c r="O364" s="453"/>
      <c r="P364" s="453"/>
      <c r="Q364" s="453"/>
    </row>
    <row r="365" spans="3:17" x14ac:dyDescent="0.25">
      <c r="C365" s="443">
        <v>363</v>
      </c>
      <c r="D365" s="462"/>
      <c r="E365" s="439">
        <f>Таблица1[[#This Row],[дата контрольного измерения]]</f>
        <v>0</v>
      </c>
      <c r="F365" s="492"/>
      <c r="G365" s="465"/>
      <c r="H365" s="486"/>
      <c r="I365" s="487"/>
      <c r="J365" s="478"/>
      <c r="K365" s="467"/>
      <c r="L365" s="27"/>
      <c r="M365" s="453"/>
      <c r="N365" s="453"/>
      <c r="O365" s="453"/>
      <c r="P365" s="453"/>
      <c r="Q365" s="453"/>
    </row>
    <row r="366" spans="3:17" x14ac:dyDescent="0.25">
      <c r="C366" s="443">
        <v>364</v>
      </c>
      <c r="D366" s="462"/>
      <c r="E366" s="439">
        <f>Таблица1[[#This Row],[дата контрольного измерения]]</f>
        <v>0</v>
      </c>
      <c r="F366" s="492"/>
      <c r="G366" s="465"/>
      <c r="H366" s="486"/>
      <c r="I366" s="487"/>
      <c r="J366" s="478"/>
      <c r="K366" s="467"/>
      <c r="L366" s="27"/>
      <c r="M366" s="453"/>
      <c r="N366" s="453"/>
      <c r="O366" s="453"/>
      <c r="P366" s="453"/>
      <c r="Q366" s="453"/>
    </row>
    <row r="367" spans="3:17" x14ac:dyDescent="0.25">
      <c r="C367" s="443">
        <v>365</v>
      </c>
      <c r="D367" s="462"/>
      <c r="E367" s="439">
        <f>Таблица1[[#This Row],[дата контрольного измерения]]</f>
        <v>0</v>
      </c>
      <c r="F367" s="492"/>
      <c r="G367" s="465"/>
      <c r="H367" s="486"/>
      <c r="I367" s="487"/>
      <c r="J367" s="478"/>
      <c r="K367" s="467"/>
      <c r="L367" s="27"/>
      <c r="M367" s="453"/>
      <c r="N367" s="453"/>
      <c r="O367" s="453"/>
      <c r="P367" s="453"/>
      <c r="Q367" s="453"/>
    </row>
    <row r="368" spans="3:17" x14ac:dyDescent="0.25">
      <c r="C368" s="443">
        <v>366</v>
      </c>
      <c r="D368" s="462"/>
      <c r="E368" s="439">
        <f>Таблица1[[#This Row],[дата контрольного измерения]]</f>
        <v>0</v>
      </c>
      <c r="F368" s="492"/>
      <c r="G368" s="465"/>
      <c r="H368" s="486"/>
      <c r="I368" s="487"/>
      <c r="J368" s="478"/>
      <c r="K368" s="467"/>
      <c r="L368" s="27"/>
      <c r="M368" s="453"/>
      <c r="N368" s="453"/>
      <c r="O368" s="453"/>
      <c r="P368" s="453"/>
      <c r="Q368" s="453"/>
    </row>
    <row r="369" spans="3:17" x14ac:dyDescent="0.25">
      <c r="C369" s="443">
        <v>367</v>
      </c>
      <c r="D369" s="462"/>
      <c r="E369" s="439">
        <f>Таблица1[[#This Row],[дата контрольного измерения]]</f>
        <v>0</v>
      </c>
      <c r="F369" s="492"/>
      <c r="G369" s="465"/>
      <c r="H369" s="486"/>
      <c r="I369" s="487"/>
      <c r="J369" s="478"/>
      <c r="K369" s="467"/>
      <c r="L369" s="27"/>
      <c r="M369" s="453"/>
      <c r="N369" s="453"/>
      <c r="O369" s="453"/>
      <c r="P369" s="453"/>
      <c r="Q369" s="453"/>
    </row>
    <row r="370" spans="3:17" x14ac:dyDescent="0.25">
      <c r="C370" s="443">
        <v>368</v>
      </c>
      <c r="D370" s="462"/>
      <c r="E370" s="439">
        <f>Таблица1[[#This Row],[дата контрольного измерения]]</f>
        <v>0</v>
      </c>
      <c r="F370" s="492"/>
      <c r="G370" s="465"/>
      <c r="H370" s="486"/>
      <c r="I370" s="487"/>
      <c r="J370" s="478"/>
      <c r="K370" s="467"/>
      <c r="L370" s="27"/>
      <c r="M370" s="453"/>
      <c r="N370" s="453"/>
      <c r="O370" s="453"/>
      <c r="P370" s="453"/>
      <c r="Q370" s="453"/>
    </row>
    <row r="371" spans="3:17" x14ac:dyDescent="0.25">
      <c r="C371" s="443">
        <v>369</v>
      </c>
      <c r="D371" s="462"/>
      <c r="E371" s="439">
        <f>Таблица1[[#This Row],[дата контрольного измерения]]</f>
        <v>0</v>
      </c>
      <c r="F371" s="492"/>
      <c r="G371" s="465"/>
      <c r="H371" s="486"/>
      <c r="I371" s="487"/>
      <c r="J371" s="478"/>
      <c r="K371" s="467"/>
      <c r="L371" s="27"/>
      <c r="M371" s="453"/>
      <c r="N371" s="453"/>
      <c r="O371" s="453"/>
      <c r="P371" s="453"/>
      <c r="Q371" s="453"/>
    </row>
    <row r="372" spans="3:17" x14ac:dyDescent="0.25">
      <c r="C372" s="444">
        <v>370</v>
      </c>
      <c r="D372" s="462"/>
      <c r="E372" s="439">
        <f>Таблица1[[#This Row],[дата контрольного измерения]]</f>
        <v>0</v>
      </c>
      <c r="F372" s="492"/>
      <c r="G372" s="465"/>
      <c r="H372" s="486"/>
      <c r="I372" s="487"/>
      <c r="J372" s="478"/>
      <c r="K372" s="467"/>
      <c r="L372" s="27"/>
      <c r="M372" s="453"/>
      <c r="N372" s="453"/>
      <c r="O372" s="453"/>
      <c r="P372" s="453"/>
      <c r="Q372" s="453"/>
    </row>
    <row r="373" spans="3:17" x14ac:dyDescent="0.25">
      <c r="C373" s="443">
        <v>371</v>
      </c>
      <c r="D373" s="462"/>
      <c r="E373" s="439">
        <f>Таблица1[[#This Row],[дата контрольного измерения]]</f>
        <v>0</v>
      </c>
      <c r="F373" s="492"/>
      <c r="G373" s="465"/>
      <c r="H373" s="486"/>
      <c r="I373" s="487"/>
      <c r="J373" s="478"/>
      <c r="K373" s="467"/>
      <c r="L373" s="27"/>
      <c r="M373" s="453"/>
      <c r="N373" s="453"/>
      <c r="O373" s="453"/>
      <c r="P373" s="453"/>
      <c r="Q373" s="453"/>
    </row>
    <row r="374" spans="3:17" x14ac:dyDescent="0.25">
      <c r="C374" s="443">
        <v>372</v>
      </c>
      <c r="D374" s="462"/>
      <c r="E374" s="439">
        <f>Таблица1[[#This Row],[дата контрольного измерения]]</f>
        <v>0</v>
      </c>
      <c r="F374" s="492"/>
      <c r="G374" s="465"/>
      <c r="H374" s="486"/>
      <c r="I374" s="487"/>
      <c r="J374" s="478"/>
      <c r="K374" s="467"/>
      <c r="L374" s="27"/>
      <c r="M374" s="453"/>
      <c r="N374" s="453"/>
      <c r="O374" s="453"/>
      <c r="P374" s="453"/>
      <c r="Q374" s="453"/>
    </row>
    <row r="375" spans="3:17" x14ac:dyDescent="0.25">
      <c r="C375" s="443">
        <v>373</v>
      </c>
      <c r="D375" s="462"/>
      <c r="E375" s="439">
        <f>Таблица1[[#This Row],[дата контрольного измерения]]</f>
        <v>0</v>
      </c>
      <c r="F375" s="492"/>
      <c r="G375" s="465"/>
      <c r="H375" s="486"/>
      <c r="I375" s="487"/>
      <c r="J375" s="478"/>
      <c r="K375" s="467"/>
      <c r="L375" s="27"/>
      <c r="M375" s="453"/>
      <c r="N375" s="453"/>
      <c r="O375" s="453"/>
      <c r="P375" s="453"/>
      <c r="Q375" s="453"/>
    </row>
    <row r="376" spans="3:17" x14ac:dyDescent="0.25">
      <c r="C376" s="443">
        <v>374</v>
      </c>
      <c r="D376" s="462"/>
      <c r="E376" s="439">
        <f>Таблица1[[#This Row],[дата контрольного измерения]]</f>
        <v>0</v>
      </c>
      <c r="F376" s="492"/>
      <c r="G376" s="465"/>
      <c r="H376" s="486"/>
      <c r="I376" s="487"/>
      <c r="J376" s="478"/>
      <c r="K376" s="467"/>
      <c r="L376" s="27"/>
      <c r="M376" s="453"/>
      <c r="N376" s="453"/>
      <c r="O376" s="453"/>
      <c r="P376" s="453"/>
      <c r="Q376" s="453"/>
    </row>
    <row r="377" spans="3:17" x14ac:dyDescent="0.25">
      <c r="C377" s="443">
        <v>375</v>
      </c>
      <c r="D377" s="462"/>
      <c r="E377" s="439">
        <f>Таблица1[[#This Row],[дата контрольного измерения]]</f>
        <v>0</v>
      </c>
      <c r="F377" s="492"/>
      <c r="G377" s="465"/>
      <c r="H377" s="486"/>
      <c r="I377" s="487"/>
      <c r="J377" s="478"/>
      <c r="K377" s="467"/>
      <c r="L377" s="27"/>
      <c r="M377" s="453"/>
      <c r="N377" s="453"/>
      <c r="O377" s="453"/>
      <c r="P377" s="453"/>
      <c r="Q377" s="453"/>
    </row>
    <row r="378" spans="3:17" x14ac:dyDescent="0.25">
      <c r="C378" s="443">
        <v>376</v>
      </c>
      <c r="D378" s="462"/>
      <c r="E378" s="439">
        <f>Таблица1[[#This Row],[дата контрольного измерения]]</f>
        <v>0</v>
      </c>
      <c r="F378" s="492"/>
      <c r="G378" s="465"/>
      <c r="H378" s="486"/>
      <c r="I378" s="487"/>
      <c r="J378" s="478"/>
      <c r="K378" s="467"/>
      <c r="L378" s="27"/>
      <c r="M378" s="453"/>
      <c r="N378" s="453"/>
      <c r="O378" s="453"/>
      <c r="P378" s="453"/>
      <c r="Q378" s="453"/>
    </row>
    <row r="379" spans="3:17" x14ac:dyDescent="0.25">
      <c r="C379" s="443">
        <v>377</v>
      </c>
      <c r="D379" s="462"/>
      <c r="E379" s="439">
        <f>Таблица1[[#This Row],[дата контрольного измерения]]</f>
        <v>0</v>
      </c>
      <c r="F379" s="492"/>
      <c r="G379" s="465"/>
      <c r="H379" s="486"/>
      <c r="I379" s="487"/>
      <c r="J379" s="478"/>
      <c r="K379" s="467"/>
      <c r="L379" s="27"/>
      <c r="M379" s="453"/>
      <c r="N379" s="453"/>
      <c r="O379" s="453"/>
      <c r="P379" s="453"/>
      <c r="Q379" s="453"/>
    </row>
    <row r="380" spans="3:17" x14ac:dyDescent="0.25">
      <c r="C380" s="443">
        <v>378</v>
      </c>
      <c r="D380" s="494"/>
      <c r="E380" s="439">
        <f>Таблица1[[#This Row],[дата контрольного измерения]]</f>
        <v>0</v>
      </c>
      <c r="F380" s="492"/>
      <c r="G380" s="465"/>
      <c r="H380" s="486"/>
      <c r="I380" s="487"/>
      <c r="J380" s="478"/>
      <c r="K380" s="467"/>
      <c r="L380" s="27"/>
      <c r="M380" s="453"/>
      <c r="N380" s="453"/>
      <c r="O380" s="453"/>
      <c r="P380" s="453"/>
      <c r="Q380" s="453"/>
    </row>
    <row r="381" spans="3:17" x14ac:dyDescent="0.25">
      <c r="C381" s="443">
        <v>379</v>
      </c>
      <c r="D381" s="494"/>
      <c r="E381" s="439">
        <f>Таблица1[[#This Row],[дата контрольного измерения]]</f>
        <v>0</v>
      </c>
      <c r="F381" s="492"/>
      <c r="G381" s="465"/>
      <c r="H381" s="486"/>
      <c r="I381" s="487"/>
      <c r="J381" s="478"/>
      <c r="K381" s="467"/>
      <c r="L381" s="27"/>
      <c r="M381" s="453"/>
      <c r="N381" s="453"/>
      <c r="O381" s="453"/>
      <c r="P381" s="453"/>
      <c r="Q381" s="453"/>
    </row>
    <row r="382" spans="3:17" x14ac:dyDescent="0.25">
      <c r="C382" s="443">
        <v>380</v>
      </c>
      <c r="D382" s="494"/>
      <c r="E382" s="439">
        <f>Таблица1[[#This Row],[дата контрольного измерения]]</f>
        <v>0</v>
      </c>
      <c r="F382" s="492"/>
      <c r="G382" s="465"/>
      <c r="H382" s="486"/>
      <c r="I382" s="487"/>
      <c r="J382" s="478"/>
      <c r="K382" s="467"/>
      <c r="L382" s="27"/>
      <c r="M382" s="453"/>
      <c r="N382" s="453"/>
      <c r="O382" s="453"/>
      <c r="P382" s="453"/>
      <c r="Q382" s="453"/>
    </row>
    <row r="383" spans="3:17" x14ac:dyDescent="0.25">
      <c r="C383" s="443">
        <v>381</v>
      </c>
      <c r="D383" s="494"/>
      <c r="E383" s="439">
        <f>Таблица1[[#This Row],[дата контрольного измерения]]</f>
        <v>0</v>
      </c>
      <c r="F383" s="492"/>
      <c r="G383" s="465"/>
      <c r="H383" s="486"/>
      <c r="I383" s="487"/>
      <c r="J383" s="478"/>
      <c r="K383" s="467"/>
      <c r="L383" s="27"/>
      <c r="M383" s="453"/>
      <c r="N383" s="453"/>
      <c r="O383" s="453"/>
      <c r="P383" s="453"/>
      <c r="Q383" s="453"/>
    </row>
    <row r="384" spans="3:17" x14ac:dyDescent="0.25">
      <c r="C384" s="443">
        <v>382</v>
      </c>
      <c r="D384" s="494"/>
      <c r="E384" s="439">
        <f>Таблица1[[#This Row],[дата контрольного измерения]]</f>
        <v>0</v>
      </c>
      <c r="F384" s="492"/>
      <c r="G384" s="465"/>
      <c r="H384" s="486"/>
      <c r="I384" s="487"/>
      <c r="J384" s="478"/>
      <c r="K384" s="467"/>
      <c r="L384" s="27"/>
      <c r="M384" s="453"/>
      <c r="N384" s="453"/>
      <c r="O384" s="453"/>
      <c r="P384" s="453"/>
      <c r="Q384" s="453"/>
    </row>
    <row r="385" spans="3:17" x14ac:dyDescent="0.25">
      <c r="C385" s="443">
        <v>383</v>
      </c>
      <c r="D385" s="494"/>
      <c r="E385" s="439">
        <f>Таблица1[[#This Row],[дата контрольного измерения]]</f>
        <v>0</v>
      </c>
      <c r="F385" s="492"/>
      <c r="G385" s="465"/>
      <c r="H385" s="486"/>
      <c r="I385" s="487"/>
      <c r="J385" s="478"/>
      <c r="K385" s="467"/>
      <c r="L385" s="27"/>
      <c r="M385" s="453"/>
      <c r="N385" s="453"/>
      <c r="O385" s="453"/>
      <c r="P385" s="453"/>
      <c r="Q385" s="453"/>
    </row>
    <row r="386" spans="3:17" x14ac:dyDescent="0.25">
      <c r="C386" s="443">
        <v>384</v>
      </c>
      <c r="D386" s="494"/>
      <c r="E386" s="439">
        <f>Таблица1[[#This Row],[дата контрольного измерения]]</f>
        <v>0</v>
      </c>
      <c r="F386" s="492"/>
      <c r="G386" s="465"/>
      <c r="H386" s="486"/>
      <c r="I386" s="487"/>
      <c r="J386" s="478"/>
      <c r="K386" s="467"/>
      <c r="L386" s="27"/>
      <c r="M386" s="453"/>
      <c r="N386" s="453"/>
      <c r="O386" s="453"/>
      <c r="P386" s="453"/>
      <c r="Q386" s="453"/>
    </row>
    <row r="387" spans="3:17" x14ac:dyDescent="0.25">
      <c r="C387" s="443">
        <v>385</v>
      </c>
      <c r="D387" s="494"/>
      <c r="E387" s="439">
        <f>Таблица1[[#This Row],[дата контрольного измерения]]</f>
        <v>0</v>
      </c>
      <c r="F387" s="492"/>
      <c r="G387" s="465"/>
      <c r="H387" s="486"/>
      <c r="I387" s="487"/>
      <c r="J387" s="478"/>
      <c r="K387" s="467"/>
      <c r="L387" s="27"/>
      <c r="M387" s="453"/>
      <c r="N387" s="453"/>
      <c r="O387" s="453"/>
      <c r="P387" s="453"/>
      <c r="Q387" s="453"/>
    </row>
    <row r="388" spans="3:17" x14ac:dyDescent="0.25">
      <c r="C388" s="443">
        <v>386</v>
      </c>
      <c r="D388" s="494"/>
      <c r="E388" s="439">
        <f>Таблица1[[#This Row],[дата контрольного измерения]]</f>
        <v>0</v>
      </c>
      <c r="F388" s="492"/>
      <c r="G388" s="465"/>
      <c r="H388" s="486"/>
      <c r="I388" s="487"/>
      <c r="J388" s="478"/>
      <c r="K388" s="467"/>
      <c r="L388" s="27"/>
      <c r="M388" s="453"/>
      <c r="N388" s="453"/>
      <c r="O388" s="453"/>
      <c r="P388" s="453"/>
      <c r="Q388" s="453"/>
    </row>
    <row r="389" spans="3:17" x14ac:dyDescent="0.25">
      <c r="C389" s="443">
        <v>387</v>
      </c>
      <c r="D389" s="494"/>
      <c r="E389" s="439">
        <f>Таблица1[[#This Row],[дата контрольного измерения]]</f>
        <v>0</v>
      </c>
      <c r="F389" s="492"/>
      <c r="G389" s="465"/>
      <c r="H389" s="486"/>
      <c r="I389" s="487"/>
      <c r="J389" s="478"/>
      <c r="K389" s="467"/>
      <c r="L389" s="27"/>
      <c r="M389" s="453"/>
      <c r="N389" s="453"/>
      <c r="O389" s="453"/>
      <c r="P389" s="453"/>
      <c r="Q389" s="453"/>
    </row>
    <row r="390" spans="3:17" x14ac:dyDescent="0.25">
      <c r="C390" s="443">
        <v>388</v>
      </c>
      <c r="D390" s="494"/>
      <c r="E390" s="439">
        <f>Таблица1[[#This Row],[дата контрольного измерения]]</f>
        <v>0</v>
      </c>
      <c r="F390" s="492"/>
      <c r="G390" s="465"/>
      <c r="H390" s="486"/>
      <c r="I390" s="487"/>
      <c r="J390" s="478"/>
      <c r="K390" s="467"/>
      <c r="L390" s="27"/>
      <c r="M390" s="453"/>
      <c r="N390" s="453"/>
      <c r="O390" s="453"/>
      <c r="P390" s="453"/>
      <c r="Q390" s="453"/>
    </row>
    <row r="391" spans="3:17" x14ac:dyDescent="0.25">
      <c r="C391" s="443">
        <v>389</v>
      </c>
      <c r="D391" s="494"/>
      <c r="E391" s="439">
        <f>Таблица1[[#This Row],[дата контрольного измерения]]</f>
        <v>0</v>
      </c>
      <c r="F391" s="492"/>
      <c r="G391" s="465"/>
      <c r="H391" s="486"/>
      <c r="I391" s="487"/>
      <c r="J391" s="478"/>
      <c r="K391" s="467"/>
      <c r="L391" s="27"/>
      <c r="M391" s="453"/>
      <c r="N391" s="453"/>
      <c r="O391" s="453"/>
      <c r="P391" s="453"/>
      <c r="Q391" s="453"/>
    </row>
    <row r="392" spans="3:17" x14ac:dyDescent="0.25">
      <c r="C392" s="450">
        <v>390</v>
      </c>
      <c r="D392" s="495"/>
      <c r="E392" s="440">
        <f>Таблица1[[#This Row],[дата контрольного измерения]]</f>
        <v>0</v>
      </c>
      <c r="F392" s="493"/>
      <c r="G392" s="472"/>
      <c r="H392" s="488"/>
      <c r="I392" s="489"/>
      <c r="J392" s="481"/>
      <c r="K392" s="475"/>
      <c r="L392" s="27"/>
      <c r="M392" s="453"/>
      <c r="N392" s="453"/>
      <c r="O392" s="453"/>
      <c r="P392" s="453"/>
      <c r="Q392" s="453"/>
    </row>
    <row r="393" spans="3:17" ht="12.75" customHeight="1" x14ac:dyDescent="0.25">
      <c r="C393" s="451">
        <v>391</v>
      </c>
      <c r="D393" s="496"/>
      <c r="E393" s="438">
        <f>Таблица1[[#This Row],[дата контрольного измерения]]</f>
        <v>0</v>
      </c>
      <c r="F393" s="458"/>
      <c r="G393" s="477"/>
      <c r="H393" s="490"/>
      <c r="I393" s="491"/>
      <c r="J393" s="460"/>
      <c r="K393" s="461"/>
      <c r="L393" s="27"/>
      <c r="M393" s="453"/>
      <c r="N393" s="453"/>
      <c r="O393" s="453"/>
      <c r="P393" s="453"/>
      <c r="Q393" s="453"/>
    </row>
    <row r="394" spans="3:17" x14ac:dyDescent="0.25">
      <c r="C394" s="443">
        <v>392</v>
      </c>
      <c r="D394" s="494"/>
      <c r="E394" s="439">
        <f>Таблица1[[#This Row],[дата контрольного измерения]]</f>
        <v>0</v>
      </c>
      <c r="F394" s="492"/>
      <c r="G394" s="465"/>
      <c r="H394" s="486"/>
      <c r="I394" s="487"/>
      <c r="J394" s="478"/>
      <c r="K394" s="467"/>
      <c r="L394" s="27"/>
      <c r="M394" s="453"/>
      <c r="N394" s="453"/>
      <c r="O394" s="453"/>
      <c r="P394" s="453"/>
      <c r="Q394" s="453"/>
    </row>
    <row r="395" spans="3:17" x14ac:dyDescent="0.25">
      <c r="C395" s="443">
        <v>393</v>
      </c>
      <c r="D395" s="494"/>
      <c r="E395" s="439">
        <f>Таблица1[[#This Row],[дата контрольного измерения]]</f>
        <v>0</v>
      </c>
      <c r="F395" s="492"/>
      <c r="G395" s="465"/>
      <c r="H395" s="486"/>
      <c r="I395" s="487"/>
      <c r="J395" s="478"/>
      <c r="K395" s="467"/>
      <c r="L395" s="27"/>
      <c r="M395" s="453"/>
      <c r="N395" s="453"/>
      <c r="O395" s="453"/>
      <c r="P395" s="453"/>
      <c r="Q395" s="453"/>
    </row>
    <row r="396" spans="3:17" x14ac:dyDescent="0.25">
      <c r="C396" s="443">
        <v>394</v>
      </c>
      <c r="D396" s="494"/>
      <c r="E396" s="439">
        <f>Таблица1[[#This Row],[дата контрольного измерения]]</f>
        <v>0</v>
      </c>
      <c r="F396" s="492"/>
      <c r="G396" s="465"/>
      <c r="H396" s="486"/>
      <c r="I396" s="487"/>
      <c r="J396" s="478"/>
      <c r="K396" s="467"/>
      <c r="L396" s="27"/>
      <c r="M396" s="453"/>
      <c r="N396" s="453"/>
      <c r="O396" s="453"/>
      <c r="P396" s="453"/>
      <c r="Q396" s="453"/>
    </row>
    <row r="397" spans="3:17" x14ac:dyDescent="0.25">
      <c r="C397" s="443">
        <v>395</v>
      </c>
      <c r="D397" s="494"/>
      <c r="E397" s="439">
        <f>Таблица1[[#This Row],[дата контрольного измерения]]</f>
        <v>0</v>
      </c>
      <c r="F397" s="492"/>
      <c r="G397" s="465"/>
      <c r="H397" s="486"/>
      <c r="I397" s="487"/>
      <c r="J397" s="478"/>
      <c r="K397" s="467"/>
      <c r="L397" s="27"/>
      <c r="M397" s="453"/>
      <c r="N397" s="453"/>
      <c r="O397" s="453"/>
      <c r="P397" s="453"/>
      <c r="Q397" s="453"/>
    </row>
    <row r="398" spans="3:17" x14ac:dyDescent="0.25">
      <c r="C398" s="443">
        <v>396</v>
      </c>
      <c r="D398" s="494"/>
      <c r="E398" s="439">
        <f>Таблица1[[#This Row],[дата контрольного измерения]]</f>
        <v>0</v>
      </c>
      <c r="F398" s="492"/>
      <c r="G398" s="465"/>
      <c r="H398" s="486"/>
      <c r="I398" s="487"/>
      <c r="J398" s="478"/>
      <c r="K398" s="467"/>
      <c r="L398" s="27"/>
      <c r="M398" s="453"/>
      <c r="N398" s="453"/>
      <c r="O398" s="453"/>
      <c r="P398" s="453"/>
      <c r="Q398" s="453"/>
    </row>
    <row r="399" spans="3:17" x14ac:dyDescent="0.25">
      <c r="C399" s="443">
        <v>397</v>
      </c>
      <c r="D399" s="494"/>
      <c r="E399" s="439">
        <f>Таблица1[[#This Row],[дата контрольного измерения]]</f>
        <v>0</v>
      </c>
      <c r="F399" s="492"/>
      <c r="G399" s="465"/>
      <c r="H399" s="486"/>
      <c r="I399" s="487"/>
      <c r="J399" s="478"/>
      <c r="K399" s="467"/>
      <c r="L399" s="27"/>
      <c r="M399" s="453"/>
      <c r="N399" s="453"/>
      <c r="O399" s="453"/>
      <c r="P399" s="453"/>
      <c r="Q399" s="453"/>
    </row>
    <row r="400" spans="3:17" x14ac:dyDescent="0.25">
      <c r="C400" s="443">
        <v>398</v>
      </c>
      <c r="D400" s="494"/>
      <c r="E400" s="439">
        <f>Таблица1[[#This Row],[дата контрольного измерения]]</f>
        <v>0</v>
      </c>
      <c r="F400" s="492"/>
      <c r="G400" s="465"/>
      <c r="H400" s="486"/>
      <c r="I400" s="487"/>
      <c r="J400" s="478"/>
      <c r="K400" s="467"/>
      <c r="L400" s="27"/>
      <c r="M400" s="453"/>
      <c r="N400" s="453"/>
      <c r="O400" s="453"/>
      <c r="P400" s="453"/>
      <c r="Q400" s="453"/>
    </row>
    <row r="401" spans="3:17" x14ac:dyDescent="0.25">
      <c r="C401" s="443">
        <v>399</v>
      </c>
      <c r="D401" s="494"/>
      <c r="E401" s="439">
        <f>Таблица1[[#This Row],[дата контрольного измерения]]</f>
        <v>0</v>
      </c>
      <c r="F401" s="492"/>
      <c r="G401" s="465"/>
      <c r="H401" s="486"/>
      <c r="I401" s="487"/>
      <c r="J401" s="478"/>
      <c r="K401" s="467"/>
      <c r="L401" s="27"/>
      <c r="M401" s="453"/>
      <c r="N401" s="453"/>
      <c r="O401" s="453"/>
      <c r="P401" s="453"/>
      <c r="Q401" s="453"/>
    </row>
    <row r="402" spans="3:17" ht="15.75" thickBot="1" x14ac:dyDescent="0.3">
      <c r="C402" s="449">
        <v>400</v>
      </c>
      <c r="D402" s="497"/>
      <c r="E402" s="441">
        <f>Таблица1[[#This Row],[дата контрольного измерения]]</f>
        <v>0</v>
      </c>
      <c r="F402" s="498"/>
      <c r="G402" s="499"/>
      <c r="H402" s="500"/>
      <c r="I402" s="501"/>
      <c r="J402" s="502"/>
      <c r="K402" s="503"/>
      <c r="L402" s="27"/>
      <c r="M402" s="453"/>
      <c r="N402" s="453"/>
      <c r="O402" s="453"/>
      <c r="P402" s="453"/>
      <c r="Q402" s="453"/>
    </row>
    <row r="403" spans="3:17" ht="15.75" thickTop="1" x14ac:dyDescent="0.25"/>
    <row r="405" spans="3:17" ht="12.75" customHeight="1" x14ac:dyDescent="0.25"/>
    <row r="408" spans="3:17" ht="15" customHeight="1" x14ac:dyDescent="0.25"/>
  </sheetData>
  <sheetProtection formatCells="0"/>
  <mergeCells count="1">
    <mergeCell ref="C1:J1"/>
  </mergeCells>
  <conditionalFormatting sqref="D3:D402">
    <cfRule type="duplicateValues" dxfId="40" priority="7"/>
    <cfRule type="timePeriod" dxfId="39" priority="15" timePeriod="today">
      <formula>FLOOR(D3,1)=TODAY()</formula>
    </cfRule>
    <cfRule type="timePeriod" dxfId="38" priority="16" timePeriod="last7Days">
      <formula>AND(TODAY()-FLOOR(D3,1)&lt;=6,FLOOR(D3,1)&lt;=TODAY())</formula>
    </cfRule>
    <cfRule type="timePeriod" dxfId="37" priority="17" timePeriod="lastWeek">
      <formula>AND(TODAY()-ROUNDDOWN(D3,0)&gt;=(WEEKDAY(TODAY())),TODAY()-ROUNDDOWN(D3,0)&lt;(WEEKDAY(TODAY())+7))</formula>
    </cfRule>
    <cfRule type="timePeriod" dxfId="36" priority="18" timePeriod="thisMonth">
      <formula>AND(MONTH(D3)=MONTH(TODAY()),YEAR(D3)=YEAR(TODAY()))</formula>
    </cfRule>
  </conditionalFormatting>
  <conditionalFormatting sqref="F3:I402">
    <cfRule type="top10" dxfId="35" priority="2" percent="1" bottom="1" rank="1"/>
    <cfRule type="top10" dxfId="34" priority="3" percent="1" rank="1"/>
    <cfRule type="containsBlanks" dxfId="33" priority="27">
      <formula>LEN(TRIM(F3))=0</formula>
    </cfRule>
    <cfRule type="aboveAverage" dxfId="32" priority="28" stdDev="3"/>
    <cfRule type="aboveAverage" dxfId="31" priority="29" aboveAverage="0" stdDev="3"/>
    <cfRule type="aboveAverage" dxfId="30" priority="30" stdDev="2"/>
    <cfRule type="aboveAverage" dxfId="29" priority="31" aboveAverage="0" stdDev="2"/>
    <cfRule type="aboveAverage" dxfId="28" priority="32" stdDev="1"/>
    <cfRule type="aboveAverage" dxfId="27" priority="33" aboveAverage="0" stdDev="1"/>
  </conditionalFormatting>
  <conditionalFormatting sqref="E3:E32">
    <cfRule type="expression" dxfId="26" priority="1">
      <formula>"Сб"</formula>
    </cfRule>
  </conditionalFormatting>
  <dataValidations count="4">
    <dataValidation type="date" errorStyle="warning" allowBlank="1" showInputMessage="1" showErrorMessage="1" errorTitle="ошибка" error="введена неверная дата(проверьте)" sqref="D4:D251 D253:D402">
      <formula1>D3</formula1>
      <formula2>$K$1</formula2>
    </dataValidation>
    <dataValidation type="decimal" allowBlank="1" showErrorMessage="1" error="ВВЕДИТЕ ЧИСЛО" sqref="F3:I402">
      <formula1>-9999999999</formula1>
      <formula2>9999999999</formula2>
    </dataValidation>
    <dataValidation type="date" errorStyle="warning" showErrorMessage="1" errorTitle="ошибка 101" error="введённая дата больше текущей" sqref="D3">
      <formula1>41275</formula1>
      <formula2>$K$1</formula2>
    </dataValidation>
    <dataValidation type="date" allowBlank="1" showInputMessage="1" showErrorMessage="1" errorTitle="ошибка" error="введена дата больше текуещй" sqref="D252">
      <formula1>D251</formula1>
      <formula2>$K$1</formula2>
    </dataValidation>
  </dataValidations>
  <pageMargins left="0.7" right="0.7" top="0.75" bottom="0.75" header="0.3" footer="0.3"/>
  <pageSetup paperSize="9" orientation="portrait" horizontalDpi="180" verticalDpi="18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FF0000"/>
  </sheetPr>
  <dimension ref="A1:L150"/>
  <sheetViews>
    <sheetView topLeftCell="A10" zoomScaleNormal="100" workbookViewId="0">
      <selection activeCell="A17" sqref="A17"/>
    </sheetView>
  </sheetViews>
  <sheetFormatPr defaultColWidth="9.140625" defaultRowHeight="12.75" x14ac:dyDescent="0.2"/>
  <cols>
    <col min="1" max="1" width="75.42578125" style="4" customWidth="1"/>
    <col min="2" max="2" width="20.7109375" style="15" customWidth="1"/>
    <col min="3" max="3" width="21.85546875" style="8" customWidth="1"/>
    <col min="4" max="4" width="15.28515625" style="4" customWidth="1"/>
    <col min="5" max="5" width="18.28515625" style="4" customWidth="1"/>
    <col min="6" max="6" width="11.7109375" style="4" customWidth="1"/>
    <col min="7" max="7" width="14.140625" style="4" customWidth="1"/>
    <col min="8" max="8" width="9.7109375" style="4" customWidth="1"/>
    <col min="9" max="16384" width="9.140625" style="4"/>
  </cols>
  <sheetData>
    <row r="1" spans="1:11" x14ac:dyDescent="0.2">
      <c r="A1" s="534"/>
      <c r="B1" s="535"/>
      <c r="C1" s="536"/>
      <c r="D1" s="522" t="s">
        <v>51</v>
      </c>
      <c r="E1" s="523"/>
      <c r="F1" s="523"/>
      <c r="G1" s="523"/>
      <c r="H1" s="523"/>
      <c r="I1" s="524"/>
      <c r="J1" s="410"/>
    </row>
    <row r="2" spans="1:11" ht="30" customHeight="1" x14ac:dyDescent="0.2">
      <c r="A2" s="168" t="s">
        <v>143</v>
      </c>
      <c r="B2" s="520" t="s">
        <v>157</v>
      </c>
      <c r="C2" s="520"/>
      <c r="D2" s="522"/>
      <c r="E2" s="523"/>
      <c r="F2" s="523"/>
      <c r="G2" s="523"/>
      <c r="H2" s="523"/>
      <c r="I2" s="524"/>
      <c r="J2" s="411"/>
      <c r="K2" s="29"/>
    </row>
    <row r="3" spans="1:11" ht="30" customHeight="1" x14ac:dyDescent="0.2">
      <c r="A3" s="168" t="s">
        <v>144</v>
      </c>
      <c r="B3" s="520" t="s">
        <v>89</v>
      </c>
      <c r="C3" s="520"/>
      <c r="D3" s="525" t="s">
        <v>136</v>
      </c>
      <c r="E3" s="526"/>
      <c r="F3" s="526"/>
      <c r="G3" s="526"/>
      <c r="H3" s="526"/>
      <c r="I3" s="527"/>
      <c r="J3" s="411"/>
      <c r="K3" s="29"/>
    </row>
    <row r="4" spans="1:11" ht="30" customHeight="1" x14ac:dyDescent="0.2">
      <c r="A4" s="168" t="s">
        <v>145</v>
      </c>
      <c r="B4" s="520" t="s">
        <v>163</v>
      </c>
      <c r="C4" s="520"/>
      <c r="D4" s="525"/>
      <c r="E4" s="526"/>
      <c r="F4" s="526"/>
      <c r="G4" s="526"/>
      <c r="H4" s="526"/>
      <c r="I4" s="527"/>
      <c r="J4" s="411"/>
      <c r="K4" s="29"/>
    </row>
    <row r="5" spans="1:11" ht="30" customHeight="1" x14ac:dyDescent="0.25">
      <c r="A5" s="168" t="s">
        <v>146</v>
      </c>
      <c r="B5" s="537" t="s">
        <v>86</v>
      </c>
      <c r="C5" s="538"/>
      <c r="D5" s="152"/>
      <c r="E5" s="153"/>
      <c r="F5" s="153"/>
      <c r="G5" s="153"/>
      <c r="H5" s="153"/>
      <c r="I5" s="406"/>
      <c r="J5" s="412"/>
      <c r="K5" s="29"/>
    </row>
    <row r="6" spans="1:11" ht="30" customHeight="1" x14ac:dyDescent="0.25">
      <c r="A6" s="168" t="s">
        <v>147</v>
      </c>
      <c r="B6" s="548" t="s">
        <v>87</v>
      </c>
      <c r="C6" s="548"/>
      <c r="D6" s="154"/>
      <c r="E6" s="153"/>
      <c r="F6" s="153"/>
      <c r="G6" s="153"/>
      <c r="H6" s="153"/>
      <c r="I6" s="406"/>
      <c r="J6" s="412"/>
      <c r="K6" s="29"/>
    </row>
    <row r="7" spans="1:11" ht="30" customHeight="1" x14ac:dyDescent="0.25">
      <c r="A7" s="168" t="s">
        <v>148</v>
      </c>
      <c r="B7" s="520" t="s">
        <v>135</v>
      </c>
      <c r="C7" s="520"/>
      <c r="D7" s="219"/>
      <c r="E7" s="220"/>
      <c r="F7" s="163"/>
      <c r="G7" s="163"/>
      <c r="H7" s="163"/>
      <c r="I7" s="407"/>
      <c r="J7" s="412"/>
      <c r="K7" s="29"/>
    </row>
    <row r="8" spans="1:11" ht="15.75" x14ac:dyDescent="0.2">
      <c r="A8" s="168" t="s">
        <v>142</v>
      </c>
      <c r="B8" s="150">
        <v>100</v>
      </c>
      <c r="C8" s="155" t="str">
        <f>B6</f>
        <v>мг/дм3</v>
      </c>
      <c r="D8" s="517" t="s">
        <v>161</v>
      </c>
      <c r="E8" s="518"/>
      <c r="F8" s="518"/>
      <c r="G8" s="518"/>
      <c r="H8" s="518"/>
      <c r="I8" s="519"/>
      <c r="J8" s="412"/>
      <c r="K8" s="29"/>
    </row>
    <row r="9" spans="1:11" ht="16.5" x14ac:dyDescent="0.25">
      <c r="A9" s="168" t="s">
        <v>160</v>
      </c>
      <c r="B9" s="156">
        <f ca="1">w!C3</f>
        <v>100</v>
      </c>
      <c r="C9" s="155" t="str">
        <f>C8</f>
        <v>мг/дм3</v>
      </c>
      <c r="D9" s="221"/>
      <c r="E9" s="222"/>
      <c r="F9" s="223"/>
      <c r="G9" s="223"/>
      <c r="H9" s="223"/>
      <c r="I9" s="408"/>
      <c r="J9" s="412"/>
      <c r="K9" s="29"/>
    </row>
    <row r="10" spans="1:11" ht="24.75" customHeight="1" x14ac:dyDescent="0.2">
      <c r="A10" s="545" t="s">
        <v>237</v>
      </c>
      <c r="B10" s="546"/>
      <c r="C10" s="547"/>
      <c r="D10" s="517" t="s">
        <v>134</v>
      </c>
      <c r="E10" s="518"/>
      <c r="F10" s="518"/>
      <c r="G10" s="518"/>
      <c r="H10" s="518"/>
      <c r="I10" s="519"/>
      <c r="J10" s="412"/>
      <c r="K10" s="29"/>
    </row>
    <row r="11" spans="1:11" ht="15" x14ac:dyDescent="0.2">
      <c r="A11" s="318" t="s">
        <v>236</v>
      </c>
      <c r="B11" s="332">
        <v>3</v>
      </c>
      <c r="C11" s="315" t="str">
        <f>B6</f>
        <v>мг/дм3</v>
      </c>
      <c r="D11" s="539" t="s">
        <v>159</v>
      </c>
      <c r="E11" s="540"/>
      <c r="F11" s="540"/>
      <c r="G11" s="540"/>
      <c r="H11" s="540"/>
      <c r="I11" s="540"/>
      <c r="J11" s="412"/>
      <c r="K11" s="29"/>
    </row>
    <row r="12" spans="1:11" ht="18" customHeight="1" x14ac:dyDescent="0.2">
      <c r="A12" s="319" t="str">
        <f ca="1">CONCATENATE("Предел повторяемости для ",w!B18,"-x результатов параллельных определений r",", (p=0,95)")</f>
        <v>Предел повторяемости для 2-x результатов параллельных определений r, (p=0,95)</v>
      </c>
      <c r="B12" s="333" t="s">
        <v>273</v>
      </c>
      <c r="C12" s="316" t="str">
        <f>B6</f>
        <v>мг/дм3</v>
      </c>
      <c r="D12" s="541"/>
      <c r="E12" s="542"/>
      <c r="F12" s="542"/>
      <c r="G12" s="542"/>
      <c r="H12" s="542"/>
      <c r="I12" s="542"/>
      <c r="J12" s="412"/>
      <c r="K12" s="29"/>
    </row>
    <row r="13" spans="1:11" ht="15" x14ac:dyDescent="0.2">
      <c r="A13" s="319" t="s">
        <v>278</v>
      </c>
      <c r="B13" s="334">
        <v>2</v>
      </c>
      <c r="C13" s="317" t="str">
        <f>B6</f>
        <v>мг/дм3</v>
      </c>
      <c r="D13" s="543"/>
      <c r="E13" s="544"/>
      <c r="F13" s="544"/>
      <c r="G13" s="544"/>
      <c r="H13" s="544"/>
      <c r="I13" s="544"/>
      <c r="J13" s="412"/>
      <c r="K13" s="29"/>
    </row>
    <row r="14" spans="1:11" ht="25.5" x14ac:dyDescent="0.2">
      <c r="A14" s="320" t="s">
        <v>141</v>
      </c>
      <c r="B14" s="201">
        <v>0</v>
      </c>
      <c r="C14" s="314"/>
      <c r="D14" s="550"/>
      <c r="E14" s="551"/>
      <c r="F14" s="551"/>
      <c r="G14" s="551"/>
      <c r="H14" s="551"/>
      <c r="I14" s="551"/>
      <c r="J14" s="412"/>
      <c r="K14" s="29"/>
    </row>
    <row r="15" spans="1:11" ht="15.75" x14ac:dyDescent="0.2">
      <c r="A15" s="321" t="s">
        <v>152</v>
      </c>
      <c r="B15" s="150">
        <v>21</v>
      </c>
      <c r="C15" s="151" t="s">
        <v>25</v>
      </c>
      <c r="D15" s="517" t="s">
        <v>113</v>
      </c>
      <c r="E15" s="518"/>
      <c r="F15" s="518"/>
      <c r="G15" s="518"/>
      <c r="H15" s="518"/>
      <c r="I15" s="519"/>
      <c r="J15" s="412"/>
      <c r="K15" s="29"/>
    </row>
    <row r="16" spans="1:11" ht="16.5" x14ac:dyDescent="0.2">
      <c r="A16" s="335" t="s">
        <v>233</v>
      </c>
      <c r="B16" s="336">
        <f ca="1">w!C9</f>
        <v>0.46</v>
      </c>
      <c r="C16" s="337" t="str">
        <f>C8</f>
        <v>мг/дм3</v>
      </c>
      <c r="D16" s="528" t="s">
        <v>151</v>
      </c>
      <c r="E16" s="529"/>
      <c r="F16" s="529"/>
      <c r="G16" s="529"/>
      <c r="H16" s="529"/>
      <c r="I16" s="529"/>
      <c r="J16" s="413"/>
      <c r="K16" s="29"/>
    </row>
    <row r="17" spans="1:11" ht="16.5" x14ac:dyDescent="0.2">
      <c r="A17" s="335" t="s">
        <v>234</v>
      </c>
      <c r="B17" s="336">
        <f ca="1">w!C10</f>
        <v>0.9</v>
      </c>
      <c r="C17" s="337" t="str">
        <f>C8</f>
        <v>мг/дм3</v>
      </c>
      <c r="D17" s="530"/>
      <c r="E17" s="531"/>
      <c r="F17" s="531"/>
      <c r="G17" s="531"/>
      <c r="H17" s="531"/>
      <c r="I17" s="531"/>
      <c r="J17" s="413"/>
      <c r="K17" s="29"/>
    </row>
    <row r="18" spans="1:11" ht="16.5" x14ac:dyDescent="0.2">
      <c r="A18" s="335" t="s">
        <v>235</v>
      </c>
      <c r="B18" s="336">
        <f ca="1">w!C11</f>
        <v>1.7</v>
      </c>
      <c r="C18" s="337" t="str">
        <f>C8</f>
        <v>мг/дм3</v>
      </c>
      <c r="D18" s="530"/>
      <c r="E18" s="531"/>
      <c r="F18" s="531"/>
      <c r="G18" s="531"/>
      <c r="H18" s="531"/>
      <c r="I18" s="531"/>
      <c r="J18" s="413"/>
      <c r="K18" s="29"/>
    </row>
    <row r="19" spans="1:11" x14ac:dyDescent="0.2">
      <c r="A19" s="322" t="s">
        <v>127</v>
      </c>
      <c r="B19" s="204">
        <f ca="1">w!F29</f>
        <v>0.91</v>
      </c>
      <c r="C19" s="205" t="str">
        <f>C8</f>
        <v>мг/дм3</v>
      </c>
      <c r="D19" s="530"/>
      <c r="E19" s="531"/>
      <c r="F19" s="531"/>
      <c r="G19" s="531"/>
      <c r="H19" s="531"/>
      <c r="I19" s="531"/>
      <c r="J19" s="414"/>
    </row>
    <row r="20" spans="1:11" x14ac:dyDescent="0.2">
      <c r="A20" s="322" t="s">
        <v>128</v>
      </c>
      <c r="B20" s="204">
        <f ca="1">w!F30</f>
        <v>2.2000000000000002</v>
      </c>
      <c r="C20" s="205" t="str">
        <f>C8</f>
        <v>мг/дм3</v>
      </c>
      <c r="D20" s="530"/>
      <c r="E20" s="531"/>
      <c r="F20" s="531"/>
      <c r="G20" s="531"/>
      <c r="H20" s="531"/>
      <c r="I20" s="531"/>
      <c r="J20" s="410"/>
    </row>
    <row r="21" spans="1:11" x14ac:dyDescent="0.2">
      <c r="A21" s="322" t="s">
        <v>129</v>
      </c>
      <c r="B21" s="204">
        <f ca="1">w!F31</f>
        <v>3.7</v>
      </c>
      <c r="C21" s="205" t="str">
        <f>C8</f>
        <v>мг/дм3</v>
      </c>
      <c r="D21" s="530"/>
      <c r="E21" s="531"/>
      <c r="F21" s="531"/>
      <c r="G21" s="531"/>
      <c r="H21" s="531"/>
      <c r="I21" s="531"/>
      <c r="J21" s="410"/>
    </row>
    <row r="22" spans="1:11" ht="18" customHeight="1" x14ac:dyDescent="0.2">
      <c r="A22" s="323" t="s">
        <v>206</v>
      </c>
      <c r="B22" s="202">
        <f ca="1">w!F23</f>
        <v>0.32</v>
      </c>
      <c r="C22" s="203" t="str">
        <f>C8</f>
        <v>мг/дм3</v>
      </c>
      <c r="D22" s="530"/>
      <c r="E22" s="531"/>
      <c r="F22" s="531"/>
      <c r="G22" s="531"/>
      <c r="H22" s="531"/>
      <c r="I22" s="531"/>
      <c r="J22" s="410"/>
    </row>
    <row r="23" spans="1:11" x14ac:dyDescent="0.2">
      <c r="A23" s="323" t="s">
        <v>207</v>
      </c>
      <c r="B23" s="202">
        <f ca="1">w!C24</f>
        <v>0.79</v>
      </c>
      <c r="C23" s="203" t="str">
        <f>C8</f>
        <v>мг/дм3</v>
      </c>
      <c r="D23" s="530"/>
      <c r="E23" s="531"/>
      <c r="F23" s="531"/>
      <c r="G23" s="531"/>
      <c r="H23" s="531"/>
      <c r="I23" s="531"/>
      <c r="J23" s="410"/>
    </row>
    <row r="24" spans="1:11" ht="15" customHeight="1" x14ac:dyDescent="0.2">
      <c r="A24" s="323" t="s">
        <v>208</v>
      </c>
      <c r="B24" s="202">
        <f ca="1">w!F25</f>
        <v>1.4</v>
      </c>
      <c r="C24" s="203" t="str">
        <f>C8</f>
        <v>мг/дм3</v>
      </c>
      <c r="D24" s="532"/>
      <c r="E24" s="533"/>
      <c r="F24" s="533"/>
      <c r="G24" s="533"/>
      <c r="H24" s="533"/>
      <c r="I24" s="533"/>
      <c r="J24" s="410"/>
    </row>
    <row r="25" spans="1:11" ht="16.5" x14ac:dyDescent="0.25">
      <c r="A25" s="165"/>
      <c r="B25" s="44"/>
      <c r="C25" s="6"/>
      <c r="D25" s="40"/>
      <c r="E25" s="40"/>
      <c r="F25" s="40"/>
      <c r="G25" s="40"/>
      <c r="H25" s="40"/>
      <c r="I25" s="7"/>
      <c r="J25" s="410"/>
    </row>
    <row r="26" spans="1:11" ht="16.5" x14ac:dyDescent="0.25">
      <c r="A26" s="166"/>
      <c r="B26" s="44"/>
      <c r="C26" s="6"/>
      <c r="D26" s="40"/>
      <c r="E26" s="40"/>
      <c r="F26" s="40"/>
      <c r="G26" s="40"/>
      <c r="H26" s="40"/>
      <c r="I26" s="7"/>
      <c r="J26" s="410"/>
    </row>
    <row r="27" spans="1:11" ht="17.25" x14ac:dyDescent="0.25">
      <c r="A27" s="167" t="s">
        <v>130</v>
      </c>
      <c r="B27" s="52">
        <v>41965</v>
      </c>
      <c r="C27" s="51"/>
      <c r="D27" s="561" t="s">
        <v>54</v>
      </c>
      <c r="E27" s="562"/>
      <c r="F27" s="562"/>
      <c r="G27" s="158">
        <f>MIN(Таблица1[дата контрольного измерения])</f>
        <v>41965</v>
      </c>
      <c r="H27" s="40"/>
      <c r="I27" s="7"/>
      <c r="J27" s="410"/>
    </row>
    <row r="28" spans="1:11" ht="17.25" x14ac:dyDescent="0.25">
      <c r="A28" s="167" t="s">
        <v>131</v>
      </c>
      <c r="B28" s="52">
        <v>42058</v>
      </c>
      <c r="C28" s="51"/>
      <c r="D28" s="561" t="s">
        <v>50</v>
      </c>
      <c r="E28" s="562"/>
      <c r="F28" s="563"/>
      <c r="G28" s="158">
        <f>MAX(Таблица1[дата контрольного измерения])</f>
        <v>42533</v>
      </c>
      <c r="H28" s="40"/>
      <c r="I28" s="409"/>
      <c r="J28" s="410"/>
    </row>
    <row r="29" spans="1:11" ht="17.25" x14ac:dyDescent="0.25">
      <c r="A29" s="167" t="s">
        <v>132</v>
      </c>
      <c r="B29" s="157">
        <f>w!B51</f>
        <v>49</v>
      </c>
      <c r="C29" s="21" t="s">
        <v>25</v>
      </c>
      <c r="D29" s="561" t="s">
        <v>52</v>
      </c>
      <c r="E29" s="562"/>
      <c r="F29" s="562"/>
      <c r="G29" s="159">
        <f>w!B56</f>
        <v>250</v>
      </c>
      <c r="H29" s="164" t="s">
        <v>114</v>
      </c>
      <c r="I29" s="7"/>
      <c r="J29" s="410"/>
    </row>
    <row r="30" spans="1:11" ht="15" x14ac:dyDescent="0.2">
      <c r="A30" s="45"/>
      <c r="B30" s="44"/>
      <c r="C30" s="6"/>
      <c r="D30" s="46"/>
      <c r="E30" s="46"/>
      <c r="F30" s="46"/>
      <c r="G30" s="46"/>
      <c r="H30" s="46"/>
      <c r="I30" s="7"/>
      <c r="J30" s="410"/>
    </row>
    <row r="31" spans="1:11" x14ac:dyDescent="0.2">
      <c r="A31" s="565"/>
      <c r="B31" s="565"/>
      <c r="C31" s="565"/>
      <c r="D31" s="565"/>
      <c r="E31" s="565"/>
      <c r="F31" s="47"/>
      <c r="G31" s="47"/>
      <c r="H31" s="47"/>
      <c r="I31" s="7"/>
      <c r="J31" s="410"/>
    </row>
    <row r="32" spans="1:11" x14ac:dyDescent="0.2">
      <c r="A32" s="7"/>
      <c r="B32" s="39"/>
      <c r="C32" s="6"/>
      <c r="D32" s="47"/>
      <c r="E32" s="47"/>
      <c r="F32" s="47"/>
      <c r="G32" s="47"/>
      <c r="H32" s="47"/>
      <c r="I32" s="7"/>
      <c r="J32" s="410"/>
    </row>
    <row r="33" spans="1:12" ht="12.75" customHeight="1" x14ac:dyDescent="0.2">
      <c r="A33" s="43" t="s">
        <v>133</v>
      </c>
      <c r="B33" s="569">
        <v>0</v>
      </c>
      <c r="C33" s="569"/>
      <c r="D33" s="564" t="s">
        <v>112</v>
      </c>
      <c r="E33" s="564"/>
      <c r="F33" s="564"/>
      <c r="G33" s="564"/>
      <c r="H33" s="564"/>
      <c r="I33" s="7"/>
      <c r="J33" s="410"/>
    </row>
    <row r="34" spans="1:12" ht="34.5" customHeight="1" x14ac:dyDescent="0.3">
      <c r="A34" s="147"/>
      <c r="B34" s="41"/>
      <c r="C34" s="41"/>
      <c r="D34" s="564"/>
      <c r="E34" s="564"/>
      <c r="F34" s="564"/>
      <c r="G34" s="564"/>
      <c r="H34" s="564"/>
      <c r="I34" s="7"/>
      <c r="J34" s="410"/>
    </row>
    <row r="35" spans="1:12" ht="12.75" customHeight="1" x14ac:dyDescent="0.2">
      <c r="A35" s="43"/>
      <c r="B35" s="569">
        <v>0</v>
      </c>
      <c r="C35" s="569"/>
      <c r="D35" s="564" t="s">
        <v>140</v>
      </c>
      <c r="E35" s="564"/>
      <c r="F35" s="564"/>
      <c r="G35" s="564"/>
      <c r="H35" s="564"/>
      <c r="I35" s="7"/>
      <c r="J35" s="410"/>
    </row>
    <row r="36" spans="1:12" ht="12.75" customHeight="1" x14ac:dyDescent="0.2">
      <c r="A36" s="568" t="s">
        <v>84</v>
      </c>
      <c r="B36" s="568"/>
      <c r="C36" s="568"/>
      <c r="D36" s="564"/>
      <c r="E36" s="564"/>
      <c r="F36" s="564"/>
      <c r="G36" s="564"/>
      <c r="H36" s="564"/>
      <c r="I36" s="7"/>
      <c r="J36" s="410"/>
    </row>
    <row r="37" spans="1:12" ht="14.25" customHeight="1" x14ac:dyDescent="0.2">
      <c r="A37" s="5"/>
      <c r="B37" s="42"/>
      <c r="C37" s="42"/>
      <c r="D37" s="564"/>
      <c r="E37" s="564"/>
      <c r="F37" s="564"/>
      <c r="G37" s="564"/>
      <c r="H37" s="564"/>
      <c r="I37" s="7"/>
      <c r="J37" s="410"/>
    </row>
    <row r="38" spans="1:12" ht="12.75" customHeight="1" x14ac:dyDescent="0.2">
      <c r="A38" s="5"/>
      <c r="B38" s="16"/>
      <c r="C38" s="42"/>
      <c r="D38" s="564"/>
      <c r="E38" s="564"/>
      <c r="F38" s="564"/>
      <c r="G38" s="564"/>
      <c r="H38" s="564"/>
      <c r="I38" s="7"/>
      <c r="J38" s="410"/>
    </row>
    <row r="39" spans="1:12" ht="13.5" customHeight="1" x14ac:dyDescent="0.2">
      <c r="A39" s="7"/>
      <c r="B39" s="16"/>
      <c r="C39" s="6"/>
      <c r="D39" s="564"/>
      <c r="E39" s="564"/>
      <c r="F39" s="564"/>
      <c r="G39" s="564"/>
      <c r="H39" s="564"/>
      <c r="I39" s="7"/>
      <c r="J39" s="410"/>
    </row>
    <row r="40" spans="1:12" ht="15" customHeight="1" x14ac:dyDescent="0.2">
      <c r="A40" s="566" t="s">
        <v>150</v>
      </c>
      <c r="B40" s="549">
        <v>1</v>
      </c>
      <c r="C40" s="549"/>
      <c r="D40" s="567" t="s">
        <v>97</v>
      </c>
      <c r="E40" s="567"/>
      <c r="F40" s="567"/>
      <c r="G40" s="567"/>
      <c r="H40" s="567"/>
      <c r="I40" s="7"/>
      <c r="J40" s="410"/>
    </row>
    <row r="41" spans="1:12" x14ac:dyDescent="0.2">
      <c r="A41" s="566"/>
      <c r="B41" s="16"/>
      <c r="C41" s="169"/>
      <c r="D41" s="567"/>
      <c r="E41" s="567"/>
      <c r="F41" s="567"/>
      <c r="G41" s="567"/>
      <c r="H41" s="567"/>
      <c r="I41" s="7"/>
      <c r="J41" s="410"/>
    </row>
    <row r="42" spans="1:12" x14ac:dyDescent="0.2">
      <c r="A42" s="7"/>
      <c r="B42" s="16"/>
      <c r="C42" s="169"/>
      <c r="D42" s="169"/>
      <c r="E42" s="169"/>
      <c r="F42" s="7"/>
      <c r="G42" s="7"/>
      <c r="H42" s="7"/>
      <c r="I42" s="7"/>
      <c r="J42" s="410"/>
    </row>
    <row r="43" spans="1:12" ht="18.75" x14ac:dyDescent="0.3">
      <c r="A43" s="291"/>
      <c r="B43" s="292"/>
      <c r="C43" s="292"/>
      <c r="D43" s="521"/>
      <c r="E43" s="521"/>
      <c r="F43" s="581"/>
      <c r="G43" s="581"/>
      <c r="H43" s="293"/>
      <c r="J43" s="415"/>
      <c r="K43" s="48"/>
      <c r="L43" s="48"/>
    </row>
    <row r="44" spans="1:12" ht="15.75" x14ac:dyDescent="0.25">
      <c r="A44" s="584" t="s">
        <v>276</v>
      </c>
      <c r="B44" s="585"/>
      <c r="C44" s="585"/>
      <c r="D44" s="585"/>
      <c r="E44" s="585"/>
      <c r="F44" s="585"/>
      <c r="G44" s="585"/>
      <c r="H44" s="586"/>
      <c r="I44" s="7"/>
      <c r="J44" s="410"/>
    </row>
    <row r="45" spans="1:12" ht="20.25" customHeight="1" x14ac:dyDescent="0.2">
      <c r="B45" s="387" t="s">
        <v>261</v>
      </c>
      <c r="C45" s="382" t="s">
        <v>262</v>
      </c>
      <c r="D45" s="587" t="s">
        <v>258</v>
      </c>
      <c r="E45" s="579" t="s">
        <v>209</v>
      </c>
      <c r="F45" s="579" t="s">
        <v>189</v>
      </c>
      <c r="G45" s="579"/>
      <c r="H45" s="579" t="s">
        <v>188</v>
      </c>
      <c r="I45" s="579"/>
    </row>
    <row r="46" spans="1:12" ht="12.75" customHeight="1" x14ac:dyDescent="0.2">
      <c r="B46" s="383" t="str">
        <f>B6</f>
        <v>мг/дм3</v>
      </c>
      <c r="C46" s="384" t="str">
        <f>B6</f>
        <v>мг/дм3</v>
      </c>
      <c r="D46" s="588"/>
      <c r="E46" s="580"/>
      <c r="F46" s="580"/>
      <c r="G46" s="580"/>
      <c r="H46" s="580"/>
      <c r="I46" s="580"/>
    </row>
    <row r="47" spans="1:12" ht="15" x14ac:dyDescent="0.2">
      <c r="A47" s="373" t="s">
        <v>256</v>
      </c>
      <c r="B47" s="385">
        <f ca="1">w!C4</f>
        <v>0.46</v>
      </c>
      <c r="C47" s="390"/>
      <c r="D47" s="389"/>
      <c r="E47" s="416">
        <v>1</v>
      </c>
      <c r="F47" s="573">
        <v>1.96</v>
      </c>
      <c r="G47" s="574"/>
      <c r="H47" s="573">
        <v>3.04</v>
      </c>
      <c r="I47" s="574"/>
    </row>
    <row r="48" spans="1:12" ht="3.75" customHeight="1" x14ac:dyDescent="0.2">
      <c r="A48" s="372"/>
      <c r="B48" s="386"/>
      <c r="C48" s="391"/>
      <c r="D48" s="381"/>
      <c r="E48" s="417"/>
      <c r="F48" s="575"/>
      <c r="G48" s="576"/>
      <c r="H48" s="575"/>
      <c r="I48" s="576"/>
    </row>
    <row r="49" spans="1:12" ht="15" x14ac:dyDescent="0.2">
      <c r="A49" s="572" t="s">
        <v>257</v>
      </c>
      <c r="B49" s="589">
        <f ca="1">w!C32</f>
        <v>0.64</v>
      </c>
      <c r="C49" s="592"/>
      <c r="D49" s="388">
        <v>2</v>
      </c>
      <c r="E49" s="418">
        <v>1.1279999999999999</v>
      </c>
      <c r="F49" s="577">
        <v>2.83</v>
      </c>
      <c r="G49" s="578"/>
      <c r="H49" s="577">
        <v>3.69</v>
      </c>
      <c r="I49" s="578"/>
    </row>
    <row r="50" spans="1:12" ht="15" x14ac:dyDescent="0.2">
      <c r="A50" s="572"/>
      <c r="B50" s="590"/>
      <c r="C50" s="593"/>
      <c r="D50" s="388">
        <v>3</v>
      </c>
      <c r="E50" s="418">
        <v>1.6930000000000001</v>
      </c>
      <c r="F50" s="577">
        <v>3.4689999999999999</v>
      </c>
      <c r="G50" s="578"/>
      <c r="H50" s="577">
        <v>4.3579999999999997</v>
      </c>
      <c r="I50" s="578"/>
    </row>
    <row r="51" spans="1:12" ht="15" x14ac:dyDescent="0.2">
      <c r="A51" s="572"/>
      <c r="B51" s="591"/>
      <c r="C51" s="594"/>
      <c r="D51" s="388">
        <v>4</v>
      </c>
      <c r="E51" s="418">
        <v>2.0590000000000002</v>
      </c>
      <c r="F51" s="577">
        <v>3.819</v>
      </c>
      <c r="G51" s="578"/>
      <c r="H51" s="577">
        <v>4.6980000000000004</v>
      </c>
      <c r="I51" s="578"/>
      <c r="L51" s="403"/>
    </row>
    <row r="52" spans="1:12" ht="4.5" customHeight="1" x14ac:dyDescent="0.2">
      <c r="A52" s="356"/>
      <c r="B52" s="386"/>
      <c r="C52" s="391"/>
      <c r="D52" s="381"/>
      <c r="E52" s="417"/>
      <c r="F52" s="575"/>
      <c r="G52" s="576"/>
      <c r="H52" s="575"/>
      <c r="I52" s="576"/>
    </row>
    <row r="53" spans="1:12" ht="15" x14ac:dyDescent="0.2">
      <c r="A53" s="374" t="s">
        <v>259</v>
      </c>
      <c r="B53" s="385">
        <f ca="1">w!C22</f>
        <v>0.28000000000000003</v>
      </c>
      <c r="C53" s="390"/>
      <c r="D53" s="388"/>
      <c r="E53" s="419">
        <v>1.1279999999999999</v>
      </c>
      <c r="F53" s="582">
        <v>2.8340000000000001</v>
      </c>
      <c r="G53" s="583"/>
      <c r="H53" s="582">
        <v>3.6859999999999999</v>
      </c>
      <c r="I53" s="583"/>
      <c r="J53" s="7"/>
      <c r="K53" s="7"/>
      <c r="L53" s="7"/>
    </row>
    <row r="54" spans="1:12" ht="15" x14ac:dyDescent="0.25">
      <c r="A54" s="367"/>
      <c r="B54" s="370"/>
      <c r="C54" s="4"/>
      <c r="E54" s="371"/>
      <c r="F54" s="364"/>
      <c r="G54" s="364"/>
      <c r="H54" s="7"/>
      <c r="I54" s="7"/>
      <c r="J54" s="7"/>
      <c r="K54" s="7"/>
      <c r="L54" s="7"/>
    </row>
    <row r="55" spans="1:12" ht="15" x14ac:dyDescent="0.25">
      <c r="A55" s="292"/>
      <c r="B55" s="292"/>
      <c r="C55" s="4"/>
      <c r="E55" s="365"/>
      <c r="F55" s="365"/>
      <c r="G55" s="365"/>
      <c r="H55" s="7"/>
      <c r="I55" s="7"/>
      <c r="J55" s="7"/>
      <c r="K55" s="7"/>
      <c r="L55" s="7"/>
    </row>
    <row r="56" spans="1:12" ht="15" x14ac:dyDescent="0.25">
      <c r="A56" s="292"/>
      <c r="B56" s="292"/>
      <c r="C56" s="6"/>
      <c r="D56" s="7"/>
      <c r="E56" s="366"/>
      <c r="F56" s="366"/>
      <c r="G56" s="366"/>
      <c r="H56" s="7"/>
      <c r="I56" s="7"/>
      <c r="J56" s="7"/>
      <c r="K56" s="7"/>
      <c r="L56" s="7"/>
    </row>
    <row r="57" spans="1:12" x14ac:dyDescent="0.2">
      <c r="A57" s="368"/>
      <c r="B57" s="369"/>
      <c r="C57" s="6"/>
      <c r="D57" s="7"/>
      <c r="E57" s="7"/>
      <c r="F57" s="7"/>
      <c r="G57" s="7"/>
      <c r="H57" s="7"/>
      <c r="I57" s="7"/>
      <c r="J57" s="7"/>
    </row>
    <row r="58" spans="1:12" x14ac:dyDescent="0.2">
      <c r="A58" s="7"/>
      <c r="B58" s="16"/>
      <c r="C58" s="6"/>
      <c r="D58" s="7"/>
      <c r="E58" s="7"/>
      <c r="F58" s="7"/>
      <c r="G58" s="7"/>
      <c r="H58" s="7"/>
      <c r="I58" s="7"/>
      <c r="J58" s="7"/>
    </row>
    <row r="59" spans="1:12" x14ac:dyDescent="0.2">
      <c r="A59" s="7"/>
      <c r="B59" s="16"/>
      <c r="C59" s="6"/>
      <c r="D59" s="7"/>
      <c r="E59" s="7"/>
      <c r="F59" s="7"/>
      <c r="G59" s="7"/>
      <c r="H59" s="7"/>
      <c r="I59" s="7"/>
      <c r="J59" s="7"/>
    </row>
    <row r="60" spans="1:12" x14ac:dyDescent="0.2">
      <c r="A60" s="7"/>
      <c r="B60" s="16"/>
      <c r="C60" s="6"/>
      <c r="D60" s="7"/>
      <c r="E60" s="7"/>
      <c r="F60" s="7"/>
      <c r="G60" s="7"/>
      <c r="H60" s="7"/>
      <c r="I60" s="7"/>
      <c r="J60" s="7"/>
    </row>
    <row r="61" spans="1:12" x14ac:dyDescent="0.2">
      <c r="A61" s="7"/>
      <c r="B61" s="16"/>
      <c r="C61" s="6"/>
      <c r="D61" s="7"/>
      <c r="E61" s="7"/>
      <c r="F61" s="7"/>
      <c r="G61" s="7"/>
      <c r="H61" s="7"/>
      <c r="I61" s="7"/>
      <c r="J61" s="7"/>
    </row>
    <row r="62" spans="1:12" x14ac:dyDescent="0.2">
      <c r="A62" s="7"/>
      <c r="B62" s="16"/>
      <c r="C62" s="6"/>
      <c r="D62" s="7"/>
      <c r="E62" s="7"/>
      <c r="F62" s="7"/>
      <c r="G62" s="7"/>
      <c r="H62" s="7"/>
      <c r="I62" s="7"/>
      <c r="J62" s="7"/>
    </row>
    <row r="63" spans="1:12" x14ac:dyDescent="0.2">
      <c r="A63" s="7"/>
      <c r="B63" s="16"/>
      <c r="C63" s="6"/>
      <c r="D63" s="7"/>
      <c r="E63" s="7"/>
      <c r="F63" s="7"/>
      <c r="G63" s="7"/>
      <c r="H63" s="7"/>
      <c r="I63" s="7"/>
      <c r="J63" s="7"/>
    </row>
    <row r="64" spans="1:12" x14ac:dyDescent="0.2">
      <c r="A64" s="7"/>
      <c r="B64" s="16"/>
      <c r="C64" s="6"/>
      <c r="D64" s="7"/>
      <c r="E64" s="7"/>
      <c r="F64" s="7"/>
      <c r="G64" s="7"/>
      <c r="H64" s="7"/>
      <c r="I64" s="7"/>
      <c r="J64" s="7"/>
    </row>
    <row r="65" spans="1:10" x14ac:dyDescent="0.2">
      <c r="A65" s="7"/>
      <c r="B65" s="16"/>
      <c r="C65" s="6"/>
      <c r="D65" s="7"/>
      <c r="E65" s="7"/>
      <c r="F65" s="7"/>
      <c r="G65" s="7"/>
      <c r="H65" s="7"/>
      <c r="I65" s="7"/>
      <c r="J65" s="7"/>
    </row>
    <row r="66" spans="1:10" x14ac:dyDescent="0.2">
      <c r="A66" s="7"/>
      <c r="B66" s="16"/>
      <c r="C66" s="6"/>
      <c r="D66" s="7"/>
      <c r="E66" s="7"/>
      <c r="F66" s="7"/>
      <c r="G66" s="7"/>
      <c r="H66" s="7"/>
      <c r="I66" s="7"/>
      <c r="J66" s="7"/>
    </row>
    <row r="67" spans="1:10" x14ac:dyDescent="0.2">
      <c r="A67" s="7"/>
      <c r="B67" s="16"/>
      <c r="C67" s="6"/>
      <c r="D67" s="7"/>
      <c r="E67" s="7"/>
      <c r="F67" s="7"/>
      <c r="G67" s="7"/>
      <c r="H67" s="7"/>
      <c r="I67" s="7"/>
      <c r="J67" s="7"/>
    </row>
    <row r="68" spans="1:10" x14ac:dyDescent="0.2">
      <c r="A68" s="7"/>
      <c r="B68" s="16"/>
      <c r="C68" s="6"/>
      <c r="D68" s="7"/>
      <c r="E68" s="7"/>
      <c r="F68" s="7"/>
      <c r="G68" s="7"/>
      <c r="H68" s="7"/>
      <c r="I68" s="7"/>
      <c r="J68" s="7"/>
    </row>
    <row r="69" spans="1:10" x14ac:dyDescent="0.2">
      <c r="A69" s="7"/>
      <c r="B69" s="16"/>
      <c r="C69" s="6"/>
      <c r="D69" s="7"/>
      <c r="E69" s="7"/>
      <c r="F69" s="7"/>
      <c r="G69" s="7"/>
      <c r="H69" s="7"/>
      <c r="I69" s="7"/>
      <c r="J69" s="7"/>
    </row>
    <row r="70" spans="1:10" x14ac:dyDescent="0.2">
      <c r="A70" s="7"/>
      <c r="B70" s="16"/>
      <c r="C70" s="6"/>
      <c r="D70" s="7"/>
      <c r="E70" s="7"/>
      <c r="F70" s="7"/>
      <c r="G70" s="7"/>
      <c r="H70" s="7"/>
      <c r="I70" s="7"/>
      <c r="J70" s="7"/>
    </row>
    <row r="71" spans="1:10" x14ac:dyDescent="0.2">
      <c r="A71" s="7"/>
      <c r="B71" s="16"/>
      <c r="C71" s="6"/>
      <c r="D71" s="7"/>
      <c r="E71" s="7"/>
      <c r="F71" s="7"/>
      <c r="G71" s="7"/>
      <c r="H71" s="7"/>
      <c r="I71" s="7"/>
      <c r="J71" s="7"/>
    </row>
    <row r="72" spans="1:10" x14ac:dyDescent="0.2">
      <c r="A72" s="7"/>
      <c r="B72" s="16"/>
      <c r="C72" s="6"/>
      <c r="D72" s="7"/>
      <c r="E72" s="7"/>
      <c r="F72" s="7"/>
      <c r="G72" s="7"/>
      <c r="H72" s="7"/>
      <c r="I72" s="7"/>
      <c r="J72" s="7"/>
    </row>
    <row r="73" spans="1:10" x14ac:dyDescent="0.2">
      <c r="A73" s="7"/>
      <c r="B73" s="16"/>
      <c r="C73" s="6"/>
      <c r="D73" s="7"/>
      <c r="E73" s="7"/>
      <c r="F73" s="7"/>
      <c r="G73" s="7"/>
      <c r="H73" s="7"/>
      <c r="I73" s="7"/>
      <c r="J73" s="7"/>
    </row>
    <row r="74" spans="1:10" x14ac:dyDescent="0.2">
      <c r="A74" s="7"/>
      <c r="B74" s="16"/>
      <c r="C74" s="6"/>
      <c r="D74" s="7"/>
      <c r="E74" s="7"/>
      <c r="F74" s="7"/>
      <c r="G74" s="7"/>
      <c r="H74" s="7"/>
      <c r="I74" s="7"/>
      <c r="J74" s="7"/>
    </row>
    <row r="75" spans="1:10" x14ac:dyDescent="0.2">
      <c r="H75" s="48"/>
      <c r="I75" s="149"/>
      <c r="J75" s="7"/>
    </row>
    <row r="76" spans="1:10" x14ac:dyDescent="0.2">
      <c r="A76" s="169"/>
      <c r="B76" s="16"/>
      <c r="C76" s="6"/>
      <c r="D76" s="7"/>
      <c r="E76" s="7"/>
      <c r="F76" s="7"/>
      <c r="G76" s="7"/>
      <c r="H76" s="7"/>
      <c r="I76" s="7"/>
      <c r="J76" s="7"/>
    </row>
    <row r="77" spans="1:10" x14ac:dyDescent="0.2">
      <c r="A77" s="7"/>
      <c r="B77" s="16"/>
      <c r="C77" s="6"/>
      <c r="D77" s="7"/>
      <c r="E77" s="7"/>
      <c r="F77" s="7"/>
      <c r="G77" s="7"/>
      <c r="H77" s="7"/>
      <c r="I77" s="7"/>
      <c r="J77" s="7"/>
    </row>
    <row r="78" spans="1:10" x14ac:dyDescent="0.2">
      <c r="A78" s="7"/>
      <c r="B78" s="169"/>
      <c r="C78" s="6"/>
      <c r="D78" s="7"/>
      <c r="E78" s="7"/>
      <c r="F78" s="7"/>
      <c r="G78" s="7"/>
      <c r="H78" s="7"/>
      <c r="I78" s="7"/>
      <c r="J78" s="7"/>
    </row>
    <row r="79" spans="1:10" x14ac:dyDescent="0.2">
      <c r="A79" s="7"/>
      <c r="B79" s="169"/>
      <c r="C79" s="6"/>
      <c r="D79" s="7"/>
      <c r="E79" s="7"/>
      <c r="F79" s="7"/>
      <c r="G79" s="7"/>
      <c r="H79" s="7"/>
      <c r="I79" s="7"/>
      <c r="J79" s="7"/>
    </row>
    <row r="80" spans="1:10" x14ac:dyDescent="0.2">
      <c r="A80" s="7"/>
      <c r="B80" s="16"/>
      <c r="C80" s="6"/>
      <c r="D80" s="7"/>
      <c r="E80" s="7"/>
      <c r="F80" s="7"/>
      <c r="G80" s="7"/>
      <c r="H80" s="7"/>
      <c r="I80" s="7"/>
      <c r="J80" s="7"/>
    </row>
    <row r="81" spans="1:10" x14ac:dyDescent="0.2">
      <c r="A81" s="7"/>
      <c r="B81" s="16"/>
      <c r="C81" s="6"/>
      <c r="D81" s="7"/>
      <c r="E81" s="7"/>
      <c r="F81" s="7"/>
      <c r="G81" s="7"/>
      <c r="H81" s="7"/>
      <c r="I81" s="7"/>
      <c r="J81" s="7"/>
    </row>
    <row r="82" spans="1:10" x14ac:dyDescent="0.2">
      <c r="A82" s="7"/>
      <c r="B82" s="16"/>
      <c r="C82" s="6"/>
      <c r="D82" s="7"/>
      <c r="E82" s="7"/>
      <c r="F82" s="7"/>
      <c r="G82" s="7"/>
      <c r="H82" s="7"/>
      <c r="I82" s="7"/>
      <c r="J82" s="7"/>
    </row>
    <row r="83" spans="1:10" x14ac:dyDescent="0.2">
      <c r="A83" s="7"/>
      <c r="B83" s="16"/>
    </row>
    <row r="143" spans="1:10" ht="12.75" customHeight="1" x14ac:dyDescent="0.2">
      <c r="A143" s="570" t="s">
        <v>158</v>
      </c>
      <c r="B143" s="570"/>
      <c r="C143" s="570"/>
      <c r="D143" s="570"/>
      <c r="E143" s="570"/>
      <c r="F143" s="570"/>
      <c r="G143" s="206"/>
      <c r="H143" s="206"/>
      <c r="I143" s="148"/>
      <c r="J143" s="7"/>
    </row>
    <row r="144" spans="1:10" ht="12.75" customHeight="1" x14ac:dyDescent="0.2">
      <c r="A144" s="570"/>
      <c r="B144" s="570"/>
      <c r="C144" s="570"/>
      <c r="D144" s="570"/>
      <c r="E144" s="570"/>
      <c r="F144" s="570"/>
      <c r="G144" s="206"/>
      <c r="H144" s="206"/>
      <c r="I144" s="148"/>
      <c r="J144" s="7"/>
    </row>
    <row r="145" spans="1:12" ht="13.5" customHeight="1" thickBot="1" x14ac:dyDescent="0.25">
      <c r="A145" s="571"/>
      <c r="B145" s="571"/>
      <c r="C145" s="571"/>
      <c r="D145" s="571"/>
      <c r="E145" s="571"/>
      <c r="F145" s="571"/>
      <c r="G145" s="206"/>
      <c r="H145" s="206"/>
      <c r="I145" s="148"/>
      <c r="J145" s="7"/>
    </row>
    <row r="146" spans="1:12" ht="12.75" customHeight="1" x14ac:dyDescent="0.2">
      <c r="A146" s="552" t="e">
        <f ca="1">OFFSET(#REF!,#REF!,0)</f>
        <v>#REF!</v>
      </c>
      <c r="B146" s="553"/>
      <c r="C146" s="553"/>
      <c r="D146" s="553"/>
      <c r="E146" s="553"/>
      <c r="F146" s="554"/>
      <c r="G146" s="177"/>
      <c r="H146" s="177"/>
      <c r="I146" s="177"/>
      <c r="J146" s="7"/>
      <c r="K146" s="7"/>
      <c r="L146" s="7"/>
    </row>
    <row r="147" spans="1:12" ht="12.75" customHeight="1" x14ac:dyDescent="0.2">
      <c r="A147" s="555"/>
      <c r="B147" s="556"/>
      <c r="C147" s="556"/>
      <c r="D147" s="556"/>
      <c r="E147" s="556"/>
      <c r="F147" s="557"/>
      <c r="G147" s="177"/>
      <c r="H147" s="177"/>
      <c r="I147" s="177"/>
      <c r="J147" s="7"/>
      <c r="K147" s="7"/>
      <c r="L147" s="7"/>
    </row>
    <row r="148" spans="1:12" ht="12.75" customHeight="1" x14ac:dyDescent="0.2">
      <c r="A148" s="555"/>
      <c r="B148" s="556"/>
      <c r="C148" s="556"/>
      <c r="D148" s="556"/>
      <c r="E148" s="556"/>
      <c r="F148" s="557"/>
      <c r="G148" s="177"/>
      <c r="H148" s="177"/>
      <c r="I148" s="177"/>
      <c r="J148" s="7"/>
      <c r="K148" s="7"/>
      <c r="L148" s="7"/>
    </row>
    <row r="149" spans="1:12" ht="12.75" customHeight="1" x14ac:dyDescent="0.2">
      <c r="A149" s="555"/>
      <c r="B149" s="556"/>
      <c r="C149" s="556"/>
      <c r="D149" s="556"/>
      <c r="E149" s="556"/>
      <c r="F149" s="557"/>
      <c r="G149" s="177"/>
      <c r="H149" s="177"/>
      <c r="I149" s="177"/>
      <c r="J149" s="7"/>
      <c r="K149" s="7"/>
      <c r="L149" s="7"/>
    </row>
    <row r="150" spans="1:12" ht="12.75" customHeight="1" thickBot="1" x14ac:dyDescent="0.25">
      <c r="A150" s="558"/>
      <c r="B150" s="559"/>
      <c r="C150" s="559"/>
      <c r="D150" s="559"/>
      <c r="E150" s="559"/>
      <c r="F150" s="560"/>
      <c r="G150" s="177"/>
      <c r="H150" s="177"/>
      <c r="I150" s="177"/>
      <c r="J150" s="7"/>
      <c r="K150" s="7"/>
      <c r="L150" s="7"/>
    </row>
  </sheetData>
  <sheetProtection algorithmName="SHA-512" hashValue="1H8QLvjDT2Ex6G+qTXEIdSYeTljQ2OdZE+k588v0jzw+ETuDldfne/bj3tbNUrA029qp0yfYcO0/J0CpdpOwDw==" saltValue="ArA4znN3tNgCAbBcPYjaQQ==" spinCount="100000" sheet="1" objects="1" scenarios="1"/>
  <mergeCells count="54">
    <mergeCell ref="F43:G43"/>
    <mergeCell ref="H45:I46"/>
    <mergeCell ref="F51:G51"/>
    <mergeCell ref="F52:G52"/>
    <mergeCell ref="F53:G53"/>
    <mergeCell ref="H47:I47"/>
    <mergeCell ref="H48:I48"/>
    <mergeCell ref="H49:I49"/>
    <mergeCell ref="H50:I50"/>
    <mergeCell ref="H51:I51"/>
    <mergeCell ref="H52:I52"/>
    <mergeCell ref="H53:I53"/>
    <mergeCell ref="A44:H44"/>
    <mergeCell ref="D45:D46"/>
    <mergeCell ref="B49:B51"/>
    <mergeCell ref="C49:C51"/>
    <mergeCell ref="F47:G47"/>
    <mergeCell ref="F48:G48"/>
    <mergeCell ref="F49:G49"/>
    <mergeCell ref="F50:G50"/>
    <mergeCell ref="E45:E46"/>
    <mergeCell ref="F45:G46"/>
    <mergeCell ref="B40:C40"/>
    <mergeCell ref="D14:I14"/>
    <mergeCell ref="A146:F150"/>
    <mergeCell ref="D28:F28"/>
    <mergeCell ref="D29:F29"/>
    <mergeCell ref="D35:H39"/>
    <mergeCell ref="A31:E31"/>
    <mergeCell ref="A40:A41"/>
    <mergeCell ref="D40:H41"/>
    <mergeCell ref="A36:C36"/>
    <mergeCell ref="D33:H34"/>
    <mergeCell ref="B35:C35"/>
    <mergeCell ref="B33:C33"/>
    <mergeCell ref="A143:F145"/>
    <mergeCell ref="D27:F27"/>
    <mergeCell ref="A49:A51"/>
    <mergeCell ref="D8:I8"/>
    <mergeCell ref="B7:C7"/>
    <mergeCell ref="D43:E43"/>
    <mergeCell ref="D1:I2"/>
    <mergeCell ref="D3:I4"/>
    <mergeCell ref="D16:I24"/>
    <mergeCell ref="A1:C1"/>
    <mergeCell ref="B2:C2"/>
    <mergeCell ref="B3:C3"/>
    <mergeCell ref="B4:C4"/>
    <mergeCell ref="B5:C5"/>
    <mergeCell ref="D11:I13"/>
    <mergeCell ref="D10:I10"/>
    <mergeCell ref="D15:I15"/>
    <mergeCell ref="A10:C10"/>
    <mergeCell ref="B6:C6"/>
  </mergeCells>
  <conditionalFormatting sqref="B15">
    <cfRule type="iconSet" priority="10">
      <iconSet iconSet="3Symbols2">
        <cfvo type="percent" val="0"/>
        <cfvo type="num" val="15"/>
        <cfvo type="num" val="20"/>
      </iconSet>
    </cfRule>
  </conditionalFormatting>
  <conditionalFormatting sqref="B20">
    <cfRule type="iconSet" priority="8">
      <iconSet iconSet="3Symbols2" reverse="1">
        <cfvo type="percent" val="0"/>
        <cfvo type="num" val="$B$12"/>
        <cfvo type="num" val="$B$12" gte="0"/>
      </iconSet>
    </cfRule>
  </conditionalFormatting>
  <conditionalFormatting sqref="B23">
    <cfRule type="iconSet" priority="7">
      <iconSet iconSet="3Symbols2" reverse="1">
        <cfvo type="percent" val="0"/>
        <cfvo type="num" val="IF($B$14=1,$B$23,$B$13*0.84)"/>
        <cfvo type="num" val="$B$13*0.84" gte="0"/>
      </iconSet>
    </cfRule>
  </conditionalFormatting>
  <conditionalFormatting sqref="B17">
    <cfRule type="iconSet" priority="6">
      <iconSet iconSet="3Symbols2" reverse="1">
        <cfvo type="percent" val="0"/>
        <cfvo type="num" val="IF($B$14=1,$B$17,$B$11*0.84)"/>
        <cfvo type="num" val="$B$11*0.84" gte="0"/>
      </iconSet>
    </cfRule>
  </conditionalFormatting>
  <conditionalFormatting sqref="B29">
    <cfRule type="iconSet" priority="1">
      <iconSet iconSet="3Symbols2" reverse="1">
        <cfvo type="percent" val="0"/>
        <cfvo type="num" val="99" gte="0"/>
        <cfvo type="num" val="100" gte="0"/>
      </iconSet>
    </cfRule>
  </conditionalFormatting>
  <dataValidations count="7">
    <dataValidation type="date" showErrorMessage="1" errorTitle="ошибка 324" error="Нет данных за данный период_x000a_Исправьте значение даты_x000a__x000a_" sqref="B28">
      <formula1>B27</formula1>
      <formula2>G28</formula2>
    </dataValidation>
    <dataValidation type="date" showErrorMessage="1" errorTitle="ошибка 323" error="Нет данных за данный период_x000a_Исправьте значение даты_x000a__x000a__x000a_" sqref="B27">
      <formula1>G27</formula1>
      <formula2>B28</formula2>
    </dataValidation>
    <dataValidation type="whole" allowBlank="1" showErrorMessage="1" errorTitle="ошибка 312" error="Введите значение от 5 до количества заполненных групп" prompt="рекомендуемый  периуд 20-30 групп" sqref="B15">
      <formula1>5</formula1>
      <formula2>G29</formula2>
    </dataValidation>
    <dataValidation type="date" operator="lessThan" allowBlank="1" showInputMessage="1" showErrorMessage="1" errorTitle="http://vk.com/labcristal" error="ограничено_x000a__x000a__x000a_http://vk.com/labcristal" sqref="C28">
      <formula1>42363</formula1>
    </dataValidation>
    <dataValidation type="whole" allowBlank="1" showErrorMessage="1" errorTitle="ошибка 201" error="Введите 0, 1, или 2" sqref="B33:C33">
      <formula1>0</formula1>
      <formula2>2</formula2>
    </dataValidation>
    <dataValidation type="decimal" allowBlank="1" showInputMessage="1" showErrorMessage="1" sqref="B40:C40">
      <formula1>0</formula1>
      <formula2>1</formula2>
    </dataValidation>
    <dataValidation type="decimal" allowBlank="1" showInputMessage="1" showErrorMessage="1" sqref="E47:I47 E53:I53 E49:I51">
      <formula1>0.1</formula1>
      <formula2>6</formula2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002060"/>
  </sheetPr>
  <dimension ref="A1:DC488"/>
  <sheetViews>
    <sheetView topLeftCell="A118" zoomScale="90" zoomScaleNormal="90" workbookViewId="0">
      <selection activeCell="B131" sqref="B131:F131"/>
    </sheetView>
  </sheetViews>
  <sheetFormatPr defaultColWidth="9.140625" defaultRowHeight="12.75" x14ac:dyDescent="0.2"/>
  <cols>
    <col min="1" max="1" width="9.7109375" style="55" customWidth="1"/>
    <col min="2" max="2" width="14" style="55" customWidth="1"/>
    <col min="3" max="7" width="11.7109375" style="55" customWidth="1"/>
    <col min="8" max="8" width="32.140625" style="55" customWidth="1"/>
    <col min="9" max="9" width="18.42578125" style="55" customWidth="1"/>
    <col min="10" max="10" width="10" style="55" customWidth="1"/>
    <col min="11" max="16384" width="9.140625" style="55"/>
  </cols>
  <sheetData>
    <row r="1" spans="1:60" ht="54" customHeight="1" x14ac:dyDescent="0.2">
      <c r="A1" s="599" t="s">
        <v>88</v>
      </c>
      <c r="B1" s="599"/>
      <c r="C1" s="599"/>
      <c r="D1" s="599"/>
      <c r="E1" s="599"/>
      <c r="F1" s="599"/>
      <c r="G1" s="599"/>
      <c r="H1" s="599"/>
      <c r="I1" s="599"/>
      <c r="J1" s="53"/>
      <c r="K1" s="53"/>
      <c r="L1" s="53"/>
      <c r="M1" s="53"/>
      <c r="N1" s="53"/>
      <c r="O1" s="53"/>
      <c r="P1" s="53"/>
      <c r="Q1" s="53"/>
      <c r="R1" s="53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</row>
    <row r="2" spans="1:60" s="57" customFormat="1" ht="15.75" customHeight="1" x14ac:dyDescent="0.25">
      <c r="A2" s="609" t="s">
        <v>0</v>
      </c>
      <c r="B2" s="609"/>
      <c r="C2" s="609"/>
      <c r="D2" s="609"/>
      <c r="E2" s="609"/>
      <c r="F2" s="597" t="str">
        <f>парам!B2</f>
        <v>CristalCs</v>
      </c>
      <c r="G2" s="597"/>
      <c r="H2" s="597"/>
      <c r="I2" s="597"/>
      <c r="J2" s="56"/>
      <c r="K2" s="56"/>
      <c r="L2" s="56"/>
      <c r="M2" s="56"/>
      <c r="N2" s="56"/>
      <c r="O2" s="56"/>
      <c r="P2" s="56"/>
      <c r="Q2" s="56"/>
      <c r="R2" s="56"/>
      <c r="T2" s="58"/>
      <c r="V2" s="59"/>
      <c r="W2" s="59"/>
      <c r="X2" s="59"/>
      <c r="Y2" s="59"/>
      <c r="Z2" s="59"/>
      <c r="AH2" s="23"/>
      <c r="AJ2" s="58"/>
      <c r="AK2" s="58"/>
      <c r="AL2" s="58"/>
      <c r="AM2" s="58"/>
      <c r="AY2" s="25"/>
      <c r="AZ2" s="25"/>
      <c r="BA2" s="25"/>
      <c r="BB2" s="25"/>
      <c r="BC2" s="25"/>
      <c r="BD2" s="25"/>
      <c r="BE2" s="25"/>
      <c r="BF2" s="25"/>
      <c r="BG2" s="25"/>
      <c r="BH2" s="25"/>
    </row>
    <row r="3" spans="1:60" ht="12.75" customHeight="1" x14ac:dyDescent="0.2">
      <c r="A3" s="601" t="s">
        <v>1</v>
      </c>
      <c r="B3" s="601"/>
      <c r="C3" s="601"/>
      <c r="D3" s="601"/>
      <c r="E3" s="601"/>
      <c r="F3" s="605" t="str">
        <f>парам!B3</f>
        <v>Прибор № 1</v>
      </c>
      <c r="G3" s="605"/>
      <c r="H3" s="605"/>
      <c r="I3" s="605"/>
      <c r="J3" s="60"/>
      <c r="K3" s="53"/>
      <c r="L3" s="53"/>
      <c r="M3" s="53"/>
      <c r="N3" s="53"/>
      <c r="O3" s="53"/>
      <c r="P3" s="53"/>
      <c r="Q3" s="53"/>
      <c r="R3" s="53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61"/>
      <c r="AJ3" s="61"/>
      <c r="AK3" s="61"/>
      <c r="AL3" s="61"/>
      <c r="AM3" s="61"/>
      <c r="AY3" s="54"/>
      <c r="AZ3" s="54"/>
      <c r="BA3" s="54"/>
      <c r="BB3" s="54"/>
      <c r="BC3" s="54"/>
      <c r="BD3" s="54"/>
      <c r="BE3" s="54"/>
      <c r="BF3" s="54"/>
      <c r="BG3" s="54"/>
      <c r="BH3" s="54"/>
    </row>
    <row r="4" spans="1:60" x14ac:dyDescent="0.2">
      <c r="A4" s="601" t="s">
        <v>29</v>
      </c>
      <c r="B4" s="601"/>
      <c r="C4" s="601"/>
      <c r="D4" s="601"/>
      <c r="E4" s="601"/>
      <c r="F4" s="605" t="str">
        <f>парам!B4</f>
        <v>Вода</v>
      </c>
      <c r="G4" s="605"/>
      <c r="H4" s="605"/>
      <c r="I4" s="605"/>
      <c r="J4" s="62"/>
      <c r="K4" s="53"/>
      <c r="L4" s="53"/>
      <c r="M4" s="53"/>
      <c r="N4" s="53"/>
      <c r="O4" s="53"/>
      <c r="P4" s="53"/>
      <c r="Q4" s="53"/>
      <c r="R4" s="53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</row>
    <row r="5" spans="1:60" x14ac:dyDescent="0.2">
      <c r="A5" s="601" t="s">
        <v>2</v>
      </c>
      <c r="B5" s="601"/>
      <c r="C5" s="601"/>
      <c r="D5" s="601"/>
      <c r="E5" s="601"/>
      <c r="F5" s="605" t="str">
        <f>парам!B5</f>
        <v>Массовая концентрация железа</v>
      </c>
      <c r="G5" s="605"/>
      <c r="H5" s="605"/>
      <c r="I5" s="605"/>
      <c r="J5" s="62"/>
      <c r="K5" s="53"/>
      <c r="L5" s="53"/>
      <c r="M5" s="53"/>
      <c r="N5" s="53"/>
      <c r="O5" s="53"/>
      <c r="P5" s="53"/>
      <c r="Q5" s="53"/>
      <c r="R5" s="53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</row>
    <row r="6" spans="1:60" x14ac:dyDescent="0.2">
      <c r="A6" s="601" t="s">
        <v>43</v>
      </c>
      <c r="B6" s="601"/>
      <c r="C6" s="601"/>
      <c r="D6" s="601"/>
      <c r="E6" s="601"/>
      <c r="F6" s="605" t="str">
        <f>CONCATENATE(парам!B8," ",парам!C8)</f>
        <v>100 мг/дм3</v>
      </c>
      <c r="G6" s="605"/>
      <c r="H6" s="605"/>
      <c r="I6" s="605"/>
      <c r="J6" s="60"/>
      <c r="K6" s="53"/>
      <c r="L6" s="53"/>
      <c r="M6" s="53"/>
      <c r="N6" s="53"/>
      <c r="O6" s="53"/>
      <c r="P6" s="53"/>
      <c r="Q6" s="53"/>
      <c r="R6" s="53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</row>
    <row r="7" spans="1:60" ht="14.25" customHeight="1" x14ac:dyDescent="0.2">
      <c r="A7" s="602" t="s">
        <v>44</v>
      </c>
      <c r="B7" s="602"/>
      <c r="C7" s="602"/>
      <c r="D7" s="602"/>
      <c r="E7" s="602"/>
      <c r="F7" s="605" t="str">
        <f ca="1">CONCATENATE(w!C3," ",парам!C8)</f>
        <v>100 мг/дм3</v>
      </c>
      <c r="G7" s="605"/>
      <c r="H7" s="605"/>
      <c r="I7" s="605"/>
      <c r="J7" s="60"/>
      <c r="K7" s="53"/>
      <c r="L7" s="53"/>
      <c r="M7" s="53"/>
      <c r="N7" s="53"/>
      <c r="O7" s="53"/>
      <c r="P7" s="53"/>
      <c r="Q7" s="53"/>
      <c r="R7" s="53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</row>
    <row r="8" spans="1:60" x14ac:dyDescent="0.2">
      <c r="A8" s="601" t="s">
        <v>27</v>
      </c>
      <c r="B8" s="601"/>
      <c r="C8" s="601"/>
      <c r="D8" s="601"/>
      <c r="E8" s="601"/>
      <c r="F8" s="607">
        <f>парам!B27</f>
        <v>41965</v>
      </c>
      <c r="G8" s="607"/>
      <c r="H8" s="607"/>
      <c r="I8" s="607"/>
      <c r="J8" s="60"/>
      <c r="K8" s="63"/>
      <c r="L8" s="53"/>
      <c r="M8" s="53"/>
      <c r="N8" s="53"/>
      <c r="O8" s="53"/>
      <c r="P8" s="53"/>
      <c r="Q8" s="53"/>
      <c r="R8" s="53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</row>
    <row r="9" spans="1:60" x14ac:dyDescent="0.2">
      <c r="A9" s="601" t="s">
        <v>3</v>
      </c>
      <c r="B9" s="601"/>
      <c r="C9" s="601"/>
      <c r="D9" s="601"/>
      <c r="E9" s="601"/>
      <c r="F9" s="608">
        <f>парам!B28</f>
        <v>42058</v>
      </c>
      <c r="G9" s="608"/>
      <c r="H9" s="608"/>
      <c r="I9" s="608"/>
      <c r="J9" s="60"/>
      <c r="K9" s="63"/>
      <c r="L9" s="53"/>
      <c r="M9" s="53"/>
      <c r="N9" s="53"/>
      <c r="O9" s="53"/>
      <c r="P9" s="53"/>
      <c r="Q9" s="53"/>
      <c r="R9" s="53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</row>
    <row r="10" spans="1:60" x14ac:dyDescent="0.2">
      <c r="A10" s="601" t="s">
        <v>28</v>
      </c>
      <c r="B10" s="601"/>
      <c r="C10" s="601"/>
      <c r="D10" s="601"/>
      <c r="E10" s="601"/>
      <c r="F10" s="605">
        <f>w!B51</f>
        <v>49</v>
      </c>
      <c r="G10" s="605"/>
      <c r="H10" s="605"/>
      <c r="I10" s="605"/>
      <c r="J10" s="60"/>
      <c r="K10" s="63"/>
      <c r="L10" s="53"/>
      <c r="M10" s="53"/>
      <c r="N10" s="53"/>
      <c r="O10" s="53"/>
      <c r="P10" s="53"/>
      <c r="Q10" s="53"/>
      <c r="R10" s="53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</row>
    <row r="11" spans="1:60" x14ac:dyDescent="0.2">
      <c r="A11" s="601" t="s">
        <v>162</v>
      </c>
      <c r="B11" s="601"/>
      <c r="C11" s="601"/>
      <c r="D11" s="601"/>
      <c r="E11" s="601"/>
      <c r="F11" s="606" t="str">
        <f>CONCATENATE("  ",w!B8," ",парам!C8)</f>
        <v xml:space="preserve">  0 мг/дм3</v>
      </c>
      <c r="G11" s="606"/>
      <c r="H11" s="606"/>
      <c r="I11" s="606"/>
      <c r="J11" s="60"/>
      <c r="K11" s="63"/>
      <c r="L11" s="53"/>
      <c r="M11" s="53"/>
      <c r="N11" s="53"/>
      <c r="O11" s="53"/>
      <c r="P11" s="53"/>
      <c r="Q11" s="53"/>
      <c r="R11" s="53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</row>
    <row r="12" spans="1:60" x14ac:dyDescent="0.2">
      <c r="A12" s="601" t="s">
        <v>103</v>
      </c>
      <c r="B12" s="601"/>
      <c r="C12" s="601"/>
      <c r="D12" s="601"/>
      <c r="E12" s="601"/>
      <c r="F12" s="612" t="str">
        <f ca="1">CONCATENATE(w!F10," ",парам!C8)</f>
        <v>± 0,9 мг/дм3</v>
      </c>
      <c r="G12" s="612"/>
      <c r="H12" s="612"/>
      <c r="I12" s="612"/>
      <c r="J12" s="60"/>
      <c r="K12" s="63"/>
      <c r="L12" s="53"/>
      <c r="M12" s="53"/>
      <c r="N12" s="53"/>
      <c r="O12" s="53"/>
      <c r="P12" s="53"/>
      <c r="Q12" s="53"/>
      <c r="R12" s="53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</row>
    <row r="13" spans="1:60" x14ac:dyDescent="0.2">
      <c r="A13" s="601" t="s">
        <v>104</v>
      </c>
      <c r="B13" s="601"/>
      <c r="C13" s="601"/>
      <c r="D13" s="601"/>
      <c r="E13" s="601"/>
      <c r="F13" s="613" t="str">
        <f ca="1">CONCATENATE(w!F11," ",парам!C8)</f>
        <v>± 1,7 мг/дм3</v>
      </c>
      <c r="G13" s="613"/>
      <c r="H13" s="613"/>
      <c r="I13" s="613"/>
      <c r="J13" s="60"/>
      <c r="K13" s="63"/>
      <c r="L13" s="53"/>
      <c r="M13" s="53"/>
      <c r="N13" s="53"/>
      <c r="O13" s="53"/>
      <c r="P13" s="53"/>
      <c r="Q13" s="53"/>
      <c r="R13" s="53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</row>
    <row r="14" spans="1:60" ht="12.75" customHeight="1" x14ac:dyDescent="0.2">
      <c r="A14" s="602" t="s">
        <v>20</v>
      </c>
      <c r="B14" s="602"/>
      <c r="C14" s="602"/>
      <c r="D14" s="602"/>
      <c r="E14" s="602"/>
      <c r="F14" s="614" t="str">
        <f ca="1">CONCATENATE(парам!B19," ",парам!C8)</f>
        <v>0,91 мг/дм3</v>
      </c>
      <c r="G14" s="614"/>
      <c r="H14" s="614"/>
      <c r="I14" s="614"/>
      <c r="J14" s="60"/>
      <c r="K14" s="63"/>
      <c r="L14" s="53"/>
      <c r="M14" s="53"/>
      <c r="N14" s="53"/>
      <c r="O14" s="53"/>
      <c r="P14" s="53"/>
      <c r="Q14" s="53"/>
      <c r="R14" s="53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</row>
    <row r="15" spans="1:60" ht="27" customHeight="1" x14ac:dyDescent="0.2">
      <c r="A15" s="602" t="s">
        <v>149</v>
      </c>
      <c r="B15" s="602"/>
      <c r="C15" s="602"/>
      <c r="D15" s="602"/>
      <c r="E15" s="602"/>
      <c r="F15" s="615" t="str">
        <f ca="1">CONCATENATE(парам!B20," ",парам!C8)</f>
        <v>2,2 мг/дм3</v>
      </c>
      <c r="G15" s="615"/>
      <c r="H15" s="615"/>
      <c r="I15" s="615"/>
      <c r="J15" s="60"/>
      <c r="K15" s="63"/>
      <c r="L15" s="53"/>
      <c r="M15" s="53"/>
      <c r="N15" s="53"/>
      <c r="O15" s="53"/>
      <c r="P15" s="53"/>
      <c r="Q15" s="53"/>
      <c r="R15" s="53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</row>
    <row r="16" spans="1:60" ht="14.25" customHeight="1" x14ac:dyDescent="0.2">
      <c r="A16" s="602" t="s">
        <v>26</v>
      </c>
      <c r="B16" s="602"/>
      <c r="C16" s="602"/>
      <c r="D16" s="602"/>
      <c r="E16" s="602"/>
      <c r="F16" s="603" t="str">
        <f ca="1">CONCATENATE(парам!B21," ",парам!C8)</f>
        <v>3,7 мг/дм3</v>
      </c>
      <c r="G16" s="603"/>
      <c r="H16" s="603"/>
      <c r="I16" s="603"/>
      <c r="J16" s="60"/>
      <c r="K16" s="63"/>
      <c r="L16" s="53"/>
      <c r="M16" s="53"/>
      <c r="N16" s="53"/>
      <c r="O16" s="53"/>
      <c r="P16" s="53"/>
      <c r="Q16" s="53"/>
      <c r="R16" s="53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</row>
    <row r="17" spans="1:107" ht="27" customHeight="1" x14ac:dyDescent="0.2">
      <c r="A17" s="602" t="s">
        <v>24</v>
      </c>
      <c r="B17" s="602"/>
      <c r="C17" s="602"/>
      <c r="D17" s="602"/>
      <c r="E17" s="602"/>
      <c r="F17" s="604" t="str">
        <f ca="1">CONCATENATE(парам!B22," ",парам!C8)</f>
        <v>0,32 мг/дм3</v>
      </c>
      <c r="G17" s="604"/>
      <c r="H17" s="604"/>
      <c r="I17" s="604"/>
      <c r="J17" s="53"/>
      <c r="K17" s="53"/>
      <c r="L17" s="53"/>
      <c r="M17" s="53"/>
      <c r="N17" s="53"/>
      <c r="O17" s="53"/>
      <c r="P17" s="53"/>
      <c r="Q17" s="53"/>
      <c r="R17" s="53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</row>
    <row r="18" spans="1:107" ht="27" customHeight="1" x14ac:dyDescent="0.2">
      <c r="A18" s="602" t="s">
        <v>19</v>
      </c>
      <c r="B18" s="602"/>
      <c r="C18" s="602"/>
      <c r="D18" s="602"/>
      <c r="E18" s="602"/>
      <c r="F18" s="617" t="str">
        <f ca="1">CONCATENATE(парам!B23," ",парам!C8)</f>
        <v>0,79 мг/дм3</v>
      </c>
      <c r="G18" s="617"/>
      <c r="H18" s="617"/>
      <c r="I18" s="617"/>
      <c r="J18" s="53"/>
      <c r="K18" s="53"/>
      <c r="L18" s="53"/>
      <c r="M18" s="53"/>
      <c r="N18" s="53"/>
      <c r="O18" s="53"/>
      <c r="P18" s="53"/>
      <c r="Q18" s="53"/>
      <c r="R18" s="53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</row>
    <row r="19" spans="1:107" ht="25.5" customHeight="1" x14ac:dyDescent="0.2">
      <c r="A19" s="602" t="s">
        <v>18</v>
      </c>
      <c r="B19" s="602"/>
      <c r="C19" s="602"/>
      <c r="D19" s="602"/>
      <c r="E19" s="602"/>
      <c r="F19" s="616" t="str">
        <f ca="1">CONCATENATE(парам!B24," ",парам!C8)</f>
        <v>1,4 мг/дм3</v>
      </c>
      <c r="G19" s="616"/>
      <c r="H19" s="616"/>
      <c r="I19" s="616"/>
      <c r="J19" s="53"/>
      <c r="K19" s="53"/>
      <c r="L19" s="53"/>
      <c r="M19" s="53"/>
      <c r="N19" s="53"/>
      <c r="O19" s="53"/>
      <c r="P19" s="53"/>
      <c r="Q19" s="53"/>
      <c r="R19" s="53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</row>
    <row r="20" spans="1:107" x14ac:dyDescent="0.2">
      <c r="J20" s="53"/>
      <c r="K20" s="53"/>
      <c r="L20" s="53"/>
      <c r="M20" s="53"/>
      <c r="N20" s="53"/>
      <c r="O20" s="53"/>
      <c r="P20" s="53"/>
      <c r="Q20" s="53"/>
      <c r="R20" s="53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L20" s="54"/>
      <c r="AM20" s="54"/>
      <c r="AN20" s="61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</row>
    <row r="21" spans="1:107" x14ac:dyDescent="0.2">
      <c r="J21" s="62"/>
      <c r="K21" s="53"/>
      <c r="L21" s="53"/>
      <c r="M21" s="53"/>
      <c r="N21" s="53"/>
      <c r="O21" s="53"/>
      <c r="P21" s="53"/>
      <c r="Q21" s="53"/>
      <c r="R21" s="53"/>
      <c r="S21" s="54"/>
      <c r="T21" s="54"/>
      <c r="U21" s="54"/>
      <c r="V21" s="54"/>
      <c r="X21" s="61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L21" s="54"/>
      <c r="AM21" s="54"/>
      <c r="AN21" s="61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</row>
    <row r="22" spans="1:107" x14ac:dyDescent="0.2">
      <c r="J22" s="62"/>
      <c r="K22" s="53"/>
      <c r="L22" s="53"/>
      <c r="M22" s="53"/>
      <c r="N22" s="53"/>
      <c r="O22" s="53"/>
      <c r="P22" s="53"/>
      <c r="Q22" s="53"/>
      <c r="R22" s="53"/>
      <c r="S22" s="54"/>
      <c r="T22" s="54"/>
      <c r="U22" s="54"/>
      <c r="V22" s="54"/>
      <c r="X22" s="61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</row>
    <row r="23" spans="1:107" x14ac:dyDescent="0.2">
      <c r="J23" s="53"/>
      <c r="K23" s="53"/>
      <c r="L23" s="53"/>
      <c r="M23" s="53"/>
      <c r="N23" s="53"/>
      <c r="O23" s="53"/>
      <c r="P23" s="53"/>
      <c r="Q23" s="53"/>
      <c r="R23" s="53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I23" s="54"/>
      <c r="AJ23" s="54"/>
      <c r="AL23" s="6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</row>
    <row r="24" spans="1:107" x14ac:dyDescent="0.2">
      <c r="J24" s="60"/>
      <c r="K24" s="160"/>
      <c r="L24" s="53"/>
      <c r="M24" s="53"/>
      <c r="N24" s="53"/>
      <c r="O24" s="53"/>
      <c r="P24" s="53"/>
      <c r="Q24" s="53"/>
      <c r="R24" s="53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L24" s="61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</row>
    <row r="25" spans="1:107" x14ac:dyDescent="0.2">
      <c r="J25" s="53"/>
      <c r="K25" s="53"/>
      <c r="L25" s="53"/>
      <c r="M25" s="53"/>
      <c r="N25" s="53"/>
      <c r="O25" s="53"/>
      <c r="P25" s="53"/>
      <c r="Q25" s="53"/>
      <c r="R25" s="53"/>
      <c r="S25" s="54"/>
      <c r="T25" s="54"/>
      <c r="U25" s="54"/>
      <c r="V25" s="54"/>
      <c r="W25" s="54"/>
      <c r="X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</row>
    <row r="26" spans="1:107" x14ac:dyDescent="0.2">
      <c r="J26" s="60"/>
      <c r="K26" s="53"/>
      <c r="L26" s="53"/>
      <c r="M26" s="53"/>
      <c r="N26" s="53"/>
      <c r="O26" s="53"/>
      <c r="P26" s="53"/>
      <c r="Q26" s="53"/>
      <c r="R26" s="53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</row>
    <row r="27" spans="1:107" x14ac:dyDescent="0.2">
      <c r="A27" s="25"/>
      <c r="B27" s="25"/>
      <c r="C27" s="65"/>
      <c r="D27" s="25"/>
      <c r="E27" s="600"/>
      <c r="F27" s="600"/>
      <c r="G27" s="600"/>
      <c r="H27" s="54"/>
      <c r="I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</row>
    <row r="28" spans="1:107" s="49" customFormat="1" ht="114.75" customHeight="1" x14ac:dyDescent="0.25">
      <c r="A28" s="66" t="s">
        <v>30</v>
      </c>
      <c r="B28" s="67" t="s">
        <v>31</v>
      </c>
      <c r="C28" s="67" t="s">
        <v>57</v>
      </c>
      <c r="D28" s="68" t="s">
        <v>56</v>
      </c>
      <c r="E28" s="69" t="s">
        <v>91</v>
      </c>
      <c r="F28" s="70" t="s">
        <v>90</v>
      </c>
      <c r="G28" s="71" t="s">
        <v>41</v>
      </c>
      <c r="H28" s="70" t="s">
        <v>32</v>
      </c>
      <c r="I28" s="70" t="s">
        <v>33</v>
      </c>
      <c r="J28" s="610" t="s">
        <v>105</v>
      </c>
      <c r="K28" s="611"/>
      <c r="L28" s="611"/>
      <c r="M28" s="611"/>
      <c r="N28" s="611"/>
      <c r="O28" s="611"/>
      <c r="P28" s="611"/>
      <c r="Q28" s="611"/>
      <c r="R28" s="611"/>
      <c r="S28" s="54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50"/>
      <c r="DB28" s="50"/>
    </row>
    <row r="29" spans="1:107" x14ac:dyDescent="0.2">
      <c r="A29" s="72">
        <f ca="1">IF(B29="","",1)</f>
        <v>1</v>
      </c>
      <c r="B29" s="73">
        <f ca="1">IF((w!$B$49-OFFSET(ввод!C2,w!$B$48,0,1,1))&lt;0,"",OFFSET(ввод!D2,w!$B$48,0,1,1))</f>
        <v>41965</v>
      </c>
      <c r="C29" s="74">
        <f ca="1">IF(B29="","",OFFSET(q!F5,w!$B$48,0,1,1))</f>
        <v>100.1</v>
      </c>
      <c r="D29" s="74">
        <f ca="1">IF(C29="","",OFFSET(q!H5,w!$B$48,0,1,1))</f>
        <v>98.2</v>
      </c>
      <c r="E29" s="75">
        <f ca="1">IF(B29="","",OFFSET(w!N79,w!$B$48,0,1,1))</f>
        <v>-0.85</v>
      </c>
      <c r="F29" s="76">
        <f ca="1">IF(B29="","",OFFSET(w!Q79,w!$B$48,0,1,1))</f>
        <v>1.9</v>
      </c>
      <c r="G29" s="76" t="str">
        <f ca="1">IF(B29="","",OFFSET(w!T79,w!$B$48,0,1,1))</f>
        <v>-</v>
      </c>
      <c r="H29" s="359" t="str">
        <f ca="1">IF(B29="","",OFFSET(w!CY80,w!$B$48,0,1,1))</f>
        <v/>
      </c>
      <c r="I29" s="420"/>
      <c r="J29" s="53"/>
      <c r="K29" s="53"/>
      <c r="L29" s="53"/>
      <c r="M29" s="53"/>
      <c r="N29" s="53"/>
      <c r="O29" s="53"/>
      <c r="P29" s="53"/>
      <c r="Q29" s="53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</row>
    <row r="30" spans="1:107" x14ac:dyDescent="0.2">
      <c r="A30" s="77">
        <f t="shared" ref="A30:A61" ca="1" si="0">IF(B30="","",A29+1)</f>
        <v>2</v>
      </c>
      <c r="B30" s="78">
        <f ca="1">IF((w!$B$49-OFFSET(ввод!C3,w!$B$48,0,1,1))&lt;0,"",OFFSET(ввод!D3,w!$B$48,0,1,1))</f>
        <v>41966</v>
      </c>
      <c r="C30" s="79">
        <f ca="1">IF(B30="","",OFFSET(q!F6,w!$B$48,0,1,1))</f>
        <v>99.8</v>
      </c>
      <c r="D30" s="79">
        <f ca="1">IF(C30="","",OFFSET(q!H6,w!$B$48,0,1,1))</f>
        <v>99.2</v>
      </c>
      <c r="E30" s="80">
        <f ca="1">IF(B30="","",OFFSET(w!N80,w!$B$48,0,1,1))</f>
        <v>-0.51</v>
      </c>
      <c r="F30" s="81">
        <f ca="1">IF(B30="","",OFFSET(w!Q80,w!$B$48,0,1,1))</f>
        <v>0.59</v>
      </c>
      <c r="G30" s="81">
        <f ca="1">IF(B30="","",OFFSET(w!T80,w!$B$48,0,1,1))</f>
        <v>0.34</v>
      </c>
      <c r="H30" s="359" t="str">
        <f ca="1">IF(B30="","",OFFSET(w!CY81,w!$B$48,0,1,1))</f>
        <v/>
      </c>
      <c r="I30" s="421"/>
      <c r="J30" s="53"/>
      <c r="K30" s="53"/>
      <c r="L30" s="53"/>
      <c r="M30" s="53"/>
      <c r="N30" s="53"/>
      <c r="O30" s="53"/>
      <c r="P30" s="53"/>
      <c r="Q30" s="53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4"/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54"/>
      <c r="DB30" s="54"/>
    </row>
    <row r="31" spans="1:107" x14ac:dyDescent="0.2">
      <c r="A31" s="77">
        <f t="shared" ca="1" si="0"/>
        <v>3</v>
      </c>
      <c r="B31" s="78">
        <f ca="1">IF((w!$B$49-OFFSET(ввод!C4,w!$B$48,0,1,1))&lt;0,"",OFFSET(ввод!D4,w!$B$48,0,1,1))</f>
        <v>41967</v>
      </c>
      <c r="C31" s="79">
        <f ca="1">IF(B31="","",OFFSET(q!F7,w!$B$48,0,1,1))</f>
        <v>101.3</v>
      </c>
      <c r="D31" s="79">
        <f ca="1">IF(C31="","",OFFSET(q!H7,w!$B$48,0,1,1))</f>
        <v>99</v>
      </c>
      <c r="E31" s="80">
        <f ca="1">IF(B31="","",OFFSET(w!N81,w!$B$48,0,1,1))</f>
        <v>0.16</v>
      </c>
      <c r="F31" s="81">
        <f ca="1">IF(B31="","",OFFSET(w!Q81,w!$B$48,0,1,1))</f>
        <v>2.2999999999999998</v>
      </c>
      <c r="G31" s="81">
        <f ca="1">IF(B31="","",OFFSET(w!T81,w!$B$48,0,1,1))</f>
        <v>0.67</v>
      </c>
      <c r="H31" s="359" t="str">
        <f ca="1">IF(B31="","",OFFSET(w!CY82,w!$B$48,0,1,1))</f>
        <v/>
      </c>
      <c r="I31" s="422"/>
      <c r="J31" s="53"/>
      <c r="K31" s="53"/>
      <c r="L31" s="53"/>
      <c r="M31" s="53"/>
      <c r="N31" s="53"/>
      <c r="O31" s="53"/>
      <c r="P31" s="53"/>
      <c r="Q31" s="53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54"/>
      <c r="CA31" s="54"/>
      <c r="CB31" s="54"/>
      <c r="CC31" s="54"/>
      <c r="CD31" s="54"/>
      <c r="CE31" s="54"/>
      <c r="CF31" s="54"/>
      <c r="CG31" s="54"/>
      <c r="CH31" s="54"/>
      <c r="CI31" s="54"/>
      <c r="CJ31" s="54"/>
      <c r="CK31" s="54"/>
      <c r="CL31" s="54"/>
      <c r="CM31" s="54"/>
      <c r="CN31" s="54"/>
      <c r="CO31" s="54"/>
      <c r="CP31" s="54"/>
      <c r="CQ31" s="54"/>
      <c r="CR31" s="54"/>
      <c r="CS31" s="54"/>
      <c r="CT31" s="54"/>
      <c r="CU31" s="54"/>
      <c r="CV31" s="54"/>
      <c r="CW31" s="54"/>
      <c r="CX31" s="54"/>
      <c r="CY31" s="54"/>
      <c r="CZ31" s="54"/>
      <c r="DA31" s="54"/>
      <c r="DB31" s="54"/>
    </row>
    <row r="32" spans="1:107" x14ac:dyDescent="0.2">
      <c r="A32" s="77">
        <f t="shared" ca="1" si="0"/>
        <v>4</v>
      </c>
      <c r="B32" s="78">
        <f ca="1">IF((w!$B$49-OFFSET(ввод!C5,w!$B$48,0,1,1))&lt;0,"",OFFSET(ввод!D5,w!$B$48,0,1,1))</f>
        <v>41968</v>
      </c>
      <c r="C32" s="79">
        <f ca="1">IF(B32="","",OFFSET(q!F8,w!$B$48,0,1,1))</f>
        <v>100.2</v>
      </c>
      <c r="D32" s="79">
        <f ca="1">IF(C32="","",OFFSET(q!H8,w!$B$48,0,1,1))</f>
        <v>99.2</v>
      </c>
      <c r="E32" s="80">
        <f ca="1">IF(B32="","",OFFSET(w!N82,w!$B$48,0,1,1))</f>
        <v>-0.3</v>
      </c>
      <c r="F32" s="81">
        <f ca="1">IF(B32="","",OFFSET(w!Q82,w!$B$48,0,1,1))</f>
        <v>0.96</v>
      </c>
      <c r="G32" s="81">
        <f ca="1">IF(B32="","",OFFSET(w!T82,w!$B$48,0,1,1))</f>
        <v>0.47</v>
      </c>
      <c r="H32" s="359" t="str">
        <f ca="1">IF(B32="","",OFFSET(w!CY83,w!$B$48,0,1,1))</f>
        <v/>
      </c>
      <c r="I32" s="421"/>
      <c r="J32" s="53"/>
      <c r="K32" s="53"/>
      <c r="L32" s="53"/>
      <c r="M32" s="53"/>
      <c r="N32" s="53"/>
      <c r="O32" s="53"/>
      <c r="P32" s="53"/>
      <c r="Q32" s="53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</row>
    <row r="33" spans="1:106" x14ac:dyDescent="0.2">
      <c r="A33" s="77">
        <f t="shared" ca="1" si="0"/>
        <v>5</v>
      </c>
      <c r="B33" s="78">
        <f ca="1">IF((w!$B$49-OFFSET(ввод!C6,w!$B$48,0,1,1))&lt;0,"",OFFSET(ввод!D6,w!$B$48,0,1,1))</f>
        <v>41969</v>
      </c>
      <c r="C33" s="79">
        <f ca="1">IF(B33="","",OFFSET(q!F9,w!$B$48,0,1,1))</f>
        <v>100.6</v>
      </c>
      <c r="D33" s="79">
        <f ca="1">IF(C33="","",OFFSET(q!H9,w!$B$48,0,1,1))</f>
        <v>100</v>
      </c>
      <c r="E33" s="80">
        <f ca="1">IF(B33="","",OFFSET(w!N83,w!$B$48,0,1,1))</f>
        <v>0.28999999999999998</v>
      </c>
      <c r="F33" s="81">
        <f ca="1">IF(B33="","",OFFSET(w!Q83,w!$B$48,0,1,1))</f>
        <v>0.53</v>
      </c>
      <c r="G33" s="81">
        <f ca="1">IF(B33="","",OFFSET(w!T83,w!$B$48,0,1,1))</f>
        <v>0.59</v>
      </c>
      <c r="H33" s="359" t="str">
        <f ca="1">IF(B33="","",OFFSET(w!CY84,w!$B$48,0,1,1))</f>
        <v/>
      </c>
      <c r="I33" s="421"/>
      <c r="J33" s="595" t="s">
        <v>277</v>
      </c>
      <c r="K33" s="596"/>
      <c r="L33" s="596"/>
      <c r="M33" s="596"/>
      <c r="N33" s="596"/>
      <c r="O33" s="596"/>
      <c r="P33" s="596"/>
      <c r="Q33" s="596"/>
      <c r="R33" s="596"/>
      <c r="S33" s="596"/>
      <c r="T33" s="596"/>
      <c r="U33" s="596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54"/>
      <c r="CA33" s="54"/>
      <c r="CB33" s="54"/>
      <c r="CC33" s="54"/>
      <c r="CD33" s="54"/>
      <c r="CE33" s="54"/>
      <c r="CF33" s="54"/>
      <c r="CG33" s="54"/>
      <c r="CH33" s="54"/>
      <c r="CI33" s="54"/>
      <c r="CJ33" s="54"/>
      <c r="CK33" s="54"/>
      <c r="CL33" s="54"/>
      <c r="CM33" s="54"/>
      <c r="CN33" s="54"/>
      <c r="CO33" s="54"/>
      <c r="CP33" s="54"/>
      <c r="CQ33" s="54"/>
      <c r="CR33" s="54"/>
      <c r="CS33" s="54"/>
      <c r="CT33" s="54"/>
      <c r="CU33" s="54"/>
      <c r="CV33" s="54"/>
      <c r="CW33" s="54"/>
      <c r="CX33" s="54"/>
      <c r="CY33" s="54"/>
      <c r="CZ33" s="54"/>
      <c r="DA33" s="54"/>
      <c r="DB33" s="54"/>
    </row>
    <row r="34" spans="1:106" x14ac:dyDescent="0.2">
      <c r="A34" s="77">
        <f t="shared" ca="1" si="0"/>
        <v>6</v>
      </c>
      <c r="B34" s="78">
        <f ca="1">IF((w!$B$49-OFFSET(ввод!C7,w!$B$48,0,1,1))&lt;0,"",OFFSET(ввод!D7,w!$B$48,0,1,1))</f>
        <v>41970</v>
      </c>
      <c r="C34" s="79">
        <f ca="1">IF(B34="","",OFFSET(q!F10,w!$B$48,0,1,1))</f>
        <v>100.4</v>
      </c>
      <c r="D34" s="79">
        <f ca="1">IF(C34="","",OFFSET(q!H10,w!$B$48,0,1,1))</f>
        <v>98.3</v>
      </c>
      <c r="E34" s="80">
        <f ca="1">IF(B34="","",OFFSET(w!N84,w!$B$48,0,1,1))</f>
        <v>-0.63</v>
      </c>
      <c r="F34" s="81">
        <f ca="1">IF(B34="","",OFFSET(w!Q84,w!$B$48,0,1,1))</f>
        <v>2.1</v>
      </c>
      <c r="G34" s="81">
        <f ca="1">IF(B34="","",OFFSET(w!T84,w!$B$48,0,1,1))</f>
        <v>0.92</v>
      </c>
      <c r="H34" s="359" t="str">
        <f ca="1">IF(B34="","",OFFSET(w!CY85,w!$B$48,0,1,1))</f>
        <v/>
      </c>
      <c r="I34" s="421"/>
      <c r="J34" s="595"/>
      <c r="K34" s="596"/>
      <c r="L34" s="596"/>
      <c r="M34" s="596"/>
      <c r="N34" s="596"/>
      <c r="O34" s="596"/>
      <c r="P34" s="596"/>
      <c r="Q34" s="596"/>
      <c r="R34" s="596"/>
      <c r="S34" s="596"/>
      <c r="T34" s="596"/>
      <c r="U34" s="596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4"/>
      <c r="BX34" s="54"/>
      <c r="BY34" s="54"/>
      <c r="BZ34" s="54"/>
      <c r="CA34" s="54"/>
      <c r="CB34" s="54"/>
      <c r="CC34" s="54"/>
      <c r="CD34" s="54"/>
      <c r="CE34" s="54"/>
      <c r="CF34" s="54"/>
      <c r="CG34" s="54"/>
      <c r="CH34" s="54"/>
      <c r="CI34" s="54"/>
      <c r="CJ34" s="54"/>
      <c r="CK34" s="54"/>
      <c r="CL34" s="54"/>
      <c r="CM34" s="54"/>
      <c r="CN34" s="54"/>
      <c r="CO34" s="54"/>
      <c r="CP34" s="54"/>
      <c r="CQ34" s="54"/>
      <c r="CR34" s="54"/>
      <c r="CS34" s="54"/>
      <c r="CT34" s="54"/>
      <c r="CU34" s="54"/>
      <c r="CV34" s="54"/>
      <c r="CW34" s="54"/>
      <c r="CX34" s="54"/>
      <c r="CY34" s="54"/>
      <c r="CZ34" s="54"/>
      <c r="DA34" s="54"/>
      <c r="DB34" s="54"/>
    </row>
    <row r="35" spans="1:106" x14ac:dyDescent="0.2">
      <c r="A35" s="77">
        <f t="shared" ca="1" si="0"/>
        <v>7</v>
      </c>
      <c r="B35" s="78">
        <f ca="1">IF((w!$B$49-OFFSET(ввод!C8,w!$B$48,0,1,1))&lt;0,"",OFFSET(ввод!D8,w!$B$48,0,1,1))</f>
        <v>41971</v>
      </c>
      <c r="C35" s="79">
        <f ca="1">IF(B35="","",OFFSET(q!F11,w!$B$48,0,1,1))</f>
        <v>99.2</v>
      </c>
      <c r="D35" s="79">
        <f ca="1">IF(C35="","",OFFSET(q!H11,w!$B$48,0,1,1))</f>
        <v>98.3</v>
      </c>
      <c r="E35" s="80">
        <f ca="1">IF(B35="","",OFFSET(w!N85,w!$B$48,0,1,1))</f>
        <v>-1.3</v>
      </c>
      <c r="F35" s="81">
        <f ca="1">IF(B35="","",OFFSET(w!Q85,w!$B$48,0,1,1))</f>
        <v>0.92</v>
      </c>
      <c r="G35" s="81">
        <f ca="1">IF(B35="","",OFFSET(w!T85,w!$B$48,0,1,1))</f>
        <v>0.64</v>
      </c>
      <c r="H35" s="359" t="str">
        <f ca="1">IF(B35="","",OFFSET(w!CY86,w!$B$48,0,1,1))</f>
        <v/>
      </c>
      <c r="I35" s="421"/>
      <c r="J35" s="595"/>
      <c r="K35" s="596"/>
      <c r="L35" s="596"/>
      <c r="M35" s="596"/>
      <c r="N35" s="596"/>
      <c r="O35" s="596"/>
      <c r="P35" s="596"/>
      <c r="Q35" s="596"/>
      <c r="R35" s="596"/>
      <c r="S35" s="596"/>
      <c r="T35" s="596"/>
      <c r="U35" s="596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</row>
    <row r="36" spans="1:106" x14ac:dyDescent="0.2">
      <c r="A36" s="77">
        <f t="shared" ca="1" si="0"/>
        <v>8</v>
      </c>
      <c r="B36" s="78">
        <f ca="1">IF((w!$B$49-OFFSET(ввод!C9,w!$B$48,0,1,1))&lt;0,"",OFFSET(ввод!D9,w!$B$48,0,1,1))</f>
        <v>41972</v>
      </c>
      <c r="C36" s="79">
        <f ca="1">IF(B36="","",OFFSET(q!F12,w!$B$48,0,1,1))</f>
        <v>100</v>
      </c>
      <c r="D36" s="79">
        <f ca="1">IF(C36="","",OFFSET(q!H12,w!$B$48,0,1,1))</f>
        <v>98.9</v>
      </c>
      <c r="E36" s="80">
        <f ca="1">IF(B36="","",OFFSET(w!N86,w!$B$48,0,1,1))</f>
        <v>-0.53</v>
      </c>
      <c r="F36" s="81">
        <f ca="1">IF(B36="","",OFFSET(w!Q86,w!$B$48,0,1,1))</f>
        <v>1.2</v>
      </c>
      <c r="G36" s="81">
        <f ca="1">IF(B36="","",OFFSET(w!T86,w!$B$48,0,1,1))</f>
        <v>0.74</v>
      </c>
      <c r="H36" s="359" t="str">
        <f ca="1">IF(B36="","",OFFSET(w!CY87,w!$B$48,0,1,1))</f>
        <v/>
      </c>
      <c r="I36" s="421"/>
      <c r="J36" s="595"/>
      <c r="K36" s="596"/>
      <c r="L36" s="596"/>
      <c r="M36" s="596"/>
      <c r="N36" s="596"/>
      <c r="O36" s="596"/>
      <c r="P36" s="596"/>
      <c r="Q36" s="596"/>
      <c r="R36" s="596"/>
      <c r="S36" s="596"/>
      <c r="T36" s="596"/>
      <c r="U36" s="596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  <c r="CI36" s="54"/>
      <c r="CJ36" s="54"/>
      <c r="CK36" s="54"/>
      <c r="CL36" s="54"/>
      <c r="CM36" s="54"/>
      <c r="CN36" s="54"/>
      <c r="CO36" s="54"/>
      <c r="CP36" s="54"/>
      <c r="CQ36" s="54"/>
      <c r="CR36" s="54"/>
      <c r="CS36" s="54"/>
      <c r="CT36" s="54"/>
      <c r="CU36" s="54"/>
      <c r="CV36" s="54"/>
      <c r="CW36" s="54"/>
      <c r="CX36" s="54"/>
      <c r="CY36" s="54"/>
      <c r="CZ36" s="54"/>
      <c r="DA36" s="54"/>
      <c r="DB36" s="54"/>
    </row>
    <row r="37" spans="1:106" x14ac:dyDescent="0.2">
      <c r="A37" s="77">
        <f t="shared" ca="1" si="0"/>
        <v>9</v>
      </c>
      <c r="B37" s="78">
        <f ca="1">IF((w!$B$49-OFFSET(ввод!C10,w!$B$48,0,1,1))&lt;0,"",OFFSET(ввод!D10,w!$B$48,0,1,1))</f>
        <v>41973</v>
      </c>
      <c r="C37" s="79">
        <f ca="1">IF(B37="","",OFFSET(q!F13,w!$B$48,0,1,1))</f>
        <v>100.2</v>
      </c>
      <c r="D37" s="79">
        <f ca="1">IF(C37="","",OFFSET(q!H13,w!$B$48,0,1,1))</f>
        <v>99.2</v>
      </c>
      <c r="E37" s="80">
        <f ca="1">IF(B37="","",OFFSET(w!N87,w!$B$48,0,1,1))</f>
        <v>-0.28999999999999998</v>
      </c>
      <c r="F37" s="81">
        <f ca="1">IF(B37="","",OFFSET(w!Q87,w!$B$48,0,1,1))</f>
        <v>0.99</v>
      </c>
      <c r="G37" s="81">
        <f ca="1">IF(B37="","",OFFSET(w!T87,w!$B$48,0,1,1))</f>
        <v>0.24</v>
      </c>
      <c r="H37" s="359" t="str">
        <f ca="1">IF(B37="","",OFFSET(w!CY88,w!$B$48,0,1,1))</f>
        <v/>
      </c>
      <c r="I37" s="421"/>
      <c r="J37" s="595"/>
      <c r="K37" s="596"/>
      <c r="L37" s="596"/>
      <c r="M37" s="596"/>
      <c r="N37" s="596"/>
      <c r="O37" s="596"/>
      <c r="P37" s="596"/>
      <c r="Q37" s="596"/>
      <c r="R37" s="596"/>
      <c r="S37" s="596"/>
      <c r="T37" s="596"/>
      <c r="U37" s="596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54"/>
      <c r="CA37" s="54"/>
      <c r="CB37" s="54"/>
      <c r="CC37" s="54"/>
      <c r="CD37" s="54"/>
      <c r="CE37" s="54"/>
      <c r="CF37" s="54"/>
      <c r="CG37" s="54"/>
      <c r="CH37" s="54"/>
      <c r="CI37" s="54"/>
      <c r="CJ37" s="54"/>
      <c r="CK37" s="54"/>
      <c r="CL37" s="54"/>
      <c r="CM37" s="54"/>
      <c r="CN37" s="54"/>
      <c r="CO37" s="54"/>
      <c r="CP37" s="54"/>
      <c r="CQ37" s="54"/>
      <c r="CR37" s="54"/>
      <c r="CS37" s="54"/>
      <c r="CT37" s="54"/>
      <c r="CU37" s="54"/>
      <c r="CV37" s="54"/>
      <c r="CW37" s="54"/>
      <c r="CX37" s="54"/>
      <c r="CY37" s="54"/>
      <c r="CZ37" s="54"/>
      <c r="DA37" s="54"/>
      <c r="DB37" s="54"/>
    </row>
    <row r="38" spans="1:106" x14ac:dyDescent="0.2">
      <c r="A38" s="77">
        <f t="shared" ca="1" si="0"/>
        <v>10</v>
      </c>
      <c r="B38" s="78">
        <f ca="1">IF((w!$B$49-OFFSET(ввод!C11,w!$B$48,0,1,1))&lt;0,"",OFFSET(ввод!D11,w!$B$48,0,1,1))</f>
        <v>41974</v>
      </c>
      <c r="C38" s="79">
        <f ca="1">IF(B38="","",OFFSET(q!F14,w!$B$48,0,1,1))</f>
        <v>100.5</v>
      </c>
      <c r="D38" s="79">
        <f ca="1">IF(C38="","",OFFSET(q!H14,w!$B$48,0,1,1))</f>
        <v>99.5</v>
      </c>
      <c r="E38" s="80">
        <f ca="1">IF(B38="","",OFFSET(w!N88,w!$B$48,0,1,1))</f>
        <v>-1.9E-2</v>
      </c>
      <c r="F38" s="81">
        <f ca="1">IF(B38="","",OFFSET(w!Q88,w!$B$48,0,1,1))</f>
        <v>0.99</v>
      </c>
      <c r="G38" s="81">
        <f ca="1">IF(B38="","",OFFSET(w!T88,w!$B$48,0,1,1))</f>
        <v>0.27</v>
      </c>
      <c r="H38" s="359" t="str">
        <f ca="1">IF(B38="","",OFFSET(w!CY89,w!$B$48,0,1,1))</f>
        <v/>
      </c>
      <c r="I38" s="82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4"/>
      <c r="CA38" s="54"/>
      <c r="CB38" s="54"/>
      <c r="CC38" s="54"/>
      <c r="CD38" s="54"/>
      <c r="CE38" s="54"/>
      <c r="CF38" s="54"/>
      <c r="CG38" s="54"/>
      <c r="CH38" s="54"/>
      <c r="CI38" s="54"/>
      <c r="CJ38" s="54"/>
      <c r="CK38" s="54"/>
      <c r="CL38" s="54"/>
      <c r="CM38" s="54"/>
      <c r="CN38" s="54"/>
      <c r="CO38" s="54"/>
      <c r="CP38" s="54"/>
      <c r="CQ38" s="54"/>
      <c r="CR38" s="54"/>
      <c r="CS38" s="54"/>
      <c r="CT38" s="54"/>
      <c r="CU38" s="54"/>
      <c r="CV38" s="54"/>
      <c r="CW38" s="54"/>
      <c r="CX38" s="54"/>
      <c r="CY38" s="54"/>
      <c r="CZ38" s="54"/>
      <c r="DA38" s="54"/>
      <c r="DB38" s="54"/>
    </row>
    <row r="39" spans="1:106" x14ac:dyDescent="0.2">
      <c r="A39" s="77">
        <f t="shared" ca="1" si="0"/>
        <v>11</v>
      </c>
      <c r="B39" s="78">
        <f ca="1">IF((w!$B$49-OFFSET(ввод!C12,w!$B$48,0,1,1))&lt;0,"",OFFSET(ввод!D12,w!$B$48,0,1,1))</f>
        <v>41975</v>
      </c>
      <c r="C39" s="79">
        <f ca="1">IF(B39="","",OFFSET(q!F15,w!$B$48,0,1,1))</f>
        <v>99.2</v>
      </c>
      <c r="D39" s="79">
        <f ca="1">IF(C39="","",OFFSET(q!H15,w!$B$48,0,1,1))</f>
        <v>98.8</v>
      </c>
      <c r="E39" s="80">
        <f ca="1">IF(B39="","",OFFSET(w!N89,w!$B$48,0,1,1))</f>
        <v>-0.95</v>
      </c>
      <c r="F39" s="81">
        <f ca="1">IF(B39="","",OFFSET(w!Q89,w!$B$48,0,1,1))</f>
        <v>0.4</v>
      </c>
      <c r="G39" s="81">
        <f ca="1">IF(B39="","",OFFSET(w!T89,w!$B$48,0,1,1))</f>
        <v>0.93</v>
      </c>
      <c r="H39" s="359" t="str">
        <f ca="1">IF(B39="","",OFFSET(w!CY90,w!$B$48,0,1,1))</f>
        <v/>
      </c>
      <c r="I39" s="82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54"/>
      <c r="CA39" s="54"/>
      <c r="CB39" s="54"/>
      <c r="CC39" s="54"/>
      <c r="CD39" s="54"/>
      <c r="CE39" s="54"/>
      <c r="CF39" s="54"/>
      <c r="CG39" s="54"/>
      <c r="CH39" s="54"/>
      <c r="CI39" s="54"/>
      <c r="CJ39" s="54"/>
      <c r="CK39" s="54"/>
      <c r="CL39" s="54"/>
      <c r="CM39" s="54"/>
      <c r="CN39" s="54"/>
      <c r="CO39" s="54"/>
      <c r="CP39" s="54"/>
      <c r="CQ39" s="54"/>
      <c r="CR39" s="54"/>
      <c r="CS39" s="54"/>
      <c r="CT39" s="54"/>
      <c r="CU39" s="54"/>
      <c r="CV39" s="54"/>
      <c r="CW39" s="54"/>
      <c r="CX39" s="54"/>
      <c r="CY39" s="54"/>
      <c r="CZ39" s="54"/>
      <c r="DA39" s="54"/>
      <c r="DB39" s="54"/>
    </row>
    <row r="40" spans="1:106" x14ac:dyDescent="0.2">
      <c r="A40" s="77">
        <f t="shared" ca="1" si="0"/>
        <v>12</v>
      </c>
      <c r="B40" s="78">
        <f ca="1">IF((w!$B$49-OFFSET(ввод!C13,w!$B$48,0,1,1))&lt;0,"",OFFSET(ввод!D13,w!$B$48,0,1,1))</f>
        <v>41976</v>
      </c>
      <c r="C40" s="79">
        <f ca="1">IF(B40="","",OFFSET(q!F16,w!$B$48,0,1,1))</f>
        <v>100.1</v>
      </c>
      <c r="D40" s="79">
        <f ca="1">IF(C40="","",OFFSET(q!H16,w!$B$48,0,1,1))</f>
        <v>99.6</v>
      </c>
      <c r="E40" s="80">
        <f ca="1">IF(B40="","",OFFSET(w!N90,w!$B$48,0,1,1))</f>
        <v>-0.18</v>
      </c>
      <c r="F40" s="81">
        <f ca="1">IF(B40="","",OFFSET(w!Q90,w!$B$48,0,1,1))</f>
        <v>0.51</v>
      </c>
      <c r="G40" s="81">
        <f ca="1">IF(B40="","",OFFSET(w!T90,w!$B$48,0,1,1))</f>
        <v>0.78</v>
      </c>
      <c r="H40" s="359" t="str">
        <f ca="1">IF(B40="","",OFFSET(w!CY91,w!$B$48,0,1,1))</f>
        <v xml:space="preserve">wR3'2&gt;2S </v>
      </c>
      <c r="I40" s="82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4"/>
      <c r="BU40" s="54"/>
      <c r="BV40" s="54"/>
      <c r="BW40" s="54"/>
      <c r="BX40" s="54"/>
      <c r="BY40" s="54"/>
      <c r="BZ40" s="54"/>
      <c r="CA40" s="54"/>
      <c r="CB40" s="54"/>
      <c r="CC40" s="54"/>
      <c r="CD40" s="54"/>
      <c r="CE40" s="54"/>
      <c r="CF40" s="54"/>
      <c r="CG40" s="54"/>
      <c r="CH40" s="54"/>
      <c r="CI40" s="54"/>
      <c r="CJ40" s="54"/>
      <c r="CK40" s="54"/>
      <c r="CL40" s="54"/>
      <c r="CM40" s="54"/>
      <c r="CN40" s="54"/>
      <c r="CO40" s="54"/>
      <c r="CP40" s="54"/>
      <c r="CQ40" s="54"/>
      <c r="CR40" s="54"/>
      <c r="CS40" s="54"/>
      <c r="CT40" s="54"/>
      <c r="CU40" s="54"/>
      <c r="CV40" s="54"/>
      <c r="CW40" s="54"/>
      <c r="CX40" s="54"/>
      <c r="CY40" s="54"/>
      <c r="CZ40" s="54"/>
      <c r="DA40" s="54"/>
      <c r="DB40" s="54"/>
    </row>
    <row r="41" spans="1:106" x14ac:dyDescent="0.2">
      <c r="A41" s="77">
        <f t="shared" ca="1" si="0"/>
        <v>13</v>
      </c>
      <c r="B41" s="78">
        <f ca="1">IF((w!$B$49-OFFSET(ввод!C14,w!$B$48,0,1,1))&lt;0,"",OFFSET(ввод!D14,w!$B$48,0,1,1))</f>
        <v>41988</v>
      </c>
      <c r="C41" s="79">
        <f ca="1">IF(B41="","",OFFSET(q!F17,w!$B$48,0,1,1))</f>
        <v>101.2</v>
      </c>
      <c r="D41" s="79">
        <f ca="1">IF(C41="","",OFFSET(q!H17,w!$B$48,0,1,1))</f>
        <v>100.3</v>
      </c>
      <c r="E41" s="80">
        <f ca="1">IF(B41="","",OFFSET(w!N91,w!$B$48,0,1,1))</f>
        <v>0.74</v>
      </c>
      <c r="F41" s="81">
        <f ca="1">IF(B41="","",OFFSET(w!Q91,w!$B$48,0,1,1))</f>
        <v>0.86</v>
      </c>
      <c r="G41" s="81">
        <f ca="1">IF(B41="","",OFFSET(w!T91,w!$B$48,0,1,1))</f>
        <v>0.92</v>
      </c>
      <c r="H41" s="359" t="str">
        <f ca="1">IF(B41="","",OFFSET(w!CY92,w!$B$48,0,1,1))</f>
        <v xml:space="preserve">wR3'2&gt;2S </v>
      </c>
      <c r="I41" s="82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54"/>
      <c r="CA41" s="54"/>
      <c r="CB41" s="54"/>
      <c r="CC41" s="54"/>
      <c r="CD41" s="54"/>
      <c r="CE41" s="54"/>
      <c r="CF41" s="54"/>
      <c r="CG41" s="54"/>
      <c r="CH41" s="54"/>
      <c r="CI41" s="54"/>
      <c r="CJ41" s="54"/>
      <c r="CK41" s="54"/>
      <c r="CL41" s="54"/>
      <c r="CM41" s="54"/>
      <c r="CN41" s="54"/>
      <c r="CO41" s="54"/>
      <c r="CP41" s="54"/>
      <c r="CQ41" s="54"/>
      <c r="CR41" s="54"/>
      <c r="CS41" s="54"/>
      <c r="CT41" s="54"/>
      <c r="CU41" s="54"/>
      <c r="CV41" s="54"/>
      <c r="CW41" s="54"/>
      <c r="CX41" s="54"/>
      <c r="CY41" s="54"/>
      <c r="CZ41" s="54"/>
      <c r="DA41" s="54"/>
      <c r="DB41" s="54"/>
    </row>
    <row r="42" spans="1:106" x14ac:dyDescent="0.2">
      <c r="A42" s="77">
        <f t="shared" ca="1" si="0"/>
        <v>14</v>
      </c>
      <c r="B42" s="78">
        <f ca="1">IF((w!$B$49-OFFSET(ввод!C15,w!$B$48,0,1,1))&lt;0,"",OFFSET(ввод!D15,w!$B$48,0,1,1))</f>
        <v>41989</v>
      </c>
      <c r="C42" s="79">
        <f ca="1">IF(B42="","",OFFSET(q!F18,w!$B$48,0,1,1))</f>
        <v>99.9</v>
      </c>
      <c r="D42" s="79">
        <f ca="1">IF(C42="","",OFFSET(q!H18,w!$B$48,0,1,1))</f>
        <v>99.7</v>
      </c>
      <c r="E42" s="80">
        <f ca="1">IF(B42="","",OFFSET(w!N92,w!$B$48,0,1,1))</f>
        <v>-0.2</v>
      </c>
      <c r="F42" s="81">
        <f ca="1">IF(B42="","",OFFSET(w!Q92,w!$B$48,0,1,1))</f>
        <v>0.1</v>
      </c>
      <c r="G42" s="81">
        <f ca="1">IF(B42="","",OFFSET(w!T92,w!$B$48,0,1,1))</f>
        <v>0.94</v>
      </c>
      <c r="H42" s="359" t="str">
        <f ca="1">IF(B42="","",OFFSET(w!CY93,w!$B$48,0,1,1))</f>
        <v/>
      </c>
      <c r="I42" s="82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54"/>
      <c r="CI42" s="54"/>
      <c r="CJ42" s="54"/>
      <c r="CK42" s="54"/>
      <c r="CL42" s="54"/>
      <c r="CM42" s="54"/>
      <c r="CN42" s="54"/>
      <c r="CO42" s="54"/>
      <c r="CP42" s="54"/>
      <c r="CQ42" s="54"/>
      <c r="CR42" s="54"/>
      <c r="CS42" s="54"/>
      <c r="CT42" s="54"/>
      <c r="CU42" s="54"/>
      <c r="CV42" s="54"/>
      <c r="CW42" s="54"/>
      <c r="CX42" s="54"/>
      <c r="CY42" s="54"/>
      <c r="CZ42" s="54"/>
      <c r="DA42" s="54"/>
      <c r="DB42" s="54"/>
    </row>
    <row r="43" spans="1:106" x14ac:dyDescent="0.2">
      <c r="A43" s="77">
        <f t="shared" ca="1" si="0"/>
        <v>15</v>
      </c>
      <c r="B43" s="78">
        <f ca="1">IF((w!$B$49-OFFSET(ввод!C16,w!$B$48,0,1,1))&lt;0,"",OFFSET(ввод!D16,w!$B$48,0,1,1))</f>
        <v>41990</v>
      </c>
      <c r="C43" s="79">
        <f ca="1">IF(B43="","",OFFSET(q!F19,w!$B$48,0,1,1))</f>
        <v>99.7</v>
      </c>
      <c r="D43" s="79">
        <f ca="1">IF(C43="","",OFFSET(q!H19,w!$B$48,0,1,1))</f>
        <v>99.7</v>
      </c>
      <c r="E43" s="80">
        <f ca="1">IF(B43="","",OFFSET(w!N93,w!$B$48,0,1,1))</f>
        <v>-0.28999999999999998</v>
      </c>
      <c r="F43" s="81">
        <f ca="1">IF(B43="","",OFFSET(w!Q93,w!$B$48,0,1,1))</f>
        <v>5.8000000000000003E-2</v>
      </c>
      <c r="G43" s="81">
        <f ca="1">IF(B43="","",OFFSET(w!T93,w!$B$48,0,1,1))</f>
        <v>9.1999999999999998E-2</v>
      </c>
      <c r="H43" s="359" t="str">
        <f ca="1">IF(B43="","",OFFSET(w!CY94,w!$B$48,0,1,1))</f>
        <v/>
      </c>
      <c r="I43" s="82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4"/>
      <c r="BU43" s="54"/>
      <c r="BV43" s="54"/>
      <c r="BW43" s="54"/>
      <c r="BX43" s="54"/>
      <c r="BY43" s="54"/>
      <c r="BZ43" s="54"/>
      <c r="CA43" s="54"/>
      <c r="CB43" s="54"/>
      <c r="CC43" s="54"/>
      <c r="CD43" s="54"/>
      <c r="CE43" s="54"/>
      <c r="CF43" s="54"/>
      <c r="CG43" s="54"/>
      <c r="CH43" s="54"/>
      <c r="CI43" s="54"/>
      <c r="CJ43" s="54"/>
      <c r="CK43" s="54"/>
      <c r="CL43" s="54"/>
      <c r="CM43" s="54"/>
      <c r="CN43" s="54"/>
      <c r="CO43" s="54"/>
      <c r="CP43" s="54"/>
      <c r="CQ43" s="54"/>
      <c r="CR43" s="54"/>
      <c r="CS43" s="54"/>
      <c r="CT43" s="54"/>
      <c r="CU43" s="54"/>
      <c r="CV43" s="54"/>
      <c r="CW43" s="54"/>
      <c r="CX43" s="54"/>
      <c r="CY43" s="54"/>
      <c r="CZ43" s="54"/>
      <c r="DA43" s="54"/>
      <c r="DB43" s="54"/>
    </row>
    <row r="44" spans="1:106" x14ac:dyDescent="0.2">
      <c r="A44" s="77">
        <f t="shared" ca="1" si="0"/>
        <v>16</v>
      </c>
      <c r="B44" s="78">
        <f ca="1">IF((w!$B$49-OFFSET(ввод!C17,w!$B$48,0,1,1))&lt;0,"",OFFSET(ввод!D17,w!$B$48,0,1,1))</f>
        <v>41991</v>
      </c>
      <c r="C44" s="79">
        <f ca="1">IF(B44="","",OFFSET(q!F20,w!$B$48,0,1,1))</f>
        <v>99.9</v>
      </c>
      <c r="D44" s="79">
        <f ca="1">IF(C44="","",OFFSET(q!H20,w!$B$48,0,1,1))</f>
        <v>99.8</v>
      </c>
      <c r="E44" s="80">
        <f ca="1">IF(B44="","",OFFSET(w!N94,w!$B$48,0,1,1))</f>
        <v>-0.16</v>
      </c>
      <c r="F44" s="81">
        <f ca="1">IF(B44="","",OFFSET(w!Q94,w!$B$48,0,1,1))</f>
        <v>0.13</v>
      </c>
      <c r="G44" s="81">
        <f ca="1">IF(B44="","",OFFSET(w!T94,w!$B$48,0,1,1))</f>
        <v>0.14000000000000001</v>
      </c>
      <c r="H44" s="359" t="str">
        <f ca="1">IF(B44="","",OFFSET(w!CY95,w!$B$48,0,1,1))</f>
        <v/>
      </c>
      <c r="I44" s="82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4"/>
      <c r="BU44" s="54"/>
      <c r="BV44" s="54"/>
      <c r="BW44" s="54"/>
      <c r="BX44" s="54"/>
      <c r="BY44" s="54"/>
      <c r="BZ44" s="54"/>
      <c r="CA44" s="54"/>
      <c r="CB44" s="54"/>
      <c r="CC44" s="54"/>
      <c r="CD44" s="54"/>
      <c r="CE44" s="54"/>
      <c r="CF44" s="54"/>
      <c r="CG44" s="54"/>
      <c r="CH44" s="54"/>
      <c r="CI44" s="54"/>
      <c r="CJ44" s="54"/>
      <c r="CK44" s="54"/>
      <c r="CL44" s="54"/>
      <c r="CM44" s="54"/>
      <c r="CN44" s="54"/>
      <c r="CO44" s="54"/>
      <c r="CP44" s="54"/>
      <c r="CQ44" s="54"/>
      <c r="CR44" s="54"/>
      <c r="CS44" s="54"/>
      <c r="CT44" s="54"/>
      <c r="CU44" s="54"/>
      <c r="CV44" s="54"/>
      <c r="CW44" s="54"/>
      <c r="CX44" s="54"/>
      <c r="CY44" s="54"/>
      <c r="CZ44" s="54"/>
      <c r="DA44" s="54"/>
      <c r="DB44" s="54"/>
    </row>
    <row r="45" spans="1:106" x14ac:dyDescent="0.2">
      <c r="A45" s="77">
        <f t="shared" ca="1" si="0"/>
        <v>17</v>
      </c>
      <c r="B45" s="78">
        <f ca="1">IF((w!$B$49-OFFSET(ввод!C18,w!$B$48,0,1,1))&lt;0,"",OFFSET(ввод!D18,w!$B$48,0,1,1))</f>
        <v>41992</v>
      </c>
      <c r="C45" s="79">
        <f ca="1">IF(B45="","",OFFSET(q!F21,w!$B$48,0,1,1))</f>
        <v>101.2</v>
      </c>
      <c r="D45" s="79">
        <f ca="1">IF(C45="","",OFFSET(q!H21,w!$B$48,0,1,1))</f>
        <v>99.2</v>
      </c>
      <c r="E45" s="80">
        <f ca="1">IF(B45="","",OFFSET(w!N95,w!$B$48,0,1,1))</f>
        <v>0.17</v>
      </c>
      <c r="F45" s="81">
        <f ca="1">IF(B45="","",OFFSET(w!Q95,w!$B$48,0,1,1))</f>
        <v>2</v>
      </c>
      <c r="G45" s="81">
        <f ca="1">IF(B45="","",OFFSET(w!T95,w!$B$48,0,1,1))</f>
        <v>0.33</v>
      </c>
      <c r="H45" s="359" t="str">
        <f ca="1">IF(B45="","",OFFSET(w!CY96,w!$B$48,0,1,1))</f>
        <v/>
      </c>
      <c r="I45" s="82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4"/>
      <c r="BU45" s="54"/>
      <c r="BV45" s="54"/>
      <c r="BW45" s="54"/>
      <c r="BX45" s="54"/>
      <c r="BY45" s="54"/>
      <c r="BZ45" s="54"/>
      <c r="CA45" s="54"/>
      <c r="CB45" s="54"/>
      <c r="CC45" s="54"/>
      <c r="CD45" s="54"/>
      <c r="CE45" s="54"/>
      <c r="CF45" s="54"/>
      <c r="CG45" s="54"/>
      <c r="CH45" s="54"/>
      <c r="CI45" s="54"/>
      <c r="CJ45" s="54"/>
      <c r="CK45" s="54"/>
      <c r="CL45" s="54"/>
      <c r="CM45" s="54"/>
      <c r="CN45" s="54"/>
      <c r="CO45" s="54"/>
      <c r="CP45" s="54"/>
      <c r="CQ45" s="54"/>
      <c r="CR45" s="54"/>
      <c r="CS45" s="54"/>
      <c r="CT45" s="54"/>
      <c r="CU45" s="54"/>
      <c r="CV45" s="54"/>
      <c r="CW45" s="54"/>
      <c r="CX45" s="54"/>
      <c r="CY45" s="54"/>
      <c r="CZ45" s="54"/>
      <c r="DA45" s="54"/>
      <c r="DB45" s="54"/>
    </row>
    <row r="46" spans="1:106" x14ac:dyDescent="0.2">
      <c r="A46" s="77">
        <f t="shared" ca="1" si="0"/>
        <v>18</v>
      </c>
      <c r="B46" s="78">
        <f ca="1">IF((w!$B$49-OFFSET(ввод!C19,w!$B$48,0,1,1))&lt;0,"",OFFSET(ввод!D19,w!$B$48,0,1,1))</f>
        <v>41993</v>
      </c>
      <c r="C46" s="79">
        <f ca="1">IF(B46="","",OFFSET(q!F22,w!$B$48,0,1,1))</f>
        <v>99.8</v>
      </c>
      <c r="D46" s="79">
        <f ca="1">IF(C46="","",OFFSET(q!H22,w!$B$48,0,1,1))</f>
        <v>99.4</v>
      </c>
      <c r="E46" s="80">
        <f ca="1">IF(B46="","",OFFSET(w!N96,w!$B$48,0,1,1))</f>
        <v>-0.41</v>
      </c>
      <c r="F46" s="81">
        <f ca="1">IF(B46="","",OFFSET(w!Q96,w!$B$48,0,1,1))</f>
        <v>0.32</v>
      </c>
      <c r="G46" s="81">
        <f ca="1">IF(B46="","",OFFSET(w!T96,w!$B$48,0,1,1))</f>
        <v>0.57999999999999996</v>
      </c>
      <c r="H46" s="359" t="str">
        <f ca="1">IF(B46="","",OFFSET(w!CY97,w!$B$48,0,1,1))</f>
        <v/>
      </c>
      <c r="I46" s="82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54"/>
      <c r="BW46" s="54"/>
      <c r="BX46" s="54"/>
      <c r="BY46" s="54"/>
      <c r="BZ46" s="54"/>
      <c r="CA46" s="54"/>
      <c r="CB46" s="54"/>
      <c r="CC46" s="54"/>
      <c r="CD46" s="54"/>
      <c r="CE46" s="54"/>
      <c r="CF46" s="54"/>
      <c r="CG46" s="54"/>
      <c r="CH46" s="54"/>
      <c r="CI46" s="54"/>
      <c r="CJ46" s="54"/>
      <c r="CK46" s="54"/>
      <c r="CL46" s="54"/>
      <c r="CM46" s="54"/>
      <c r="CN46" s="54"/>
      <c r="CO46" s="54"/>
      <c r="CP46" s="54"/>
      <c r="CQ46" s="54"/>
      <c r="CR46" s="54"/>
      <c r="CS46" s="54"/>
      <c r="CT46" s="54"/>
      <c r="CU46" s="54"/>
      <c r="CV46" s="54"/>
      <c r="CW46" s="54"/>
      <c r="CX46" s="54"/>
      <c r="CY46" s="54"/>
      <c r="CZ46" s="54"/>
      <c r="DA46" s="54"/>
      <c r="DB46" s="54"/>
    </row>
    <row r="47" spans="1:106" x14ac:dyDescent="0.2">
      <c r="A47" s="77">
        <f t="shared" ca="1" si="0"/>
        <v>19</v>
      </c>
      <c r="B47" s="78">
        <f ca="1">IF((w!$B$49-OFFSET(ввод!C20,w!$B$48,0,1,1))&lt;0,"",OFFSET(ввод!D20,w!$B$48,0,1,1))</f>
        <v>41994</v>
      </c>
      <c r="C47" s="79">
        <f ca="1">IF(B47="","",OFFSET(q!F23,w!$B$48,0,1,1))</f>
        <v>99.9</v>
      </c>
      <c r="D47" s="79">
        <f ca="1">IF(C47="","",OFFSET(q!H23,w!$B$48,0,1,1))</f>
        <v>99.5</v>
      </c>
      <c r="E47" s="80">
        <f ca="1">IF(B47="","",OFFSET(w!N97,w!$B$48,0,1,1))</f>
        <v>-0.3</v>
      </c>
      <c r="F47" s="81">
        <f ca="1">IF(B47="","",OFFSET(w!Q97,w!$B$48,0,1,1))</f>
        <v>0.42</v>
      </c>
      <c r="G47" s="81">
        <f ca="1">IF(B47="","",OFFSET(w!T97,w!$B$48,0,1,1))</f>
        <v>0.12</v>
      </c>
      <c r="H47" s="359" t="str">
        <f ca="1">IF(B47="","",OFFSET(w!CY98,w!$B$48,0,1,1))</f>
        <v/>
      </c>
      <c r="I47" s="82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  <c r="CF47" s="54"/>
      <c r="CG47" s="54"/>
      <c r="CH47" s="54"/>
      <c r="CI47" s="54"/>
      <c r="CJ47" s="54"/>
      <c r="CK47" s="54"/>
      <c r="CL47" s="54"/>
      <c r="CM47" s="54"/>
      <c r="CN47" s="54"/>
      <c r="CO47" s="54"/>
      <c r="CP47" s="54"/>
      <c r="CQ47" s="54"/>
      <c r="CR47" s="54"/>
      <c r="CS47" s="54"/>
      <c r="CT47" s="54"/>
      <c r="CU47" s="54"/>
      <c r="CV47" s="54"/>
      <c r="CW47" s="54"/>
      <c r="CX47" s="54"/>
      <c r="CY47" s="54"/>
      <c r="CZ47" s="54"/>
      <c r="DA47" s="54"/>
      <c r="DB47" s="54"/>
    </row>
    <row r="48" spans="1:106" x14ac:dyDescent="0.2">
      <c r="A48" s="77">
        <f t="shared" ca="1" si="0"/>
        <v>20</v>
      </c>
      <c r="B48" s="78">
        <f ca="1">IF((w!$B$49-OFFSET(ввод!C21,w!$B$48,0,1,1))&lt;0,"",OFFSET(ввод!D21,w!$B$48,0,1,1))</f>
        <v>41995</v>
      </c>
      <c r="C48" s="79">
        <f ca="1">IF(B48="","",OFFSET(q!F24,w!$B$48,0,1,1))</f>
        <v>100.8</v>
      </c>
      <c r="D48" s="79">
        <f ca="1">IF(C48="","",OFFSET(q!H24,w!$B$48,0,1,1))</f>
        <v>99.7</v>
      </c>
      <c r="E48" s="80">
        <f ca="1">IF(B48="","",OFFSET(w!N98,w!$B$48,0,1,1))</f>
        <v>0.26</v>
      </c>
      <c r="F48" s="81">
        <f ca="1">IF(B48="","",OFFSET(w!Q98,w!$B$48,0,1,1))</f>
        <v>1.1000000000000001</v>
      </c>
      <c r="G48" s="81">
        <f ca="1">IF(B48="","",OFFSET(w!T98,w!$B$48,0,1,1))</f>
        <v>0.55000000000000004</v>
      </c>
      <c r="H48" s="359" t="str">
        <f ca="1">IF(B48="","",OFFSET(w!CY99,w!$B$48,0,1,1))</f>
        <v/>
      </c>
      <c r="I48" s="82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  <c r="CP48" s="54"/>
      <c r="CQ48" s="54"/>
      <c r="CR48" s="54"/>
      <c r="CS48" s="54"/>
      <c r="CT48" s="54"/>
      <c r="CU48" s="54"/>
      <c r="CV48" s="54"/>
      <c r="CW48" s="54"/>
      <c r="CX48" s="54"/>
      <c r="CY48" s="54"/>
      <c r="CZ48" s="54"/>
      <c r="DA48" s="54"/>
      <c r="DB48" s="54"/>
    </row>
    <row r="49" spans="1:106" x14ac:dyDescent="0.2">
      <c r="A49" s="77">
        <f t="shared" ca="1" si="0"/>
        <v>21</v>
      </c>
      <c r="B49" s="78">
        <f ca="1">IF((w!$B$49-OFFSET(ввод!C22,w!$B$48,0,1,1))&lt;0,"",OFFSET(ввод!D22,w!$B$48,0,1,1))</f>
        <v>41996</v>
      </c>
      <c r="C49" s="79">
        <f ca="1">IF(B49="","",OFFSET(q!F25,w!$B$48,0,1,1))</f>
        <v>99.8</v>
      </c>
      <c r="D49" s="79">
        <f ca="1">IF(C49="","",OFFSET(q!H25,w!$B$48,0,1,1))</f>
        <v>99.5</v>
      </c>
      <c r="E49" s="80">
        <f ca="1">IF(B49="","",OFFSET(w!N99,w!$B$48,0,1,1))</f>
        <v>-0.32</v>
      </c>
      <c r="F49" s="81">
        <f ca="1">IF(B49="","",OFFSET(w!Q99,w!$B$48,0,1,1))</f>
        <v>0.28000000000000003</v>
      </c>
      <c r="G49" s="81">
        <f ca="1">IF(B49="","",OFFSET(w!T99,w!$B$48,0,1,1))</f>
        <v>0.56999999999999995</v>
      </c>
      <c r="H49" s="359" t="str">
        <f ca="1">IF(B49="","",OFFSET(w!CY100,w!$B$48,0,1,1))</f>
        <v xml:space="preserve">wR1'1&gt;3S </v>
      </c>
      <c r="I49" s="82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4"/>
      <c r="CM49" s="54"/>
      <c r="CN49" s="54"/>
      <c r="CO49" s="54"/>
      <c r="CP49" s="54"/>
      <c r="CQ49" s="54"/>
      <c r="CR49" s="54"/>
      <c r="CS49" s="54"/>
      <c r="CT49" s="54"/>
      <c r="CU49" s="54"/>
      <c r="CV49" s="54"/>
      <c r="CW49" s="54"/>
      <c r="CX49" s="54"/>
      <c r="CY49" s="54"/>
      <c r="CZ49" s="54"/>
      <c r="DA49" s="54"/>
      <c r="DB49" s="54"/>
    </row>
    <row r="50" spans="1:106" x14ac:dyDescent="0.2">
      <c r="A50" s="77">
        <f t="shared" ca="1" si="0"/>
        <v>22</v>
      </c>
      <c r="B50" s="78">
        <f ca="1">IF((w!$B$49-OFFSET(ввод!C23,w!$B$48,0,1,1))&lt;0,"",OFFSET(ввод!D23,w!$B$48,0,1,1))</f>
        <v>41997</v>
      </c>
      <c r="C50" s="79">
        <f ca="1">IF(B50="","",OFFSET(q!F26,w!$B$48,0,1,1))</f>
        <v>101.4</v>
      </c>
      <c r="D50" s="79">
        <f ca="1">IF(C50="","",OFFSET(q!H26,w!$B$48,0,1,1))</f>
        <v>101.1</v>
      </c>
      <c r="E50" s="80">
        <f ca="1">IF(B50="","",OFFSET(w!N100,w!$B$48,0,1,1))</f>
        <v>1.3</v>
      </c>
      <c r="F50" s="81">
        <f ca="1">IF(B50="","",OFFSET(w!Q100,w!$B$48,0,1,1))</f>
        <v>0.22</v>
      </c>
      <c r="G50" s="81">
        <f ca="1">IF(B50="","",OFFSET(w!T100,w!$B$48,0,1,1))</f>
        <v>1.6</v>
      </c>
      <c r="H50" s="359" t="str">
        <f ca="1">IF(B50="","",OFFSET(w!CY101,w!$B$48,0,1,1))</f>
        <v xml:space="preserve">wR1'1&gt;3S wR3'2&gt;2S </v>
      </c>
      <c r="I50" s="82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4"/>
      <c r="CC50" s="54"/>
      <c r="CD50" s="54"/>
      <c r="CE50" s="54"/>
      <c r="CF50" s="54"/>
      <c r="CG50" s="54"/>
      <c r="CH50" s="54"/>
      <c r="CI50" s="54"/>
      <c r="CJ50" s="54"/>
      <c r="CK50" s="54"/>
      <c r="CL50" s="54"/>
      <c r="CM50" s="54"/>
      <c r="CN50" s="54"/>
      <c r="CO50" s="54"/>
      <c r="CP50" s="54"/>
      <c r="CQ50" s="54"/>
      <c r="CR50" s="54"/>
      <c r="CS50" s="54"/>
      <c r="CT50" s="54"/>
      <c r="CU50" s="54"/>
      <c r="CV50" s="54"/>
      <c r="CW50" s="54"/>
      <c r="CX50" s="54"/>
      <c r="CY50" s="54"/>
      <c r="CZ50" s="54"/>
      <c r="DA50" s="54"/>
      <c r="DB50" s="54"/>
    </row>
    <row r="51" spans="1:106" x14ac:dyDescent="0.2">
      <c r="A51" s="77">
        <f t="shared" ca="1" si="0"/>
        <v>23</v>
      </c>
      <c r="B51" s="78">
        <f ca="1">IF((w!$B$49-OFFSET(ввод!C24,w!$B$48,0,1,1))&lt;0,"",OFFSET(ввод!D24,w!$B$48,0,1,1))</f>
        <v>41998</v>
      </c>
      <c r="C51" s="79">
        <f ca="1">IF(B51="","",OFFSET(q!F27,w!$B$48,0,1,1))</f>
        <v>99.9</v>
      </c>
      <c r="D51" s="79">
        <f ca="1">IF(C51="","",OFFSET(q!H27,w!$B$48,0,1,1))</f>
        <v>99</v>
      </c>
      <c r="E51" s="80">
        <f ca="1">IF(B51="","",OFFSET(w!N101,w!$B$48,0,1,1))</f>
        <v>-0.56999999999999995</v>
      </c>
      <c r="F51" s="81">
        <f ca="1">IF(B51="","",OFFSET(w!Q101,w!$B$48,0,1,1))</f>
        <v>0.94</v>
      </c>
      <c r="G51" s="81">
        <f ca="1">IF(B51="","",OFFSET(w!T101,w!$B$48,0,1,1))</f>
        <v>1.8</v>
      </c>
      <c r="H51" s="359" t="str">
        <f ca="1">IF(B51="","",OFFSET(w!CY102,w!$B$48,0,1,1))</f>
        <v xml:space="preserve">wX3'2&gt;2S </v>
      </c>
      <c r="I51" s="82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4"/>
      <c r="CJ51" s="54"/>
      <c r="CK51" s="54"/>
      <c r="CL51" s="54"/>
      <c r="CM51" s="54"/>
      <c r="CN51" s="54"/>
      <c r="CO51" s="54"/>
      <c r="CP51" s="54"/>
      <c r="CQ51" s="54"/>
      <c r="CR51" s="54"/>
      <c r="CS51" s="54"/>
      <c r="CT51" s="54"/>
      <c r="CU51" s="54"/>
      <c r="CV51" s="54"/>
      <c r="CW51" s="54"/>
      <c r="CX51" s="54"/>
      <c r="CY51" s="54"/>
      <c r="CZ51" s="54"/>
      <c r="DA51" s="54"/>
      <c r="DB51" s="54"/>
    </row>
    <row r="52" spans="1:106" x14ac:dyDescent="0.2">
      <c r="A52" s="77">
        <f t="shared" ca="1" si="0"/>
        <v>24</v>
      </c>
      <c r="B52" s="78">
        <f ca="1">IF((w!$B$49-OFFSET(ввод!C25,w!$B$48,0,1,1))&lt;0,"",OFFSET(ввод!D25,w!$B$48,0,1,1))</f>
        <v>41999</v>
      </c>
      <c r="C52" s="79">
        <f ca="1">IF(B52="","",OFFSET(q!F28,w!$B$48,0,1,1))</f>
        <v>99.7</v>
      </c>
      <c r="D52" s="79">
        <f ca="1">IF(C52="","",OFFSET(q!H28,w!$B$48,0,1,1))</f>
        <v>98</v>
      </c>
      <c r="E52" s="80">
        <f ca="1">IF(B52="","",OFFSET(w!N102,w!$B$48,0,1,1))</f>
        <v>-1.1000000000000001</v>
      </c>
      <c r="F52" s="81">
        <f ca="1">IF(B52="","",OFFSET(w!Q102,w!$B$48,0,1,1))</f>
        <v>1.7</v>
      </c>
      <c r="G52" s="81">
        <f ca="1">IF(B52="","",OFFSET(w!T102,w!$B$48,0,1,1))</f>
        <v>0.56999999999999995</v>
      </c>
      <c r="H52" s="359" t="str">
        <f ca="1">IF(B52="","",OFFSET(w!CY103,w!$B$48,0,1,1))</f>
        <v xml:space="preserve">wR1'1&gt;3S wR3'2&gt;2S </v>
      </c>
      <c r="I52" s="82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54"/>
      <c r="CE52" s="54"/>
      <c r="CF52" s="54"/>
      <c r="CG52" s="54"/>
      <c r="CH52" s="54"/>
      <c r="CI52" s="54"/>
      <c r="CJ52" s="54"/>
      <c r="CK52" s="54"/>
      <c r="CL52" s="54"/>
      <c r="CM52" s="54"/>
      <c r="CN52" s="54"/>
      <c r="CO52" s="54"/>
      <c r="CP52" s="54"/>
      <c r="CQ52" s="54"/>
      <c r="CR52" s="54"/>
      <c r="CS52" s="54"/>
      <c r="CT52" s="54"/>
      <c r="CU52" s="54"/>
      <c r="CV52" s="54"/>
      <c r="CW52" s="54"/>
      <c r="CX52" s="54"/>
      <c r="CY52" s="54"/>
      <c r="CZ52" s="54"/>
      <c r="DA52" s="54"/>
      <c r="DB52" s="54"/>
    </row>
    <row r="53" spans="1:106" x14ac:dyDescent="0.2">
      <c r="A53" s="77">
        <f t="shared" ca="1" si="0"/>
        <v>25</v>
      </c>
      <c r="B53" s="78">
        <f ca="1">IF((w!$B$49-OFFSET(ввод!C26,w!$B$48,0,1,1))&lt;0,"",OFFSET(ввод!D26,w!$B$48,0,1,1))</f>
        <v>42026</v>
      </c>
      <c r="C53" s="79">
        <f ca="1">IF(B53="","",OFFSET(q!F29,w!$B$48,0,1,1))</f>
        <v>101.1</v>
      </c>
      <c r="D53" s="79">
        <f ca="1">IF(C53="","",OFFSET(q!H29,w!$B$48,0,1,1))</f>
        <v>99.4</v>
      </c>
      <c r="E53" s="80">
        <f ca="1">IF(B53="","",OFFSET(w!N103,w!$B$48,0,1,1))</f>
        <v>0.24</v>
      </c>
      <c r="F53" s="81">
        <f ca="1">IF(B53="","",OFFSET(w!Q103,w!$B$48,0,1,1))</f>
        <v>1.8</v>
      </c>
      <c r="G53" s="81">
        <f ca="1">IF(B53="","",OFFSET(w!T103,w!$B$48,0,1,1))</f>
        <v>1.4</v>
      </c>
      <c r="H53" s="359" t="str">
        <f ca="1">IF(B53="","",OFFSET(w!CY104,w!$B$48,0,1,1))</f>
        <v/>
      </c>
      <c r="I53" s="82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54"/>
      <c r="BW53" s="54"/>
      <c r="BX53" s="54"/>
      <c r="BY53" s="54"/>
      <c r="BZ53" s="54"/>
      <c r="CA53" s="54"/>
      <c r="CB53" s="54"/>
      <c r="CC53" s="54"/>
      <c r="CD53" s="54"/>
      <c r="CE53" s="54"/>
      <c r="CF53" s="54"/>
      <c r="CG53" s="54"/>
      <c r="CH53" s="54"/>
      <c r="CI53" s="54"/>
      <c r="CJ53" s="54"/>
      <c r="CK53" s="54"/>
      <c r="CL53" s="54"/>
      <c r="CM53" s="54"/>
      <c r="CN53" s="54"/>
      <c r="CO53" s="54"/>
      <c r="CP53" s="54"/>
      <c r="CQ53" s="54"/>
      <c r="CR53" s="54"/>
      <c r="CS53" s="54"/>
      <c r="CT53" s="54"/>
      <c r="CU53" s="54"/>
      <c r="CV53" s="54"/>
      <c r="CW53" s="54"/>
      <c r="CX53" s="54"/>
      <c r="CY53" s="54"/>
      <c r="CZ53" s="54"/>
      <c r="DA53" s="54"/>
      <c r="DB53" s="54"/>
    </row>
    <row r="54" spans="1:106" x14ac:dyDescent="0.2">
      <c r="A54" s="77">
        <f t="shared" ca="1" si="0"/>
        <v>26</v>
      </c>
      <c r="B54" s="78">
        <f ca="1">IF((w!$B$49-OFFSET(ввод!C27,w!$B$48,0,1,1))&lt;0,"",OFFSET(ввод!D27,w!$B$48,0,1,1))</f>
        <v>42030</v>
      </c>
      <c r="C54" s="79">
        <f ca="1">IF(B54="","",OFFSET(q!F30,w!$B$48,0,1,1))</f>
        <v>100.2</v>
      </c>
      <c r="D54" s="79">
        <f ca="1">IF(C54="","",OFFSET(q!H30,w!$B$48,0,1,1))</f>
        <v>100</v>
      </c>
      <c r="E54" s="80">
        <f ca="1">IF(B54="","",OFFSET(w!N104,w!$B$48,0,1,1))</f>
        <v>7.9000000000000001E-2</v>
      </c>
      <c r="F54" s="81">
        <f ca="1">IF(B54="","",OFFSET(w!Q104,w!$B$48,0,1,1))</f>
        <v>0.15</v>
      </c>
      <c r="G54" s="81">
        <f ca="1">IF(B54="","",OFFSET(w!T104,w!$B$48,0,1,1))</f>
        <v>0.16</v>
      </c>
      <c r="H54" s="359" t="str">
        <f ca="1">IF(B54="","",OFFSET(w!CY105,w!$B$48,0,1,1))</f>
        <v/>
      </c>
      <c r="I54" s="82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4"/>
      <c r="BU54" s="54"/>
      <c r="BV54" s="54"/>
      <c r="BW54" s="54"/>
      <c r="BX54" s="54"/>
      <c r="BY54" s="54"/>
      <c r="BZ54" s="54"/>
      <c r="CA54" s="54"/>
      <c r="CB54" s="54"/>
      <c r="CC54" s="54"/>
      <c r="CD54" s="54"/>
      <c r="CE54" s="54"/>
      <c r="CF54" s="54"/>
      <c r="CG54" s="54"/>
      <c r="CH54" s="54"/>
      <c r="CI54" s="54"/>
      <c r="CJ54" s="54"/>
      <c r="CK54" s="54"/>
      <c r="CL54" s="54"/>
      <c r="CM54" s="54"/>
      <c r="CN54" s="54"/>
      <c r="CO54" s="54"/>
      <c r="CP54" s="54"/>
      <c r="CQ54" s="54"/>
      <c r="CR54" s="54"/>
      <c r="CS54" s="54"/>
      <c r="CT54" s="54"/>
      <c r="CU54" s="54"/>
      <c r="CV54" s="54"/>
      <c r="CW54" s="54"/>
      <c r="CX54" s="54"/>
      <c r="CY54" s="54"/>
      <c r="CZ54" s="54"/>
      <c r="DA54" s="54"/>
      <c r="DB54" s="54"/>
    </row>
    <row r="55" spans="1:106" x14ac:dyDescent="0.2">
      <c r="A55" s="77">
        <f t="shared" ca="1" si="0"/>
        <v>27</v>
      </c>
      <c r="B55" s="78">
        <f ca="1">IF((w!$B$49-OFFSET(ввод!C28,w!$B$48,0,1,1))&lt;0,"",OFFSET(ввод!D28,w!$B$48,0,1,1))</f>
        <v>42033</v>
      </c>
      <c r="C55" s="79">
        <f ca="1">IF(B55="","",OFFSET(q!F31,w!$B$48,0,1,1))</f>
        <v>100.9</v>
      </c>
      <c r="D55" s="79">
        <f ca="1">IF(C55="","",OFFSET(q!H31,w!$B$48,0,1,1))</f>
        <v>98.9</v>
      </c>
      <c r="E55" s="80">
        <f ca="1">IF(B55="","",OFFSET(w!N105,w!$B$48,0,1,1))</f>
        <v>-8.4000000000000005E-2</v>
      </c>
      <c r="F55" s="81">
        <f ca="1">IF(B55="","",OFFSET(w!Q105,w!$B$48,0,1,1))</f>
        <v>2.1</v>
      </c>
      <c r="G55" s="81">
        <f ca="1">IF(B55="","",OFFSET(w!T105,w!$B$48,0,1,1))</f>
        <v>0.16</v>
      </c>
      <c r="H55" s="359" t="str">
        <f ca="1">IF(B55="","",OFFSET(w!CY106,w!$B$48,0,1,1))</f>
        <v/>
      </c>
      <c r="I55" s="82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  <c r="CG55" s="54"/>
      <c r="CH55" s="54"/>
      <c r="CI55" s="54"/>
      <c r="CJ55" s="54"/>
      <c r="CK55" s="54"/>
      <c r="CL55" s="54"/>
      <c r="CM55" s="54"/>
      <c r="CN55" s="54"/>
      <c r="CO55" s="54"/>
      <c r="CP55" s="54"/>
      <c r="CQ55" s="54"/>
      <c r="CR55" s="54"/>
      <c r="CS55" s="54"/>
      <c r="CT55" s="54"/>
      <c r="CU55" s="54"/>
      <c r="CV55" s="54"/>
      <c r="CW55" s="54"/>
      <c r="CX55" s="54"/>
      <c r="CY55" s="54"/>
      <c r="CZ55" s="54"/>
      <c r="DA55" s="54"/>
      <c r="DB55" s="54"/>
    </row>
    <row r="56" spans="1:106" x14ac:dyDescent="0.2">
      <c r="A56" s="77">
        <f t="shared" ca="1" si="0"/>
        <v>28</v>
      </c>
      <c r="B56" s="78">
        <f ca="1">IF((w!$B$49-OFFSET(ввод!C29,w!$B$48,0,1,1))&lt;0,"",OFFSET(ввод!D29,w!$B$48,0,1,1))</f>
        <v>42034</v>
      </c>
      <c r="C56" s="79">
        <f ca="1">IF(B56="","",OFFSET(q!F32,w!$B$48,0,1,1))</f>
        <v>100.3</v>
      </c>
      <c r="D56" s="79">
        <f ca="1">IF(C56="","",OFFSET(q!H32,w!$B$48,0,1,1))</f>
        <v>99.9</v>
      </c>
      <c r="E56" s="80">
        <f ca="1">IF(B56="","",OFFSET(w!N106,w!$B$48,0,1,1))</f>
        <v>0.14000000000000001</v>
      </c>
      <c r="F56" s="81">
        <f ca="1">IF(B56="","",OFFSET(w!Q106,w!$B$48,0,1,1))</f>
        <v>0.39</v>
      </c>
      <c r="G56" s="81">
        <f ca="1">IF(B56="","",OFFSET(w!T106,w!$B$48,0,1,1))</f>
        <v>0.22</v>
      </c>
      <c r="H56" s="359" t="str">
        <f ca="1">IF(B56="","",OFFSET(w!CY107,w!$B$48,0,1,1))</f>
        <v/>
      </c>
      <c r="I56" s="82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  <c r="CG56" s="54"/>
      <c r="CH56" s="54"/>
      <c r="CI56" s="54"/>
      <c r="CJ56" s="54"/>
      <c r="CK56" s="54"/>
      <c r="CL56" s="54"/>
      <c r="CM56" s="54"/>
      <c r="CN56" s="54"/>
      <c r="CO56" s="54"/>
      <c r="CP56" s="54"/>
      <c r="CQ56" s="54"/>
      <c r="CR56" s="54"/>
      <c r="CS56" s="54"/>
      <c r="CT56" s="54"/>
      <c r="CU56" s="54"/>
      <c r="CV56" s="54"/>
      <c r="CW56" s="54"/>
      <c r="CX56" s="54"/>
      <c r="CY56" s="54"/>
      <c r="CZ56" s="54"/>
      <c r="DA56" s="54"/>
      <c r="DB56" s="54"/>
    </row>
    <row r="57" spans="1:106" x14ac:dyDescent="0.2">
      <c r="A57" s="77">
        <f t="shared" ca="1" si="0"/>
        <v>29</v>
      </c>
      <c r="B57" s="78">
        <f ca="1">IF((w!$B$49-OFFSET(ввод!C30,w!$B$48,0,1,1))&lt;0,"",OFFSET(ввод!D30,w!$B$48,0,1,1))</f>
        <v>42038</v>
      </c>
      <c r="C57" s="83">
        <f ca="1">IF(B57="","",OFFSET(q!F33,w!$B$48,0,1,1))</f>
        <v>101.5</v>
      </c>
      <c r="D57" s="79">
        <f ca="1">IF(C57="","",OFFSET(q!H33,w!$B$48,0,1,1))</f>
        <v>98.9</v>
      </c>
      <c r="E57" s="80">
        <f ca="1">IF(B57="","",OFFSET(w!N107,w!$B$48,0,1,1))</f>
        <v>0.18</v>
      </c>
      <c r="F57" s="81">
        <f ca="1">IF(B57="","",OFFSET(w!Q107,w!$B$48,0,1,1))</f>
        <v>2.6</v>
      </c>
      <c r="G57" s="81">
        <f ca="1">IF(B57="","",OFFSET(w!T107,w!$B$48,0,1,1))</f>
        <v>4.8000000000000001E-2</v>
      </c>
      <c r="H57" s="359" t="str">
        <f ca="1">IF(B57="","",OFFSET(w!CY108,w!$B$48,0,1,1))</f>
        <v/>
      </c>
      <c r="I57" s="82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  <c r="CG57" s="54"/>
      <c r="CH57" s="54"/>
      <c r="CI57" s="54"/>
      <c r="CJ57" s="54"/>
      <c r="CK57" s="54"/>
      <c r="CL57" s="54"/>
      <c r="CM57" s="54"/>
      <c r="CN57" s="54"/>
      <c r="CO57" s="54"/>
      <c r="CP57" s="54"/>
      <c r="CQ57" s="54"/>
      <c r="CR57" s="54"/>
      <c r="CS57" s="54"/>
      <c r="CT57" s="54"/>
      <c r="CU57" s="54"/>
      <c r="CV57" s="54"/>
      <c r="CW57" s="54"/>
      <c r="CX57" s="54"/>
      <c r="CY57" s="54"/>
      <c r="CZ57" s="54"/>
      <c r="DA57" s="54"/>
      <c r="DB57" s="54"/>
    </row>
    <row r="58" spans="1:106" x14ac:dyDescent="0.2">
      <c r="A58" s="77">
        <f t="shared" ca="1" si="0"/>
        <v>30</v>
      </c>
      <c r="B58" s="78">
        <f ca="1">IF((w!$B$49-OFFSET(ввод!C31,w!$B$48,0,1,1))&lt;0,"",OFFSET(ввод!D31,w!$B$48,0,1,1))</f>
        <v>42039</v>
      </c>
      <c r="C58" s="83">
        <f ca="1">IF(B58="","",OFFSET(q!F34,w!$B$48,0,1,1))</f>
        <v>100.8</v>
      </c>
      <c r="D58" s="79">
        <f ca="1">IF(C58="","",OFFSET(q!H34,w!$B$48,0,1,1))</f>
        <v>100.4</v>
      </c>
      <c r="E58" s="80">
        <f ca="1">IF(B58="","",OFFSET(w!N108,w!$B$48,0,1,1))</f>
        <v>0.6</v>
      </c>
      <c r="F58" s="81">
        <f ca="1">IF(B58="","",OFFSET(w!Q108,w!$B$48,0,1,1))</f>
        <v>0.48</v>
      </c>
      <c r="G58" s="81">
        <f ca="1">IF(B58="","",OFFSET(w!T108,w!$B$48,0,1,1))</f>
        <v>0.42</v>
      </c>
      <c r="H58" s="359" t="str">
        <f ca="1">IF(B58="","",OFFSET(w!CY109,w!$B$48,0,1,1))</f>
        <v/>
      </c>
      <c r="I58" s="82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4"/>
      <c r="BX58" s="54"/>
      <c r="BY58" s="54"/>
      <c r="BZ58" s="54"/>
      <c r="CA58" s="54"/>
      <c r="CB58" s="54"/>
      <c r="CC58" s="54"/>
      <c r="CD58" s="54"/>
      <c r="CE58" s="54"/>
      <c r="CF58" s="54"/>
      <c r="CG58" s="54"/>
      <c r="CH58" s="54"/>
      <c r="CI58" s="54"/>
      <c r="CJ58" s="54"/>
      <c r="CK58" s="54"/>
      <c r="CL58" s="54"/>
      <c r="CM58" s="54"/>
      <c r="CN58" s="54"/>
      <c r="CO58" s="54"/>
      <c r="CP58" s="54"/>
      <c r="CQ58" s="54"/>
      <c r="CR58" s="54"/>
      <c r="CS58" s="54"/>
      <c r="CT58" s="54"/>
      <c r="CU58" s="54"/>
      <c r="CV58" s="54"/>
      <c r="CW58" s="54"/>
      <c r="CX58" s="54"/>
      <c r="CY58" s="54"/>
      <c r="CZ58" s="54"/>
      <c r="DA58" s="54"/>
      <c r="DB58" s="54"/>
    </row>
    <row r="59" spans="1:106" x14ac:dyDescent="0.2">
      <c r="A59" s="77">
        <f t="shared" ca="1" si="0"/>
        <v>31</v>
      </c>
      <c r="B59" s="78">
        <f ca="1">IF((w!$B$49-OFFSET(ввод!C32,w!$B$48,0,1,1))&lt;0,"",OFFSET(ввод!D32,w!$B$48,0,1,1))</f>
        <v>42040</v>
      </c>
      <c r="C59" s="83">
        <f ca="1">IF(B59="","",OFFSET(q!F35,w!$B$48,0,1,1))</f>
        <v>100.5</v>
      </c>
      <c r="D59" s="79">
        <f ca="1">IF(C59="","",OFFSET(q!H35,w!$B$48,0,1,1))</f>
        <v>99.5</v>
      </c>
      <c r="E59" s="80">
        <f ca="1">IF(B59="","",OFFSET(w!N109,w!$B$48,0,1,1))</f>
        <v>3.3999999999999998E-3</v>
      </c>
      <c r="F59" s="81">
        <f ca="1">IF(B59="","",OFFSET(w!Q109,w!$B$48,0,1,1))</f>
        <v>1.1000000000000001</v>
      </c>
      <c r="G59" s="81">
        <f ca="1">IF(B59="","",OFFSET(w!T109,w!$B$48,0,1,1))</f>
        <v>0.6</v>
      </c>
      <c r="H59" s="359" t="str">
        <f ca="1">IF(B59="","",OFFSET(w!CY110,w!$B$48,0,1,1))</f>
        <v/>
      </c>
      <c r="I59" s="82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4"/>
      <c r="BW59" s="54"/>
      <c r="BX59" s="54"/>
      <c r="BY59" s="54"/>
      <c r="BZ59" s="54"/>
      <c r="CA59" s="54"/>
      <c r="CB59" s="54"/>
      <c r="CC59" s="54"/>
      <c r="CD59" s="54"/>
      <c r="CE59" s="54"/>
      <c r="CF59" s="54"/>
      <c r="CG59" s="54"/>
      <c r="CH59" s="54"/>
      <c r="CI59" s="54"/>
      <c r="CJ59" s="54"/>
      <c r="CK59" s="54"/>
      <c r="CL59" s="54"/>
      <c r="CM59" s="54"/>
      <c r="CN59" s="54"/>
      <c r="CO59" s="54"/>
      <c r="CP59" s="54"/>
      <c r="CQ59" s="54"/>
      <c r="CR59" s="54"/>
      <c r="CS59" s="54"/>
      <c r="CT59" s="54"/>
      <c r="CU59" s="54"/>
      <c r="CV59" s="54"/>
      <c r="CW59" s="54"/>
      <c r="CX59" s="54"/>
      <c r="CY59" s="54"/>
      <c r="CZ59" s="54"/>
      <c r="DA59" s="54"/>
      <c r="DB59" s="54"/>
    </row>
    <row r="60" spans="1:106" x14ac:dyDescent="0.2">
      <c r="A60" s="77">
        <f t="shared" ca="1" si="0"/>
        <v>32</v>
      </c>
      <c r="B60" s="78">
        <f ca="1">IF((w!$B$49-OFFSET(ввод!C33,w!$B$48,0,1,1))&lt;0,"",OFFSET(ввод!D33,w!$B$48,0,1,1))</f>
        <v>42041</v>
      </c>
      <c r="C60" s="83">
        <f ca="1">IF(B60="","",OFFSET(q!F36,w!$B$48,0,1,1))</f>
        <v>99.6</v>
      </c>
      <c r="D60" s="79">
        <f ca="1">IF(C60="","",OFFSET(q!H36,w!$B$48,0,1,1))</f>
        <v>99.4</v>
      </c>
      <c r="E60" s="80">
        <f ca="1">IF(B60="","",OFFSET(w!N110,w!$B$48,0,1,1))</f>
        <v>-0.52</v>
      </c>
      <c r="F60" s="81">
        <f ca="1">IF(B60="","",OFFSET(w!Q110,w!$B$48,0,1,1))</f>
        <v>0.23</v>
      </c>
      <c r="G60" s="81">
        <f ca="1">IF(B60="","",OFFSET(w!T110,w!$B$48,0,1,1))</f>
        <v>0.52</v>
      </c>
      <c r="H60" s="359" t="str">
        <f ca="1">IF(B60="","",OFFSET(w!CY111,w!$B$48,0,1,1))</f>
        <v xml:space="preserve">wR1'1&gt;3S </v>
      </c>
      <c r="I60" s="82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54"/>
      <c r="BU60" s="54"/>
      <c r="BV60" s="54"/>
      <c r="BW60" s="54"/>
      <c r="BX60" s="54"/>
      <c r="BY60" s="54"/>
      <c r="BZ60" s="54"/>
      <c r="CA60" s="54"/>
      <c r="CB60" s="54"/>
      <c r="CC60" s="54"/>
      <c r="CD60" s="54"/>
      <c r="CE60" s="54"/>
      <c r="CF60" s="54"/>
      <c r="CG60" s="54"/>
      <c r="CH60" s="54"/>
      <c r="CI60" s="54"/>
      <c r="CJ60" s="54"/>
      <c r="CK60" s="54"/>
      <c r="CL60" s="54"/>
      <c r="CM60" s="54"/>
      <c r="CN60" s="54"/>
      <c r="CO60" s="54"/>
      <c r="CP60" s="54"/>
      <c r="CQ60" s="54"/>
      <c r="CR60" s="54"/>
      <c r="CS60" s="54"/>
      <c r="CT60" s="54"/>
      <c r="CU60" s="54"/>
      <c r="CV60" s="54"/>
      <c r="CW60" s="54"/>
      <c r="CX60" s="54"/>
      <c r="CY60" s="54"/>
      <c r="CZ60" s="54"/>
      <c r="DA60" s="54"/>
      <c r="DB60" s="54"/>
    </row>
    <row r="61" spans="1:106" x14ac:dyDescent="0.2">
      <c r="A61" s="77">
        <f t="shared" ca="1" si="0"/>
        <v>33</v>
      </c>
      <c r="B61" s="78">
        <f ca="1">IF((w!$B$49-OFFSET(ввод!C34,w!$B$48,0,1,1))&lt;0,"",OFFSET(ввод!D34,w!$B$48,0,1,1))</f>
        <v>42042</v>
      </c>
      <c r="C61" s="83">
        <f ca="1">IF(B61="","",OFFSET(q!F37,w!$B$48,0,1,1))</f>
        <v>101.7</v>
      </c>
      <c r="D61" s="79">
        <f ca="1">IF(C61="","",OFFSET(q!H37,w!$B$48,0,1,1))</f>
        <v>101.5</v>
      </c>
      <c r="E61" s="80">
        <f ca="1">IF(B61="","",OFFSET(w!N111,w!$B$48,0,1,1))</f>
        <v>1.6</v>
      </c>
      <c r="F61" s="81">
        <f ca="1">IF(B61="","",OFFSET(w!Q111,w!$B$48,0,1,1))</f>
        <v>0.17</v>
      </c>
      <c r="G61" s="81">
        <f ca="1">IF(B61="","",OFFSET(w!T111,w!$B$48,0,1,1))</f>
        <v>2.1</v>
      </c>
      <c r="H61" s="359" t="str">
        <f ca="1">IF(B61="","",OFFSET(w!CY112,w!$B$48,0,1,1))</f>
        <v xml:space="preserve">wR3'2&gt;2S </v>
      </c>
      <c r="I61" s="82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54"/>
      <c r="BP61" s="54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4"/>
      <c r="CH61" s="54"/>
      <c r="CI61" s="54"/>
      <c r="CJ61" s="54"/>
      <c r="CK61" s="54"/>
      <c r="CL61" s="54"/>
      <c r="CM61" s="54"/>
      <c r="CN61" s="54"/>
      <c r="CO61" s="54"/>
      <c r="CP61" s="54"/>
      <c r="CQ61" s="54"/>
      <c r="CR61" s="54"/>
      <c r="CS61" s="54"/>
      <c r="CT61" s="54"/>
      <c r="CU61" s="54"/>
      <c r="CV61" s="54"/>
      <c r="CW61" s="54"/>
      <c r="CX61" s="54"/>
      <c r="CY61" s="54"/>
      <c r="CZ61" s="54"/>
      <c r="DA61" s="54"/>
      <c r="DB61" s="54"/>
    </row>
    <row r="62" spans="1:106" x14ac:dyDescent="0.2">
      <c r="A62" s="77">
        <f t="shared" ref="A62:A93" ca="1" si="1">IF(B62="","",A61+1)</f>
        <v>34</v>
      </c>
      <c r="B62" s="78">
        <f ca="1">IF((w!$B$49-OFFSET(ввод!C35,w!$B$48,0,1,1))&lt;0,"",OFFSET(ввод!D35,w!$B$48,0,1,1))</f>
        <v>42043</v>
      </c>
      <c r="C62" s="83">
        <f ca="1">IF(B62="","",OFFSET(q!F38,w!$B$48,0,1,1))</f>
        <v>100.8</v>
      </c>
      <c r="D62" s="79">
        <f ca="1">IF(C62="","",OFFSET(q!H38,w!$B$48,0,1,1))</f>
        <v>100.3</v>
      </c>
      <c r="E62" s="80">
        <f ca="1">IF(B62="","",OFFSET(w!N112,w!$B$48,0,1,1))</f>
        <v>0.53</v>
      </c>
      <c r="F62" s="81">
        <f ca="1">IF(B62="","",OFFSET(w!Q112,w!$B$48,0,1,1))</f>
        <v>0.5</v>
      </c>
      <c r="G62" s="81">
        <f ca="1">IF(B62="","",OFFSET(w!T112,w!$B$48,0,1,1))</f>
        <v>1.1000000000000001</v>
      </c>
      <c r="H62" s="359" t="str">
        <f ca="1">IF(B62="","",OFFSET(w!CY113,w!$B$48,0,1,1))</f>
        <v xml:space="preserve">wR3'2&gt;2S </v>
      </c>
      <c r="I62" s="82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54"/>
      <c r="BM62" s="54"/>
      <c r="BN62" s="54"/>
      <c r="BO62" s="54"/>
      <c r="BP62" s="54"/>
      <c r="BQ62" s="54"/>
      <c r="BR62" s="54"/>
      <c r="BS62" s="54"/>
      <c r="BT62" s="54"/>
      <c r="BU62" s="54"/>
      <c r="BV62" s="54"/>
      <c r="BW62" s="54"/>
      <c r="BX62" s="54"/>
      <c r="BY62" s="54"/>
      <c r="BZ62" s="54"/>
      <c r="CA62" s="54"/>
      <c r="CB62" s="54"/>
      <c r="CC62" s="54"/>
      <c r="CD62" s="54"/>
      <c r="CE62" s="54"/>
      <c r="CF62" s="54"/>
      <c r="CG62" s="54"/>
      <c r="CH62" s="54"/>
      <c r="CI62" s="54"/>
      <c r="CJ62" s="54"/>
      <c r="CK62" s="54"/>
      <c r="CL62" s="54"/>
      <c r="CM62" s="54"/>
      <c r="CN62" s="54"/>
      <c r="CO62" s="54"/>
      <c r="CP62" s="54"/>
      <c r="CQ62" s="54"/>
      <c r="CR62" s="54"/>
      <c r="CS62" s="54"/>
      <c r="CT62" s="54"/>
      <c r="CU62" s="54"/>
      <c r="CV62" s="54"/>
      <c r="CW62" s="54"/>
      <c r="CX62" s="54"/>
      <c r="CY62" s="54"/>
      <c r="CZ62" s="54"/>
      <c r="DA62" s="54"/>
      <c r="DB62" s="54"/>
    </row>
    <row r="63" spans="1:106" x14ac:dyDescent="0.2">
      <c r="A63" s="77">
        <f t="shared" ca="1" si="1"/>
        <v>35</v>
      </c>
      <c r="B63" s="78">
        <f ca="1">IF((w!$B$49-OFFSET(ввод!C36,w!$B$48,0,1,1))&lt;0,"",OFFSET(ввод!D36,w!$B$48,0,1,1))</f>
        <v>42044</v>
      </c>
      <c r="C63" s="83">
        <f ca="1">IF(B63="","",OFFSET(q!F39,w!$B$48,0,1,1))</f>
        <v>100.8</v>
      </c>
      <c r="D63" s="79">
        <f ca="1">IF(C63="","",OFFSET(q!H39,w!$B$48,0,1,1))</f>
        <v>98.3</v>
      </c>
      <c r="E63" s="80">
        <f ca="1">IF(B63="","",OFFSET(w!N113,w!$B$48,0,1,1))</f>
        <v>-0.45</v>
      </c>
      <c r="F63" s="81">
        <f ca="1">IF(B63="","",OFFSET(w!Q113,w!$B$48,0,1,1))</f>
        <v>2.4</v>
      </c>
      <c r="G63" s="81">
        <f ca="1">IF(B63="","",OFFSET(w!T113,w!$B$48,0,1,1))</f>
        <v>0.98</v>
      </c>
      <c r="H63" s="359" t="str">
        <f ca="1">IF(B63="","",OFFSET(w!CY114,w!$B$48,0,1,1))</f>
        <v xml:space="preserve">wR3'2&gt;2S </v>
      </c>
      <c r="I63" s="82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4"/>
      <c r="BP63" s="54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  <c r="CG63" s="54"/>
      <c r="CH63" s="54"/>
      <c r="CI63" s="54"/>
      <c r="CJ63" s="54"/>
      <c r="CK63" s="54"/>
      <c r="CL63" s="54"/>
      <c r="CM63" s="54"/>
      <c r="CN63" s="54"/>
      <c r="CO63" s="54"/>
      <c r="CP63" s="54"/>
      <c r="CQ63" s="54"/>
      <c r="CR63" s="54"/>
      <c r="CS63" s="54"/>
      <c r="CT63" s="54"/>
      <c r="CU63" s="54"/>
      <c r="CV63" s="54"/>
      <c r="CW63" s="54"/>
      <c r="CX63" s="54"/>
      <c r="CY63" s="54"/>
      <c r="CZ63" s="54"/>
      <c r="DA63" s="54"/>
      <c r="DB63" s="54"/>
    </row>
    <row r="64" spans="1:106" x14ac:dyDescent="0.2">
      <c r="A64" s="84">
        <f t="shared" ca="1" si="1"/>
        <v>36</v>
      </c>
      <c r="B64" s="85">
        <f ca="1">IF((w!$B$49-OFFSET(ввод!C37,w!$B$48,0,1,1))&lt;0,"",OFFSET(ввод!D37,w!$B$48,0,1,1))</f>
        <v>42045</v>
      </c>
      <c r="C64" s="81">
        <f ca="1">IF(B64="","",OFFSET(q!F40,w!$B$48,0,1,1))</f>
        <v>101.6</v>
      </c>
      <c r="D64" s="80">
        <f ca="1">IF(C64="","",OFFSET(q!H40,w!$B$48,0,1,1))</f>
        <v>99.5</v>
      </c>
      <c r="E64" s="80">
        <f ca="1">IF(B64="","",OFFSET(w!N114,w!$B$48,0,1,1))</f>
        <v>0.59</v>
      </c>
      <c r="F64" s="81">
        <f ca="1">IF(B64="","",OFFSET(w!Q114,w!$B$48,0,1,1))</f>
        <v>2.1</v>
      </c>
      <c r="G64" s="81">
        <f ca="1">IF(B64="","",OFFSET(w!T114,w!$B$48,0,1,1))</f>
        <v>1</v>
      </c>
      <c r="H64" s="359" t="str">
        <f ca="1">IF(B64="","",OFFSET(w!CY115,w!$B$48,0,1,1))</f>
        <v xml:space="preserve">wR3'2&gt;2S wR8'8&gt;1S </v>
      </c>
      <c r="I64" s="82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54"/>
      <c r="BM64" s="54"/>
      <c r="BN64" s="54"/>
      <c r="BO64" s="54"/>
      <c r="BP64" s="54"/>
      <c r="BQ64" s="54"/>
      <c r="BR64" s="54"/>
      <c r="BS64" s="54"/>
      <c r="BT64" s="54"/>
      <c r="BU64" s="54"/>
      <c r="BV64" s="54"/>
      <c r="BW64" s="54"/>
      <c r="BX64" s="54"/>
      <c r="BY64" s="54"/>
      <c r="BZ64" s="54"/>
      <c r="CA64" s="54"/>
      <c r="CB64" s="54"/>
      <c r="CC64" s="54"/>
      <c r="CD64" s="54"/>
      <c r="CE64" s="54"/>
      <c r="CF64" s="54"/>
      <c r="CG64" s="54"/>
      <c r="CH64" s="54"/>
      <c r="CI64" s="54"/>
      <c r="CJ64" s="54"/>
      <c r="CK64" s="54"/>
      <c r="CL64" s="54"/>
      <c r="CM64" s="54"/>
      <c r="CN64" s="54"/>
      <c r="CO64" s="54"/>
      <c r="CP64" s="54"/>
      <c r="CQ64" s="54"/>
      <c r="CR64" s="54"/>
      <c r="CS64" s="54"/>
      <c r="CT64" s="54"/>
      <c r="CU64" s="54"/>
      <c r="CV64" s="54"/>
      <c r="CW64" s="54"/>
      <c r="CX64" s="54"/>
      <c r="CY64" s="54"/>
      <c r="CZ64" s="54"/>
      <c r="DA64" s="54"/>
      <c r="DB64" s="54"/>
    </row>
    <row r="65" spans="1:106" x14ac:dyDescent="0.2">
      <c r="A65" s="84">
        <f t="shared" ca="1" si="1"/>
        <v>37</v>
      </c>
      <c r="B65" s="85">
        <f ca="1">IF((w!$B$49-OFFSET(ввод!C38,w!$B$48,0,1,1))&lt;0,"",OFFSET(ввод!D38,w!$B$48,0,1,1))</f>
        <v>42046</v>
      </c>
      <c r="C65" s="81">
        <f ca="1">IF(B65="","",OFFSET(q!F41,w!$B$48,0,1,1))</f>
        <v>99.8</v>
      </c>
      <c r="D65" s="80">
        <f ca="1">IF(C65="","",OFFSET(q!H41,w!$B$48,0,1,1))</f>
        <v>99.5</v>
      </c>
      <c r="E65" s="80">
        <f ca="1">IF(B65="","",OFFSET(w!N115,w!$B$48,0,1,1))</f>
        <v>-0.35</v>
      </c>
      <c r="F65" s="81">
        <f ca="1">IF(B65="","",OFFSET(w!Q115,w!$B$48,0,1,1))</f>
        <v>0.31</v>
      </c>
      <c r="G65" s="81">
        <f ca="1">IF(B65="","",OFFSET(w!T115,w!$B$48,0,1,1))</f>
        <v>0.93</v>
      </c>
      <c r="H65" s="359" t="str">
        <f ca="1">IF(B65="","",OFFSET(w!CY116,w!$B$48,0,1,1))</f>
        <v xml:space="preserve">wX1'1&gt;3S wR1'1&gt;3S wR3'2&gt;2S wR8'8&gt;1S </v>
      </c>
      <c r="I65" s="82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4"/>
      <c r="BP65" s="54"/>
      <c r="BQ65" s="54"/>
      <c r="BR65" s="54"/>
      <c r="BS65" s="54"/>
      <c r="BT65" s="54"/>
      <c r="BU65" s="54"/>
      <c r="BV65" s="54"/>
      <c r="BW65" s="54"/>
      <c r="BX65" s="54"/>
      <c r="BY65" s="54"/>
      <c r="BZ65" s="54"/>
      <c r="CA65" s="54"/>
      <c r="CB65" s="54"/>
      <c r="CC65" s="54"/>
      <c r="CD65" s="54"/>
      <c r="CE65" s="54"/>
      <c r="CF65" s="54"/>
      <c r="CG65" s="54"/>
      <c r="CH65" s="54"/>
      <c r="CI65" s="54"/>
      <c r="CJ65" s="54"/>
      <c r="CK65" s="54"/>
      <c r="CL65" s="54"/>
      <c r="CM65" s="54"/>
      <c r="CN65" s="54"/>
      <c r="CO65" s="54"/>
      <c r="CP65" s="54"/>
      <c r="CQ65" s="54"/>
      <c r="CR65" s="54"/>
      <c r="CS65" s="54"/>
      <c r="CT65" s="54"/>
      <c r="CU65" s="54"/>
      <c r="CV65" s="54"/>
      <c r="CW65" s="54"/>
      <c r="CX65" s="54"/>
      <c r="CY65" s="54"/>
      <c r="CZ65" s="54"/>
      <c r="DA65" s="54"/>
      <c r="DB65" s="54"/>
    </row>
    <row r="66" spans="1:106" x14ac:dyDescent="0.2">
      <c r="A66" s="84">
        <f t="shared" ca="1" si="1"/>
        <v>38</v>
      </c>
      <c r="B66" s="85">
        <f ca="1">IF((w!$B$49-OFFSET(ввод!C39,w!$B$48,0,1,1))&lt;0,"",OFFSET(ввод!D39,w!$B$48,0,1,1))</f>
        <v>42047</v>
      </c>
      <c r="C66" s="81">
        <f ca="1">IF(B66="","",OFFSET(q!F42,w!$B$48,0,1,1))</f>
        <v>102.4</v>
      </c>
      <c r="D66" s="80">
        <f ca="1">IF(C66="","",OFFSET(q!H42,w!$B$48,0,1,1))</f>
        <v>101.7</v>
      </c>
      <c r="E66" s="80">
        <f ca="1">IF(B66="","",OFFSET(w!N116,w!$B$48,0,1,1))</f>
        <v>2</v>
      </c>
      <c r="F66" s="81">
        <f ca="1">IF(B66="","",OFFSET(w!Q116,w!$B$48,0,1,1))</f>
        <v>0.78</v>
      </c>
      <c r="G66" s="81">
        <f ca="1">IF(B66="","",OFFSET(w!T116,w!$B$48,0,1,1))</f>
        <v>2.4</v>
      </c>
      <c r="H66" s="359" t="str">
        <f ca="1">IF(B66="","",OFFSET(w!CY117,w!$B$48,0,1,1))</f>
        <v xml:space="preserve">wR1'1&gt;3S wR3'2&gt;2S wR8'8&gt;1S </v>
      </c>
      <c r="I66" s="82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54"/>
      <c r="BM66" s="54"/>
      <c r="BN66" s="54"/>
      <c r="BO66" s="54"/>
      <c r="BP66" s="54"/>
      <c r="BQ66" s="54"/>
      <c r="BR66" s="54"/>
      <c r="BS66" s="54"/>
      <c r="BT66" s="54"/>
      <c r="BU66" s="54"/>
      <c r="BV66" s="54"/>
      <c r="BW66" s="54"/>
      <c r="BX66" s="54"/>
      <c r="BY66" s="54"/>
      <c r="BZ66" s="54"/>
      <c r="CA66" s="54"/>
      <c r="CB66" s="54"/>
      <c r="CC66" s="54"/>
      <c r="CD66" s="54"/>
      <c r="CE66" s="54"/>
      <c r="CF66" s="54"/>
      <c r="CG66" s="54"/>
      <c r="CH66" s="54"/>
      <c r="CI66" s="54"/>
      <c r="CJ66" s="54"/>
      <c r="CK66" s="54"/>
      <c r="CL66" s="54"/>
      <c r="CM66" s="54"/>
      <c r="CN66" s="54"/>
      <c r="CO66" s="54"/>
      <c r="CP66" s="54"/>
      <c r="CQ66" s="54"/>
      <c r="CR66" s="54"/>
      <c r="CS66" s="54"/>
      <c r="CT66" s="54"/>
      <c r="CU66" s="54"/>
      <c r="CV66" s="54"/>
      <c r="CW66" s="54"/>
      <c r="CX66" s="54"/>
      <c r="CY66" s="54"/>
      <c r="CZ66" s="54"/>
      <c r="DA66" s="54"/>
      <c r="DB66" s="54"/>
    </row>
    <row r="67" spans="1:106" x14ac:dyDescent="0.2">
      <c r="A67" s="84">
        <f t="shared" ca="1" si="1"/>
        <v>39</v>
      </c>
      <c r="B67" s="85">
        <f ca="1">IF((w!$B$49-OFFSET(ввод!C40,w!$B$48,0,1,1))&lt;0,"",OFFSET(ввод!D40,w!$B$48,0,1,1))</f>
        <v>42048</v>
      </c>
      <c r="C67" s="81">
        <f ca="1">IF(B67="","",OFFSET(q!F43,w!$B$48,0,1,1))</f>
        <v>100.2</v>
      </c>
      <c r="D67" s="80">
        <f ca="1">IF(C67="","",OFFSET(q!H43,w!$B$48,0,1,1))</f>
        <v>99.7</v>
      </c>
      <c r="E67" s="80">
        <f ca="1">IF(B67="","",OFFSET(w!N117,w!$B$48,0,1,1))</f>
        <v>-0.05</v>
      </c>
      <c r="F67" s="81">
        <f ca="1">IF(B67="","",OFFSET(w!Q117,w!$B$48,0,1,1))</f>
        <v>0.47</v>
      </c>
      <c r="G67" s="81">
        <f ca="1">IF(B67="","",OFFSET(w!T117,w!$B$48,0,1,1))</f>
        <v>2.1</v>
      </c>
      <c r="H67" s="359" t="str">
        <f ca="1">IF(B67="","",OFFSET(w!CY118,w!$B$48,0,1,1))</f>
        <v xml:space="preserve">wX1'1&gt;3S wX3'2&gt;2S wR1'1&gt;3S wR3'2&gt;2S wR8'8&gt;1S </v>
      </c>
      <c r="I67" s="82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4"/>
      <c r="BP67" s="54"/>
      <c r="BQ67" s="54"/>
      <c r="BR67" s="54"/>
      <c r="BS67" s="54"/>
      <c r="BT67" s="54"/>
      <c r="BU67" s="54"/>
      <c r="BV67" s="54"/>
      <c r="BW67" s="54"/>
      <c r="BX67" s="54"/>
      <c r="BY67" s="54"/>
      <c r="BZ67" s="54"/>
      <c r="CA67" s="54"/>
      <c r="CB67" s="54"/>
      <c r="CC67" s="54"/>
      <c r="CD67" s="54"/>
      <c r="CE67" s="54"/>
      <c r="CF67" s="54"/>
      <c r="CG67" s="54"/>
      <c r="CH67" s="54"/>
      <c r="CI67" s="54"/>
      <c r="CJ67" s="54"/>
      <c r="CK67" s="54"/>
      <c r="CL67" s="54"/>
      <c r="CM67" s="54"/>
      <c r="CN67" s="54"/>
      <c r="CO67" s="54"/>
      <c r="CP67" s="54"/>
      <c r="CQ67" s="54"/>
      <c r="CR67" s="54"/>
      <c r="CS67" s="54"/>
      <c r="CT67" s="54"/>
      <c r="CU67" s="54"/>
      <c r="CV67" s="54"/>
      <c r="CW67" s="54"/>
      <c r="CX67" s="54"/>
      <c r="CY67" s="54"/>
      <c r="CZ67" s="54"/>
      <c r="DA67" s="54"/>
      <c r="DB67" s="54"/>
    </row>
    <row r="68" spans="1:106" x14ac:dyDescent="0.2">
      <c r="A68" s="84">
        <f t="shared" ca="1" si="1"/>
        <v>40</v>
      </c>
      <c r="B68" s="85">
        <f ca="1">IF((w!$B$49-OFFSET(ввод!C41,w!$B$48,0,1,1))&lt;0,"",OFFSET(ввод!D41,w!$B$48,0,1,1))</f>
        <v>42049</v>
      </c>
      <c r="C68" s="81">
        <f ca="1">IF(B68="","",OFFSET(q!F44,w!$B$48,0,1,1))</f>
        <v>102.3</v>
      </c>
      <c r="D68" s="80">
        <f ca="1">IF(C68="","",OFFSET(q!H44,w!$B$48,0,1,1))</f>
        <v>101.6</v>
      </c>
      <c r="E68" s="80">
        <f ca="1">IF(B68="","",OFFSET(w!N118,w!$B$48,0,1,1))</f>
        <v>1.9</v>
      </c>
      <c r="F68" s="81">
        <f ca="1">IF(B68="","",OFFSET(w!Q118,w!$B$48,0,1,1))</f>
        <v>0.68</v>
      </c>
      <c r="G68" s="81">
        <f ca="1">IF(B68="","",OFFSET(w!T118,w!$B$48,0,1,1))</f>
        <v>2</v>
      </c>
      <c r="H68" s="359" t="str">
        <f ca="1">IF(B68="","",OFFSET(w!CY119,w!$B$48,0,1,1))</f>
        <v xml:space="preserve">wR1'1&gt;3S wR3'2&gt;2S wR8'8&gt;1S </v>
      </c>
      <c r="I68" s="82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4"/>
      <c r="AN68" s="54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4"/>
      <c r="BZ68" s="54"/>
      <c r="CA68" s="54"/>
      <c r="CB68" s="54"/>
      <c r="CC68" s="54"/>
      <c r="CD68" s="54"/>
      <c r="CE68" s="54"/>
      <c r="CF68" s="54"/>
      <c r="CG68" s="54"/>
      <c r="CH68" s="54"/>
      <c r="CI68" s="54"/>
      <c r="CJ68" s="54"/>
      <c r="CK68" s="54"/>
      <c r="CL68" s="54"/>
      <c r="CM68" s="54"/>
      <c r="CN68" s="54"/>
      <c r="CO68" s="54"/>
      <c r="CP68" s="54"/>
      <c r="CQ68" s="54"/>
      <c r="CR68" s="54"/>
      <c r="CS68" s="54"/>
      <c r="CT68" s="54"/>
      <c r="CU68" s="54"/>
      <c r="CV68" s="54"/>
      <c r="CW68" s="54"/>
      <c r="CX68" s="54"/>
      <c r="CY68" s="54"/>
      <c r="CZ68" s="54"/>
      <c r="DA68" s="54"/>
      <c r="DB68" s="54"/>
    </row>
    <row r="69" spans="1:106" x14ac:dyDescent="0.2">
      <c r="A69" s="84">
        <f t="shared" ca="1" si="1"/>
        <v>41</v>
      </c>
      <c r="B69" s="85">
        <f ca="1">IF((w!$B$49-OFFSET(ввод!C42,w!$B$48,0,1,1))&lt;0,"",OFFSET(ввод!D42,w!$B$48,0,1,1))</f>
        <v>42050</v>
      </c>
      <c r="C69" s="81">
        <f ca="1">IF(B69="","",OFFSET(q!F45,w!$B$48,0,1,1))</f>
        <v>100.3</v>
      </c>
      <c r="D69" s="80">
        <f ca="1">IF(C69="","",OFFSET(q!H45,w!$B$48,0,1,1))</f>
        <v>98.3</v>
      </c>
      <c r="E69" s="80">
        <f ca="1">IF(B69="","",OFFSET(w!N119,w!$B$48,0,1,1))</f>
        <v>-0.69</v>
      </c>
      <c r="F69" s="81">
        <f ca="1">IF(B69="","",OFFSET(w!Q119,w!$B$48,0,1,1))</f>
        <v>2.1</v>
      </c>
      <c r="G69" s="81">
        <f ca="1">IF(B69="","",OFFSET(w!T119,w!$B$48,0,1,1))</f>
        <v>2.6</v>
      </c>
      <c r="H69" s="359" t="str">
        <f ca="1">IF(B69="","",OFFSET(w!CY120,w!$B$48,0,1,1))</f>
        <v/>
      </c>
      <c r="I69" s="82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54"/>
      <c r="BL69" s="54"/>
      <c r="BM69" s="54"/>
      <c r="BN69" s="54"/>
      <c r="BO69" s="54"/>
      <c r="BP69" s="54"/>
      <c r="BQ69" s="54"/>
      <c r="BR69" s="54"/>
      <c r="BS69" s="54"/>
      <c r="BT69" s="54"/>
      <c r="BU69" s="54"/>
      <c r="BV69" s="54"/>
      <c r="BW69" s="54"/>
      <c r="BX69" s="54"/>
      <c r="BY69" s="54"/>
      <c r="BZ69" s="54"/>
      <c r="CA69" s="54"/>
      <c r="CB69" s="54"/>
      <c r="CC69" s="54"/>
      <c r="CD69" s="54"/>
      <c r="CE69" s="54"/>
      <c r="CF69" s="54"/>
      <c r="CG69" s="54"/>
      <c r="CH69" s="54"/>
      <c r="CI69" s="54"/>
      <c r="CJ69" s="54"/>
      <c r="CK69" s="54"/>
      <c r="CL69" s="54"/>
      <c r="CM69" s="54"/>
      <c r="CN69" s="54"/>
      <c r="CO69" s="54"/>
      <c r="CP69" s="54"/>
      <c r="CQ69" s="54"/>
      <c r="CR69" s="54"/>
      <c r="CS69" s="54"/>
      <c r="CT69" s="54"/>
      <c r="CU69" s="54"/>
      <c r="CV69" s="54"/>
      <c r="CW69" s="54"/>
      <c r="CX69" s="54"/>
      <c r="CY69" s="54"/>
      <c r="CZ69" s="54"/>
      <c r="DA69" s="54"/>
      <c r="DB69" s="54"/>
    </row>
    <row r="70" spans="1:106" x14ac:dyDescent="0.2">
      <c r="A70" s="84">
        <f t="shared" ca="1" si="1"/>
        <v>42</v>
      </c>
      <c r="B70" s="85">
        <f ca="1">IF((w!$B$49-OFFSET(ввод!C43,w!$B$48,0,1,1))&lt;0,"",OFFSET(ввод!D43,w!$B$48,0,1,1))</f>
        <v>42051</v>
      </c>
      <c r="C70" s="81">
        <f ca="1">IF(B70="","",OFFSET(q!F46,w!$B$48,0,1,1))</f>
        <v>100.5</v>
      </c>
      <c r="D70" s="80">
        <f ca="1">IF(C70="","",OFFSET(q!H46,w!$B$48,0,1,1))</f>
        <v>98.7</v>
      </c>
      <c r="E70" s="80">
        <f ca="1">IF(B70="","",OFFSET(w!N120,w!$B$48,0,1,1))</f>
        <v>-0.42</v>
      </c>
      <c r="F70" s="81">
        <f ca="1">IF(B70="","",OFFSET(w!Q120,w!$B$48,0,1,1))</f>
        <v>1.8</v>
      </c>
      <c r="G70" s="81">
        <f ca="1">IF(B70="","",OFFSET(w!T120,w!$B$48,0,1,1))</f>
        <v>0.27</v>
      </c>
      <c r="H70" s="359" t="str">
        <f ca="1">IF(B70="","",OFFSET(w!CY121,w!$B$48,0,1,1))</f>
        <v/>
      </c>
      <c r="I70" s="82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  <c r="BM70" s="54"/>
      <c r="BN70" s="54"/>
      <c r="BO70" s="54"/>
      <c r="BP70" s="54"/>
      <c r="BQ70" s="54"/>
      <c r="BR70" s="54"/>
      <c r="BS70" s="54"/>
      <c r="BT70" s="54"/>
      <c r="BU70" s="54"/>
      <c r="BV70" s="54"/>
      <c r="BW70" s="54"/>
      <c r="BX70" s="54"/>
      <c r="BY70" s="54"/>
      <c r="BZ70" s="54"/>
      <c r="CA70" s="54"/>
      <c r="CB70" s="54"/>
      <c r="CC70" s="54"/>
      <c r="CD70" s="54"/>
      <c r="CE70" s="54"/>
      <c r="CF70" s="54"/>
      <c r="CG70" s="54"/>
      <c r="CH70" s="54"/>
      <c r="CI70" s="54"/>
      <c r="CJ70" s="54"/>
      <c r="CK70" s="54"/>
      <c r="CL70" s="54"/>
      <c r="CM70" s="54"/>
      <c r="CN70" s="54"/>
      <c r="CO70" s="54"/>
      <c r="CP70" s="54"/>
      <c r="CQ70" s="54"/>
      <c r="CR70" s="54"/>
      <c r="CS70" s="54"/>
      <c r="CT70" s="54"/>
      <c r="CU70" s="54"/>
      <c r="CV70" s="54"/>
      <c r="CW70" s="54"/>
      <c r="CX70" s="54"/>
      <c r="CY70" s="54"/>
      <c r="CZ70" s="54"/>
      <c r="DA70" s="54"/>
      <c r="DB70" s="54"/>
    </row>
    <row r="71" spans="1:106" x14ac:dyDescent="0.2">
      <c r="A71" s="84">
        <f t="shared" ca="1" si="1"/>
        <v>43</v>
      </c>
      <c r="B71" s="85">
        <f ca="1">IF((w!$B$49-OFFSET(ввод!C44,w!$B$48,0,1,1))&lt;0,"",OFFSET(ввод!D44,w!$B$48,0,1,1))</f>
        <v>42052</v>
      </c>
      <c r="C71" s="81">
        <f ca="1">IF(B71="","",OFFSET(q!F47,w!$B$48,0,1,1))</f>
        <v>100.2</v>
      </c>
      <c r="D71" s="80">
        <f ca="1">IF(C71="","",OFFSET(q!H47,w!$B$48,0,1,1))</f>
        <v>99.2</v>
      </c>
      <c r="E71" s="80">
        <f ca="1">IF(B71="","",OFFSET(w!N121,w!$B$48,0,1,1))</f>
        <v>-0.28000000000000003</v>
      </c>
      <c r="F71" s="81">
        <f ca="1">IF(B71="","",OFFSET(w!Q121,w!$B$48,0,1,1))</f>
        <v>0.99</v>
      </c>
      <c r="G71" s="81">
        <f ca="1">IF(B71="","",OFFSET(w!T121,w!$B$48,0,1,1))</f>
        <v>0.14000000000000001</v>
      </c>
      <c r="H71" s="359" t="str">
        <f ca="1">IF(B71="","",OFFSET(w!CY122,w!$B$48,0,1,1))</f>
        <v/>
      </c>
      <c r="I71" s="82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4"/>
      <c r="AN71" s="54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  <c r="BM71" s="54"/>
      <c r="BN71" s="54"/>
      <c r="BO71" s="54"/>
      <c r="BP71" s="54"/>
      <c r="BQ71" s="54"/>
      <c r="BR71" s="54"/>
      <c r="BS71" s="54"/>
      <c r="BT71" s="54"/>
      <c r="BU71" s="54"/>
      <c r="BV71" s="54"/>
      <c r="BW71" s="54"/>
      <c r="BX71" s="54"/>
      <c r="BY71" s="54"/>
      <c r="BZ71" s="54"/>
      <c r="CA71" s="54"/>
      <c r="CB71" s="54"/>
      <c r="CC71" s="54"/>
      <c r="CD71" s="54"/>
      <c r="CE71" s="54"/>
      <c r="CF71" s="54"/>
      <c r="CG71" s="54"/>
      <c r="CH71" s="54"/>
      <c r="CI71" s="54"/>
      <c r="CJ71" s="54"/>
      <c r="CK71" s="54"/>
      <c r="CL71" s="54"/>
      <c r="CM71" s="54"/>
      <c r="CN71" s="54"/>
      <c r="CO71" s="54"/>
      <c r="CP71" s="54"/>
      <c r="CQ71" s="54"/>
      <c r="CR71" s="54"/>
      <c r="CS71" s="54"/>
      <c r="CT71" s="54"/>
      <c r="CU71" s="54"/>
      <c r="CV71" s="54"/>
      <c r="CW71" s="54"/>
      <c r="CX71" s="54"/>
      <c r="CY71" s="54"/>
      <c r="CZ71" s="54"/>
      <c r="DA71" s="54"/>
      <c r="DB71" s="54"/>
    </row>
    <row r="72" spans="1:106" x14ac:dyDescent="0.2">
      <c r="A72" s="84">
        <f t="shared" ca="1" si="1"/>
        <v>44</v>
      </c>
      <c r="B72" s="85">
        <f ca="1">IF((w!$B$49-OFFSET(ввод!C45,w!$B$48,0,1,1))&lt;0,"",OFFSET(ввод!D45,w!$B$48,0,1,1))</f>
        <v>42053</v>
      </c>
      <c r="C72" s="81">
        <f ca="1">IF(B72="","",OFFSET(q!F48,w!$B$48,0,1,1))</f>
        <v>100.2</v>
      </c>
      <c r="D72" s="80">
        <f ca="1">IF(C72="","",OFFSET(q!H48,w!$B$48,0,1,1))</f>
        <v>100</v>
      </c>
      <c r="E72" s="80">
        <f ca="1">IF(B72="","",OFFSET(w!N122,w!$B$48,0,1,1))</f>
        <v>0.12</v>
      </c>
      <c r="F72" s="81">
        <f ca="1">IF(B72="","",OFFSET(w!Q122,w!$B$48,0,1,1))</f>
        <v>0.14000000000000001</v>
      </c>
      <c r="G72" s="81">
        <f ca="1">IF(B72="","",OFFSET(w!T122,w!$B$48,0,1,1))</f>
        <v>0.4</v>
      </c>
      <c r="H72" s="359" t="str">
        <f ca="1">IF(B72="","",OFFSET(w!CY123,w!$B$48,0,1,1))</f>
        <v/>
      </c>
      <c r="I72" s="82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  <c r="BM72" s="54"/>
      <c r="BN72" s="54"/>
      <c r="BO72" s="54"/>
      <c r="BP72" s="54"/>
      <c r="BQ72" s="54"/>
      <c r="BR72" s="54"/>
      <c r="BS72" s="54"/>
      <c r="BT72" s="54"/>
      <c r="BU72" s="54"/>
      <c r="BV72" s="54"/>
      <c r="BW72" s="54"/>
      <c r="BX72" s="54"/>
      <c r="BY72" s="54"/>
      <c r="BZ72" s="54"/>
      <c r="CA72" s="54"/>
      <c r="CB72" s="54"/>
      <c r="CC72" s="54"/>
      <c r="CD72" s="54"/>
      <c r="CE72" s="54"/>
      <c r="CF72" s="54"/>
      <c r="CG72" s="54"/>
      <c r="CH72" s="54"/>
      <c r="CI72" s="54"/>
      <c r="CJ72" s="54"/>
      <c r="CK72" s="54"/>
      <c r="CL72" s="54"/>
      <c r="CM72" s="54"/>
      <c r="CN72" s="54"/>
      <c r="CO72" s="54"/>
      <c r="CP72" s="54"/>
      <c r="CQ72" s="54"/>
      <c r="CR72" s="54"/>
      <c r="CS72" s="54"/>
      <c r="CT72" s="54"/>
      <c r="CU72" s="54"/>
      <c r="CV72" s="54"/>
      <c r="CW72" s="54"/>
      <c r="CX72" s="54"/>
      <c r="CY72" s="54"/>
      <c r="CZ72" s="54"/>
      <c r="DA72" s="54"/>
      <c r="DB72" s="54"/>
    </row>
    <row r="73" spans="1:106" x14ac:dyDescent="0.2">
      <c r="A73" s="84">
        <f t="shared" ca="1" si="1"/>
        <v>45</v>
      </c>
      <c r="B73" s="85">
        <f ca="1">IF((w!$B$49-OFFSET(ввод!C46,w!$B$48,0,1,1))&lt;0,"",OFFSET(ввод!D46,w!$B$48,0,1,1))</f>
        <v>42054</v>
      </c>
      <c r="C73" s="81">
        <f ca="1">IF(B73="","",OFFSET(q!F49,w!$B$48,0,1,1))</f>
        <v>100</v>
      </c>
      <c r="D73" s="80">
        <f ca="1">IF(C73="","",OFFSET(q!H49,w!$B$48,0,1,1))</f>
        <v>99</v>
      </c>
      <c r="E73" s="80">
        <f ca="1">IF(B73="","",OFFSET(w!N123,w!$B$48,0,1,1))</f>
        <v>-0.51</v>
      </c>
      <c r="F73" s="81">
        <f ca="1">IF(B73="","",OFFSET(w!Q123,w!$B$48,0,1,1))</f>
        <v>1</v>
      </c>
      <c r="G73" s="81">
        <f ca="1">IF(B73="","",OFFSET(w!T123,w!$B$48,0,1,1))</f>
        <v>0.63</v>
      </c>
      <c r="H73" s="359" t="str">
        <f ca="1">IF(B73="","",OFFSET(w!CY124,w!$B$48,0,1,1))</f>
        <v/>
      </c>
      <c r="I73" s="82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  <c r="BS73" s="54"/>
      <c r="BT73" s="54"/>
      <c r="BU73" s="54"/>
      <c r="BV73" s="54"/>
      <c r="BW73" s="54"/>
      <c r="BX73" s="54"/>
      <c r="BY73" s="54"/>
      <c r="BZ73" s="54"/>
      <c r="CA73" s="54"/>
      <c r="CB73" s="54"/>
      <c r="CC73" s="54"/>
      <c r="CD73" s="54"/>
      <c r="CE73" s="54"/>
      <c r="CF73" s="54"/>
      <c r="CG73" s="54"/>
      <c r="CH73" s="54"/>
      <c r="CI73" s="54"/>
      <c r="CJ73" s="54"/>
      <c r="CK73" s="54"/>
      <c r="CL73" s="54"/>
      <c r="CM73" s="54"/>
      <c r="CN73" s="54"/>
      <c r="CO73" s="54"/>
      <c r="CP73" s="54"/>
      <c r="CQ73" s="54"/>
      <c r="CR73" s="54"/>
      <c r="CS73" s="54"/>
      <c r="CT73" s="54"/>
      <c r="CU73" s="54"/>
      <c r="CV73" s="54"/>
      <c r="CW73" s="54"/>
      <c r="CX73" s="54"/>
      <c r="CY73" s="54"/>
      <c r="CZ73" s="54"/>
      <c r="DA73" s="54"/>
      <c r="DB73" s="54"/>
    </row>
    <row r="74" spans="1:106" x14ac:dyDescent="0.2">
      <c r="A74" s="84">
        <f t="shared" ca="1" si="1"/>
        <v>46</v>
      </c>
      <c r="B74" s="85">
        <f ca="1">IF((w!$B$49-OFFSET(ввод!C47,w!$B$48,0,1,1))&lt;0,"",OFFSET(ввод!D47,w!$B$48,0,1,1))</f>
        <v>42055</v>
      </c>
      <c r="C74" s="81">
        <f ca="1">IF(B74="","",OFFSET(q!F50,w!$B$48,0,1,1))</f>
        <v>99.9</v>
      </c>
      <c r="D74" s="80">
        <f ca="1">IF(C74="","",OFFSET(q!H50,w!$B$48,0,1,1))</f>
        <v>99.2</v>
      </c>
      <c r="E74" s="80">
        <f ca="1">IF(B74="","",OFFSET(w!N124,w!$B$48,0,1,1))</f>
        <v>-0.46</v>
      </c>
      <c r="F74" s="81">
        <f ca="1">IF(B74="","",OFFSET(w!Q124,w!$B$48,0,1,1))</f>
        <v>0.78</v>
      </c>
      <c r="G74" s="81">
        <f ca="1">IF(B74="","",OFFSET(w!T124,w!$B$48,0,1,1))</f>
        <v>4.8000000000000001E-2</v>
      </c>
      <c r="H74" s="359" t="str">
        <f ca="1">IF(B74="","",OFFSET(w!CY125,w!$B$48,0,1,1))</f>
        <v/>
      </c>
      <c r="I74" s="82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4"/>
      <c r="BX74" s="54"/>
      <c r="BY74" s="54"/>
      <c r="BZ74" s="54"/>
      <c r="CA74" s="54"/>
      <c r="CB74" s="54"/>
      <c r="CC74" s="54"/>
      <c r="CD74" s="54"/>
      <c r="CE74" s="54"/>
      <c r="CF74" s="54"/>
      <c r="CG74" s="54"/>
      <c r="CH74" s="54"/>
      <c r="CI74" s="54"/>
      <c r="CJ74" s="54"/>
      <c r="CK74" s="54"/>
      <c r="CL74" s="54"/>
      <c r="CM74" s="54"/>
      <c r="CN74" s="54"/>
      <c r="CO74" s="54"/>
      <c r="CP74" s="54"/>
      <c r="CQ74" s="54"/>
      <c r="CR74" s="54"/>
      <c r="CS74" s="54"/>
      <c r="CT74" s="54"/>
      <c r="CU74" s="54"/>
      <c r="CV74" s="54"/>
      <c r="CW74" s="54"/>
      <c r="CX74" s="54"/>
      <c r="CY74" s="54"/>
      <c r="CZ74" s="54"/>
      <c r="DA74" s="54"/>
      <c r="DB74" s="54"/>
    </row>
    <row r="75" spans="1:106" x14ac:dyDescent="0.2">
      <c r="A75" s="84">
        <f t="shared" ca="1" si="1"/>
        <v>47</v>
      </c>
      <c r="B75" s="85">
        <f ca="1">IF((w!$B$49-OFFSET(ввод!C48,w!$B$48,0,1,1))&lt;0,"",OFFSET(ввод!D48,w!$B$48,0,1,1))</f>
        <v>42056</v>
      </c>
      <c r="C75" s="81">
        <f ca="1">IF(B75="","",OFFSET(q!F51,w!$B$48,0,1,1))</f>
        <v>100.6</v>
      </c>
      <c r="D75" s="80">
        <f ca="1">IF(C75="","",OFFSET(q!H51,w!$B$48,0,1,1))</f>
        <v>99.4</v>
      </c>
      <c r="E75" s="80">
        <f ca="1">IF(B75="","",OFFSET(w!N125,w!$B$48,0,1,1))</f>
        <v>0.03</v>
      </c>
      <c r="F75" s="81">
        <f ca="1">IF(B75="","",OFFSET(w!Q125,w!$B$48,0,1,1))</f>
        <v>1.2</v>
      </c>
      <c r="G75" s="81">
        <f ca="1">IF(B75="","",OFFSET(w!T125,w!$B$48,0,1,1))</f>
        <v>0.49</v>
      </c>
      <c r="H75" s="359" t="str">
        <f ca="1">IF(B75="","",OFFSET(w!CY126,w!$B$48,0,1,1))</f>
        <v/>
      </c>
      <c r="I75" s="82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54"/>
      <c r="BM75" s="54"/>
      <c r="BN75" s="54"/>
      <c r="BO75" s="54"/>
      <c r="BP75" s="54"/>
      <c r="BQ75" s="54"/>
      <c r="BR75" s="54"/>
      <c r="BS75" s="54"/>
      <c r="BT75" s="54"/>
      <c r="BU75" s="54"/>
      <c r="BV75" s="54"/>
      <c r="BW75" s="54"/>
      <c r="BX75" s="54"/>
      <c r="BY75" s="54"/>
      <c r="BZ75" s="54"/>
      <c r="CA75" s="54"/>
      <c r="CB75" s="54"/>
      <c r="CC75" s="54"/>
      <c r="CD75" s="54"/>
      <c r="CE75" s="54"/>
      <c r="CF75" s="54"/>
      <c r="CG75" s="54"/>
      <c r="CH75" s="54"/>
      <c r="CI75" s="54"/>
      <c r="CJ75" s="54"/>
      <c r="CK75" s="54"/>
      <c r="CL75" s="54"/>
      <c r="CM75" s="54"/>
      <c r="CN75" s="54"/>
      <c r="CO75" s="54"/>
      <c r="CP75" s="54"/>
      <c r="CQ75" s="54"/>
      <c r="CR75" s="54"/>
      <c r="CS75" s="54"/>
      <c r="CT75" s="54"/>
      <c r="CU75" s="54"/>
      <c r="CV75" s="54"/>
      <c r="CW75" s="54"/>
      <c r="CX75" s="54"/>
      <c r="CY75" s="54"/>
      <c r="CZ75" s="54"/>
      <c r="DA75" s="54"/>
      <c r="DB75" s="54"/>
    </row>
    <row r="76" spans="1:106" x14ac:dyDescent="0.2">
      <c r="A76" s="84">
        <f t="shared" ca="1" si="1"/>
        <v>48</v>
      </c>
      <c r="B76" s="85">
        <f ca="1">IF((w!$B$49-OFFSET(ввод!C49,w!$B$48,0,1,1))&lt;0,"",OFFSET(ввод!D49,w!$B$48,0,1,1))</f>
        <v>42057</v>
      </c>
      <c r="C76" s="81">
        <f ca="1">IF(B76="","",OFFSET(q!F52,w!$B$48,0,1,1))</f>
        <v>100.3</v>
      </c>
      <c r="D76" s="80">
        <f ca="1">IF(C76="","",OFFSET(q!H52,w!$B$48,0,1,1))</f>
        <v>99.8</v>
      </c>
      <c r="E76" s="80">
        <f ca="1">IF(B76="","",OFFSET(w!N126,w!$B$48,0,1,1))</f>
        <v>3.5999999999999997E-2</v>
      </c>
      <c r="F76" s="81">
        <f ca="1">IF(B76="","",OFFSET(w!Q126,w!$B$48,0,1,1))</f>
        <v>0.49</v>
      </c>
      <c r="G76" s="81">
        <f ca="1">IF(B76="","",OFFSET(w!T126,w!$B$48,0,1,1))</f>
        <v>5.7999999999999996E-3</v>
      </c>
      <c r="H76" s="359" t="str">
        <f ca="1">IF(B76="","",OFFSET(w!CY127,w!$B$48,0,1,1))</f>
        <v/>
      </c>
      <c r="I76" s="82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54"/>
      <c r="BM76" s="54"/>
      <c r="BN76" s="54"/>
      <c r="BO76" s="54"/>
      <c r="BP76" s="54"/>
      <c r="BQ76" s="54"/>
      <c r="BR76" s="54"/>
      <c r="BS76" s="54"/>
      <c r="BT76" s="54"/>
      <c r="BU76" s="54"/>
      <c r="BV76" s="54"/>
      <c r="BW76" s="54"/>
      <c r="BX76" s="54"/>
      <c r="BY76" s="54"/>
      <c r="BZ76" s="54"/>
      <c r="CA76" s="54"/>
      <c r="CB76" s="54"/>
      <c r="CC76" s="54"/>
      <c r="CD76" s="54"/>
      <c r="CE76" s="54"/>
      <c r="CF76" s="54"/>
      <c r="CG76" s="54"/>
      <c r="CH76" s="54"/>
      <c r="CI76" s="54"/>
      <c r="CJ76" s="54"/>
      <c r="CK76" s="54"/>
      <c r="CL76" s="54"/>
      <c r="CM76" s="54"/>
      <c r="CN76" s="54"/>
      <c r="CO76" s="54"/>
      <c r="CP76" s="54"/>
      <c r="CQ76" s="54"/>
      <c r="CR76" s="54"/>
      <c r="CS76" s="54"/>
      <c r="CT76" s="54"/>
      <c r="CU76" s="54"/>
      <c r="CV76" s="54"/>
      <c r="CW76" s="54"/>
      <c r="CX76" s="54"/>
      <c r="CY76" s="54"/>
      <c r="CZ76" s="54"/>
      <c r="DA76" s="54"/>
      <c r="DB76" s="54"/>
    </row>
    <row r="77" spans="1:106" x14ac:dyDescent="0.2">
      <c r="A77" s="84">
        <f t="shared" ca="1" si="1"/>
        <v>49</v>
      </c>
      <c r="B77" s="85">
        <f ca="1">IF((w!$B$49-OFFSET(ввод!C50,w!$B$48,0,1,1))&lt;0,"",OFFSET(ввод!D50,w!$B$48,0,1,1))</f>
        <v>42058</v>
      </c>
      <c r="C77" s="81">
        <f ca="1">IF(B77="","",OFFSET(q!F53,w!$B$48,0,1,1))</f>
        <v>101.8</v>
      </c>
      <c r="D77" s="80">
        <f ca="1">IF(C77="","",OFFSET(q!H53,w!$B$48,0,1,1))</f>
        <v>99.5</v>
      </c>
      <c r="E77" s="80">
        <f ca="1">IF(B77="","",OFFSET(w!N127,w!$B$48,0,1,1))</f>
        <v>0.62</v>
      </c>
      <c r="F77" s="81">
        <f ca="1">IF(B77="","",OFFSET(w!Q127,w!$B$48,0,1,1))</f>
        <v>2.2999999999999998</v>
      </c>
      <c r="G77" s="81">
        <f ca="1">IF(B77="","",OFFSET(w!T127,w!$B$48,0,1,1))</f>
        <v>0.57999999999999996</v>
      </c>
      <c r="H77" s="359" t="str">
        <f ca="1">IF(B77="","",OFFSET(w!CY128,w!$B$48,0,1,1))</f>
        <v/>
      </c>
      <c r="I77" s="82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54"/>
      <c r="BW77" s="54"/>
      <c r="BX77" s="54"/>
      <c r="BY77" s="54"/>
      <c r="BZ77" s="54"/>
      <c r="CA77" s="54"/>
      <c r="CB77" s="54"/>
      <c r="CC77" s="54"/>
      <c r="CD77" s="54"/>
      <c r="CE77" s="54"/>
      <c r="CF77" s="54"/>
      <c r="CG77" s="54"/>
      <c r="CH77" s="54"/>
      <c r="CI77" s="54"/>
      <c r="CJ77" s="54"/>
      <c r="CK77" s="54"/>
      <c r="CL77" s="54"/>
      <c r="CM77" s="54"/>
      <c r="CN77" s="54"/>
      <c r="CO77" s="54"/>
      <c r="CP77" s="54"/>
      <c r="CQ77" s="54"/>
      <c r="CR77" s="54"/>
      <c r="CS77" s="54"/>
      <c r="CT77" s="54"/>
      <c r="CU77" s="54"/>
      <c r="CV77" s="54"/>
      <c r="CW77" s="54"/>
      <c r="CX77" s="54"/>
      <c r="CY77" s="54"/>
      <c r="CZ77" s="54"/>
      <c r="DA77" s="54"/>
      <c r="DB77" s="54"/>
    </row>
    <row r="78" spans="1:106" x14ac:dyDescent="0.2">
      <c r="A78" s="84" t="str">
        <f t="shared" ca="1" si="1"/>
        <v/>
      </c>
      <c r="B78" s="85" t="str">
        <f ca="1">IF((w!$B$49-OFFSET(ввод!C51,w!$B$48,0,1,1))&lt;0,"",OFFSET(ввод!D51,w!$B$48,0,1,1))</f>
        <v/>
      </c>
      <c r="C78" s="81" t="str">
        <f ca="1">IF(B78="","",OFFSET(q!F54,w!$B$48,0,1,1))</f>
        <v/>
      </c>
      <c r="D78" s="80" t="str">
        <f ca="1">IF(C78="","",OFFSET(q!H54,w!$B$48,0,1,1))</f>
        <v/>
      </c>
      <c r="E78" s="80" t="str">
        <f ca="1">IF(B78="","",OFFSET(w!N128,w!$B$48,0,1,1))</f>
        <v/>
      </c>
      <c r="F78" s="81" t="str">
        <f ca="1">IF(B78="","",OFFSET(w!Q128,w!$B$48,0,1,1))</f>
        <v/>
      </c>
      <c r="G78" s="81" t="str">
        <f ca="1">IF(B78="","",OFFSET(w!T128,w!$B$48,0,1,1))</f>
        <v/>
      </c>
      <c r="H78" s="359" t="str">
        <f ca="1">IF(B78="","",OFFSET(w!CY129,w!$B$48,0,1,1))</f>
        <v/>
      </c>
      <c r="I78" s="82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  <c r="CM78" s="54"/>
      <c r="CN78" s="54"/>
      <c r="CO78" s="54"/>
      <c r="CP78" s="54"/>
      <c r="CQ78" s="54"/>
      <c r="CR78" s="54"/>
      <c r="CS78" s="54"/>
      <c r="CT78" s="54"/>
      <c r="CU78" s="54"/>
      <c r="CV78" s="54"/>
      <c r="CW78" s="54"/>
      <c r="CX78" s="54"/>
      <c r="CY78" s="54"/>
      <c r="CZ78" s="54"/>
      <c r="DA78" s="54"/>
      <c r="DB78" s="54"/>
    </row>
    <row r="79" spans="1:106" x14ac:dyDescent="0.2">
      <c r="A79" s="84" t="str">
        <f t="shared" ca="1" si="1"/>
        <v/>
      </c>
      <c r="B79" s="85" t="str">
        <f ca="1">IF((w!$B$49-OFFSET(ввод!C52,w!$B$48,0,1,1))&lt;0,"",OFFSET(ввод!D52,w!$B$48,0,1,1))</f>
        <v/>
      </c>
      <c r="C79" s="81" t="str">
        <f ca="1">IF(B79="","",OFFSET(q!F55,w!$B$48,0,1,1))</f>
        <v/>
      </c>
      <c r="D79" s="80" t="str">
        <f ca="1">IF(C79="","",OFFSET(q!H55,w!$B$48,0,1,1))</f>
        <v/>
      </c>
      <c r="E79" s="80" t="str">
        <f ca="1">IF(B79="","",OFFSET(w!N129,w!$B$48,0,1,1))</f>
        <v/>
      </c>
      <c r="F79" s="81" t="str">
        <f ca="1">IF(B79="","",OFFSET(w!Q129,w!$B$48,0,1,1))</f>
        <v/>
      </c>
      <c r="G79" s="81" t="str">
        <f ca="1">IF(B79="","",OFFSET(w!T129,w!$B$48,0,1,1))</f>
        <v/>
      </c>
      <c r="H79" s="359" t="str">
        <f ca="1">IF(B79="","",OFFSET(w!CY130,w!$B$48,0,1,1))</f>
        <v/>
      </c>
      <c r="I79" s="82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  <c r="BI79" s="54"/>
      <c r="BJ79" s="54"/>
      <c r="BK79" s="54"/>
      <c r="BL79" s="54"/>
      <c r="BM79" s="54"/>
      <c r="BN79" s="54"/>
      <c r="BO79" s="54"/>
      <c r="BP79" s="54"/>
      <c r="BQ79" s="54"/>
      <c r="BR79" s="54"/>
      <c r="BS79" s="54"/>
      <c r="BT79" s="54"/>
      <c r="BU79" s="54"/>
      <c r="BV79" s="54"/>
      <c r="BW79" s="54"/>
      <c r="BX79" s="54"/>
      <c r="BY79" s="54"/>
      <c r="BZ79" s="54"/>
      <c r="CA79" s="54"/>
      <c r="CB79" s="54"/>
      <c r="CC79" s="54"/>
      <c r="CD79" s="54"/>
      <c r="CE79" s="54"/>
      <c r="CF79" s="54"/>
      <c r="CG79" s="54"/>
      <c r="CH79" s="54"/>
      <c r="CI79" s="54"/>
      <c r="CJ79" s="54"/>
      <c r="CK79" s="54"/>
      <c r="CL79" s="54"/>
      <c r="CM79" s="54"/>
      <c r="CN79" s="54"/>
      <c r="CO79" s="54"/>
      <c r="CP79" s="54"/>
      <c r="CQ79" s="54"/>
      <c r="CR79" s="54"/>
      <c r="CS79" s="54"/>
      <c r="CT79" s="54"/>
      <c r="CU79" s="54"/>
      <c r="CV79" s="54"/>
      <c r="CW79" s="54"/>
      <c r="CX79" s="54"/>
      <c r="CY79" s="54"/>
      <c r="CZ79" s="54"/>
      <c r="DA79" s="54"/>
      <c r="DB79" s="54"/>
    </row>
    <row r="80" spans="1:106" x14ac:dyDescent="0.2">
      <c r="A80" s="84" t="str">
        <f t="shared" ca="1" si="1"/>
        <v/>
      </c>
      <c r="B80" s="85" t="str">
        <f ca="1">IF((w!$B$49-OFFSET(ввод!C53,w!$B$48,0,1,1))&lt;0,"",OFFSET(ввод!D53,w!$B$48,0,1,1))</f>
        <v/>
      </c>
      <c r="C80" s="81" t="str">
        <f ca="1">IF(B80="","",OFFSET(q!F56,w!$B$48,0,1,1))</f>
        <v/>
      </c>
      <c r="D80" s="80" t="str">
        <f ca="1">IF(C80="","",OFFSET(q!H56,w!$B$48,0,1,1))</f>
        <v/>
      </c>
      <c r="E80" s="80" t="str">
        <f ca="1">IF(B80="","",OFFSET(w!N130,w!$B$48,0,1,1))</f>
        <v/>
      </c>
      <c r="F80" s="81" t="str">
        <f ca="1">IF(B80="","",OFFSET(w!Q130,w!$B$48,0,1,1))</f>
        <v/>
      </c>
      <c r="G80" s="81" t="str">
        <f ca="1">IF(B80="","",OFFSET(w!T130,w!$B$48,0,1,1))</f>
        <v/>
      </c>
      <c r="H80" s="359" t="str">
        <f ca="1">IF(B80="","",OFFSET(w!CY131,w!$B$48,0,1,1))</f>
        <v/>
      </c>
      <c r="I80" s="82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54"/>
      <c r="BL80" s="54"/>
      <c r="BM80" s="54"/>
      <c r="BN80" s="54"/>
      <c r="BO80" s="54"/>
      <c r="BP80" s="54"/>
      <c r="BQ80" s="54"/>
      <c r="BR80" s="54"/>
      <c r="BS80" s="54"/>
      <c r="BT80" s="54"/>
      <c r="BU80" s="54"/>
      <c r="BV80" s="54"/>
      <c r="BW80" s="54"/>
      <c r="BX80" s="54"/>
      <c r="BY80" s="54"/>
      <c r="BZ80" s="54"/>
      <c r="CA80" s="54"/>
      <c r="CB80" s="54"/>
      <c r="CC80" s="54"/>
      <c r="CD80" s="54"/>
      <c r="CE80" s="54"/>
      <c r="CF80" s="54"/>
      <c r="CG80" s="54"/>
      <c r="CH80" s="54"/>
      <c r="CI80" s="54"/>
      <c r="CJ80" s="54"/>
      <c r="CK80" s="54"/>
      <c r="CL80" s="54"/>
      <c r="CM80" s="54"/>
      <c r="CN80" s="54"/>
      <c r="CO80" s="54"/>
      <c r="CP80" s="54"/>
      <c r="CQ80" s="54"/>
      <c r="CR80" s="54"/>
      <c r="CS80" s="54"/>
      <c r="CT80" s="54"/>
      <c r="CU80" s="54"/>
      <c r="CV80" s="54"/>
      <c r="CW80" s="54"/>
      <c r="CX80" s="54"/>
      <c r="CY80" s="54"/>
      <c r="CZ80" s="54"/>
      <c r="DA80" s="54"/>
      <c r="DB80" s="54"/>
    </row>
    <row r="81" spans="1:106" x14ac:dyDescent="0.2">
      <c r="A81" s="84" t="str">
        <f t="shared" ca="1" si="1"/>
        <v/>
      </c>
      <c r="B81" s="85" t="str">
        <f ca="1">IF((w!$B$49-OFFSET(ввод!C54,w!$B$48,0,1,1))&lt;0,"",OFFSET(ввод!D54,w!$B$48,0,1,1))</f>
        <v/>
      </c>
      <c r="C81" s="81" t="str">
        <f ca="1">IF(B81="","",OFFSET(q!F57,w!$B$48,0,1,1))</f>
        <v/>
      </c>
      <c r="D81" s="80" t="str">
        <f ca="1">IF(C81="","",OFFSET(q!H57,w!$B$48,0,1,1))</f>
        <v/>
      </c>
      <c r="E81" s="80" t="str">
        <f ca="1">IF(B81="","",OFFSET(w!N131,w!$B$48,0,1,1))</f>
        <v/>
      </c>
      <c r="F81" s="81" t="str">
        <f ca="1">IF(B81="","",OFFSET(w!Q131,w!$B$48,0,1,1))</f>
        <v/>
      </c>
      <c r="G81" s="81" t="str">
        <f ca="1">IF(B81="","",OFFSET(w!T131,w!$B$48,0,1,1))</f>
        <v/>
      </c>
      <c r="H81" s="359" t="str">
        <f ca="1">IF(B81="","",OFFSET(w!CY132,w!$B$48,0,1,1))</f>
        <v/>
      </c>
      <c r="I81" s="82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F81" s="54"/>
      <c r="BG81" s="54"/>
      <c r="BH81" s="54"/>
      <c r="BI81" s="54"/>
      <c r="BJ81" s="54"/>
      <c r="BK81" s="54"/>
      <c r="BL81" s="54"/>
      <c r="BM81" s="54"/>
      <c r="BN81" s="54"/>
      <c r="BO81" s="54"/>
      <c r="BP81" s="54"/>
      <c r="BQ81" s="54"/>
      <c r="BR81" s="54"/>
      <c r="BS81" s="54"/>
      <c r="BT81" s="54"/>
      <c r="BU81" s="54"/>
      <c r="BV81" s="54"/>
      <c r="BW81" s="54"/>
      <c r="BX81" s="54"/>
      <c r="BY81" s="54"/>
      <c r="BZ81" s="54"/>
      <c r="CA81" s="54"/>
      <c r="CB81" s="54"/>
      <c r="CC81" s="54"/>
      <c r="CD81" s="54"/>
      <c r="CE81" s="54"/>
      <c r="CF81" s="54"/>
      <c r="CG81" s="54"/>
      <c r="CH81" s="54"/>
      <c r="CI81" s="54"/>
      <c r="CJ81" s="54"/>
      <c r="CK81" s="54"/>
      <c r="CL81" s="54"/>
      <c r="CM81" s="54"/>
      <c r="CN81" s="54"/>
      <c r="CO81" s="54"/>
      <c r="CP81" s="54"/>
      <c r="CQ81" s="54"/>
      <c r="CR81" s="54"/>
      <c r="CS81" s="54"/>
      <c r="CT81" s="54"/>
      <c r="CU81" s="54"/>
      <c r="CV81" s="54"/>
      <c r="CW81" s="54"/>
      <c r="CX81" s="54"/>
      <c r="CY81" s="54"/>
      <c r="CZ81" s="54"/>
      <c r="DA81" s="54"/>
      <c r="DB81" s="54"/>
    </row>
    <row r="82" spans="1:106" x14ac:dyDescent="0.2">
      <c r="A82" s="84" t="str">
        <f t="shared" ca="1" si="1"/>
        <v/>
      </c>
      <c r="B82" s="85" t="str">
        <f ca="1">IF((w!$B$49-OFFSET(ввод!C55,w!$B$48,0,1,1))&lt;0,"",OFFSET(ввод!D55,w!$B$48,0,1,1))</f>
        <v/>
      </c>
      <c r="C82" s="81" t="str">
        <f ca="1">IF(B82="","",OFFSET(q!F58,w!$B$48,0,1,1))</f>
        <v/>
      </c>
      <c r="D82" s="80" t="str">
        <f ca="1">IF(C82="","",OFFSET(q!H58,w!$B$48,0,1,1))</f>
        <v/>
      </c>
      <c r="E82" s="80" t="str">
        <f ca="1">IF(B82="","",OFFSET(w!N132,w!$B$48,0,1,1))</f>
        <v/>
      </c>
      <c r="F82" s="81" t="str">
        <f ca="1">IF(B82="","",OFFSET(w!Q132,w!$B$48,0,1,1))</f>
        <v/>
      </c>
      <c r="G82" s="81" t="str">
        <f ca="1">IF(B82="","",OFFSET(w!T132,w!$B$48,0,1,1))</f>
        <v/>
      </c>
      <c r="H82" s="359" t="str">
        <f ca="1">IF(B82="","",OFFSET(w!CY133,w!$B$48,0,1,1))</f>
        <v/>
      </c>
      <c r="I82" s="82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  <c r="BX82" s="54"/>
      <c r="BY82" s="54"/>
      <c r="BZ82" s="54"/>
      <c r="CA82" s="54"/>
      <c r="CB82" s="54"/>
      <c r="CC82" s="54"/>
      <c r="CD82" s="54"/>
      <c r="CE82" s="54"/>
      <c r="CF82" s="54"/>
      <c r="CG82" s="54"/>
      <c r="CH82" s="54"/>
      <c r="CI82" s="54"/>
      <c r="CJ82" s="54"/>
      <c r="CK82" s="54"/>
      <c r="CL82" s="54"/>
      <c r="CM82" s="54"/>
      <c r="CN82" s="54"/>
      <c r="CO82" s="54"/>
      <c r="CP82" s="54"/>
      <c r="CQ82" s="54"/>
      <c r="CR82" s="54"/>
      <c r="CS82" s="54"/>
      <c r="CT82" s="54"/>
      <c r="CU82" s="54"/>
      <c r="CV82" s="54"/>
      <c r="CW82" s="54"/>
      <c r="CX82" s="54"/>
      <c r="CY82" s="54"/>
      <c r="CZ82" s="54"/>
      <c r="DA82" s="54"/>
      <c r="DB82" s="54"/>
    </row>
    <row r="83" spans="1:106" x14ac:dyDescent="0.2">
      <c r="A83" s="84" t="str">
        <f t="shared" ca="1" si="1"/>
        <v/>
      </c>
      <c r="B83" s="85" t="str">
        <f ca="1">IF((w!$B$49-OFFSET(ввод!C56,w!$B$48,0,1,1))&lt;0,"",OFFSET(ввод!D56,w!$B$48,0,1,1))</f>
        <v/>
      </c>
      <c r="C83" s="81" t="str">
        <f ca="1">IF(B83="","",OFFSET(q!F59,w!$B$48,0,1,1))</f>
        <v/>
      </c>
      <c r="D83" s="80" t="str">
        <f ca="1">IF(C83="","",OFFSET(q!H59,w!$B$48,0,1,1))</f>
        <v/>
      </c>
      <c r="E83" s="80" t="str">
        <f ca="1">IF(B83="","",OFFSET(w!N133,w!$B$48,0,1,1))</f>
        <v/>
      </c>
      <c r="F83" s="81" t="str">
        <f ca="1">IF(B83="","",OFFSET(w!Q133,w!$B$48,0,1,1))</f>
        <v/>
      </c>
      <c r="G83" s="81" t="str">
        <f ca="1">IF(B83="","",OFFSET(w!T133,w!$B$48,0,1,1))</f>
        <v/>
      </c>
      <c r="H83" s="359" t="str">
        <f ca="1">IF(B83="","",OFFSET(w!CY134,w!$B$48,0,1,1))</f>
        <v/>
      </c>
      <c r="I83" s="82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54"/>
      <c r="BM83" s="54"/>
      <c r="BN83" s="54"/>
      <c r="BO83" s="54"/>
      <c r="BP83" s="54"/>
      <c r="BQ83" s="54"/>
      <c r="BR83" s="54"/>
      <c r="BS83" s="54"/>
      <c r="BT83" s="54"/>
      <c r="BU83" s="54"/>
      <c r="BV83" s="54"/>
      <c r="BW83" s="54"/>
      <c r="BX83" s="54"/>
      <c r="BY83" s="54"/>
      <c r="BZ83" s="54"/>
      <c r="CA83" s="54"/>
      <c r="CB83" s="54"/>
      <c r="CC83" s="54"/>
      <c r="CD83" s="54"/>
      <c r="CE83" s="54"/>
      <c r="CF83" s="54"/>
      <c r="CG83" s="54"/>
      <c r="CH83" s="54"/>
      <c r="CI83" s="54"/>
      <c r="CJ83" s="54"/>
      <c r="CK83" s="54"/>
      <c r="CL83" s="54"/>
      <c r="CM83" s="54"/>
      <c r="CN83" s="54"/>
      <c r="CO83" s="54"/>
      <c r="CP83" s="54"/>
      <c r="CQ83" s="54"/>
      <c r="CR83" s="54"/>
      <c r="CS83" s="54"/>
      <c r="CT83" s="54"/>
      <c r="CU83" s="54"/>
      <c r="CV83" s="54"/>
      <c r="CW83" s="54"/>
      <c r="CX83" s="54"/>
      <c r="CY83" s="54"/>
      <c r="CZ83" s="54"/>
      <c r="DA83" s="54"/>
      <c r="DB83" s="54"/>
    </row>
    <row r="84" spans="1:106" x14ac:dyDescent="0.2">
      <c r="A84" s="84" t="str">
        <f t="shared" ca="1" si="1"/>
        <v/>
      </c>
      <c r="B84" s="85" t="str">
        <f ca="1">IF((w!$B$49-OFFSET(ввод!C57,w!$B$48,0,1,1))&lt;0,"",OFFSET(ввод!D57,w!$B$48,0,1,1))</f>
        <v/>
      </c>
      <c r="C84" s="81" t="str">
        <f ca="1">IF(B84="","",OFFSET(q!F60,w!$B$48,0,1,1))</f>
        <v/>
      </c>
      <c r="D84" s="80" t="str">
        <f ca="1">IF(C84="","",OFFSET(q!H60,w!$B$48,0,1,1))</f>
        <v/>
      </c>
      <c r="E84" s="80" t="str">
        <f ca="1">IF(B84="","",OFFSET(w!N134,w!$B$48,0,1,1))</f>
        <v/>
      </c>
      <c r="F84" s="81" t="str">
        <f ca="1">IF(B84="","",OFFSET(w!Q134,w!$B$48,0,1,1))</f>
        <v/>
      </c>
      <c r="G84" s="81" t="str">
        <f ca="1">IF(B84="","",OFFSET(w!T134,w!$B$48,0,1,1))</f>
        <v/>
      </c>
      <c r="H84" s="359" t="str">
        <f ca="1">IF(B84="","",OFFSET(w!CY135,w!$B$48,0,1,1))</f>
        <v/>
      </c>
      <c r="I84" s="82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54"/>
      <c r="BW84" s="54"/>
      <c r="BX84" s="54"/>
      <c r="BY84" s="54"/>
      <c r="BZ84" s="54"/>
      <c r="CA84" s="54"/>
      <c r="CB84" s="54"/>
      <c r="CC84" s="54"/>
      <c r="CD84" s="54"/>
      <c r="CE84" s="54"/>
      <c r="CF84" s="54"/>
      <c r="CG84" s="54"/>
      <c r="CH84" s="54"/>
      <c r="CI84" s="54"/>
      <c r="CJ84" s="54"/>
      <c r="CK84" s="54"/>
      <c r="CL84" s="54"/>
      <c r="CM84" s="54"/>
      <c r="CN84" s="54"/>
      <c r="CO84" s="54"/>
      <c r="CP84" s="54"/>
      <c r="CQ84" s="54"/>
      <c r="CR84" s="54"/>
      <c r="CS84" s="54"/>
      <c r="CT84" s="54"/>
      <c r="CU84" s="54"/>
      <c r="CV84" s="54"/>
      <c r="CW84" s="54"/>
      <c r="CX84" s="54"/>
      <c r="CY84" s="54"/>
      <c r="CZ84" s="54"/>
      <c r="DA84" s="54"/>
      <c r="DB84" s="54"/>
    </row>
    <row r="85" spans="1:106" x14ac:dyDescent="0.2">
      <c r="A85" s="84" t="str">
        <f t="shared" ca="1" si="1"/>
        <v/>
      </c>
      <c r="B85" s="85" t="str">
        <f ca="1">IF((w!$B$49-OFFSET(ввод!C58,w!$B$48,0,1,1))&lt;0,"",OFFSET(ввод!D58,w!$B$48,0,1,1))</f>
        <v/>
      </c>
      <c r="C85" s="81" t="str">
        <f ca="1">IF(B85="","",OFFSET(q!F61,w!$B$48,0,1,1))</f>
        <v/>
      </c>
      <c r="D85" s="80" t="str">
        <f ca="1">IF(C85="","",OFFSET(q!H61,w!$B$48,0,1,1))</f>
        <v/>
      </c>
      <c r="E85" s="80" t="str">
        <f ca="1">IF(B85="","",OFFSET(w!N135,w!$B$48,0,1,1))</f>
        <v/>
      </c>
      <c r="F85" s="81" t="str">
        <f ca="1">IF(B85="","",OFFSET(w!Q135,w!$B$48,0,1,1))</f>
        <v/>
      </c>
      <c r="G85" s="81" t="str">
        <f ca="1">IF(B85="","",OFFSET(w!T135,w!$B$48,0,1,1))</f>
        <v/>
      </c>
      <c r="H85" s="359" t="str">
        <f ca="1">IF(B85="","",OFFSET(w!CY136,w!$B$48,0,1,1))</f>
        <v/>
      </c>
      <c r="I85" s="82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54"/>
      <c r="BM85" s="54"/>
      <c r="BN85" s="54"/>
      <c r="BO85" s="54"/>
      <c r="BP85" s="54"/>
      <c r="BQ85" s="54"/>
      <c r="BR85" s="54"/>
      <c r="BS85" s="54"/>
      <c r="BT85" s="54"/>
      <c r="BU85" s="54"/>
      <c r="BV85" s="54"/>
      <c r="BW85" s="54"/>
      <c r="BX85" s="54"/>
      <c r="BY85" s="54"/>
      <c r="BZ85" s="54"/>
      <c r="CA85" s="54"/>
      <c r="CB85" s="54"/>
      <c r="CC85" s="54"/>
      <c r="CD85" s="54"/>
      <c r="CE85" s="54"/>
      <c r="CF85" s="54"/>
      <c r="CG85" s="54"/>
      <c r="CH85" s="54"/>
      <c r="CI85" s="54"/>
      <c r="CJ85" s="54"/>
      <c r="CK85" s="54"/>
      <c r="CL85" s="54"/>
      <c r="CM85" s="54"/>
      <c r="CN85" s="54"/>
      <c r="CO85" s="54"/>
      <c r="CP85" s="54"/>
      <c r="CQ85" s="54"/>
      <c r="CR85" s="54"/>
      <c r="CS85" s="54"/>
      <c r="CT85" s="54"/>
      <c r="CU85" s="54"/>
      <c r="CV85" s="54"/>
      <c r="CW85" s="54"/>
      <c r="CX85" s="54"/>
      <c r="CY85" s="54"/>
      <c r="CZ85" s="54"/>
      <c r="DA85" s="54"/>
      <c r="DB85" s="54"/>
    </row>
    <row r="86" spans="1:106" x14ac:dyDescent="0.2">
      <c r="A86" s="84" t="str">
        <f t="shared" ca="1" si="1"/>
        <v/>
      </c>
      <c r="B86" s="85" t="str">
        <f ca="1">IF((w!$B$49-OFFSET(ввод!C59,w!$B$48,0,1,1))&lt;0,"",OFFSET(ввод!D59,w!$B$48,0,1,1))</f>
        <v/>
      </c>
      <c r="C86" s="81" t="str">
        <f ca="1">IF(B86="","",OFFSET(q!F62,w!$B$48,0,1,1))</f>
        <v/>
      </c>
      <c r="D86" s="80" t="str">
        <f ca="1">IF(C86="","",OFFSET(q!H62,w!$B$48,0,1,1))</f>
        <v/>
      </c>
      <c r="E86" s="80" t="str">
        <f ca="1">IF(B86="","",OFFSET(w!N136,w!$B$48,0,1,1))</f>
        <v/>
      </c>
      <c r="F86" s="81" t="str">
        <f ca="1">IF(B86="","",OFFSET(w!Q136,w!$B$48,0,1,1))</f>
        <v/>
      </c>
      <c r="G86" s="81" t="str">
        <f ca="1">IF(B86="","",OFFSET(w!T136,w!$B$48,0,1,1))</f>
        <v/>
      </c>
      <c r="H86" s="359" t="str">
        <f ca="1">IF(B86="","",OFFSET(w!CY137,w!$B$48,0,1,1))</f>
        <v/>
      </c>
      <c r="I86" s="82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  <c r="AO86" s="54"/>
      <c r="AP86" s="54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54"/>
      <c r="BL86" s="54"/>
      <c r="BM86" s="54"/>
      <c r="BN86" s="54"/>
      <c r="BO86" s="54"/>
      <c r="BP86" s="54"/>
      <c r="BQ86" s="54"/>
      <c r="BR86" s="54"/>
      <c r="BS86" s="54"/>
      <c r="BT86" s="54"/>
      <c r="BU86" s="54"/>
      <c r="BV86" s="54"/>
      <c r="BW86" s="54"/>
      <c r="BX86" s="54"/>
      <c r="BY86" s="54"/>
      <c r="BZ86" s="54"/>
      <c r="CA86" s="54"/>
      <c r="CB86" s="54"/>
      <c r="CC86" s="54"/>
      <c r="CD86" s="54"/>
      <c r="CE86" s="54"/>
      <c r="CF86" s="54"/>
      <c r="CG86" s="54"/>
      <c r="CH86" s="54"/>
      <c r="CI86" s="54"/>
      <c r="CJ86" s="54"/>
      <c r="CK86" s="54"/>
      <c r="CL86" s="54"/>
      <c r="CM86" s="54"/>
      <c r="CN86" s="54"/>
      <c r="CO86" s="54"/>
      <c r="CP86" s="54"/>
      <c r="CQ86" s="54"/>
      <c r="CR86" s="54"/>
      <c r="CS86" s="54"/>
      <c r="CT86" s="54"/>
      <c r="CU86" s="54"/>
      <c r="CV86" s="54"/>
      <c r="CW86" s="54"/>
      <c r="CX86" s="54"/>
      <c r="CY86" s="54"/>
      <c r="CZ86" s="54"/>
      <c r="DA86" s="54"/>
      <c r="DB86" s="54"/>
    </row>
    <row r="87" spans="1:106" x14ac:dyDescent="0.2">
      <c r="A87" s="84" t="str">
        <f t="shared" ca="1" si="1"/>
        <v/>
      </c>
      <c r="B87" s="85" t="str">
        <f ca="1">IF((w!$B$49-OFFSET(ввод!C60,w!$B$48,0,1,1))&lt;0,"",OFFSET(ввод!D60,w!$B$48,0,1,1))</f>
        <v/>
      </c>
      <c r="C87" s="81" t="str">
        <f ca="1">IF(B87="","",OFFSET(q!F63,w!$B$48,0,1,1))</f>
        <v/>
      </c>
      <c r="D87" s="80" t="str">
        <f ca="1">IF(C87="","",OFFSET(q!H63,w!$B$48,0,1,1))</f>
        <v/>
      </c>
      <c r="E87" s="80" t="str">
        <f ca="1">IF(B87="","",OFFSET(w!N137,w!$B$48,0,1,1))</f>
        <v/>
      </c>
      <c r="F87" s="81" t="str">
        <f ca="1">IF(B87="","",OFFSET(w!Q137,w!$B$48,0,1,1))</f>
        <v/>
      </c>
      <c r="G87" s="81" t="str">
        <f ca="1">IF(B87="","",OFFSET(w!T137,w!$B$48,0,1,1))</f>
        <v/>
      </c>
      <c r="H87" s="359" t="str">
        <f ca="1">IF(B87="","",OFFSET(w!CY138,w!$B$48,0,1,1))</f>
        <v/>
      </c>
      <c r="I87" s="82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54"/>
      <c r="BM87" s="54"/>
      <c r="BN87" s="54"/>
      <c r="BO87" s="54"/>
      <c r="BP87" s="54"/>
      <c r="BQ87" s="54"/>
      <c r="BR87" s="54"/>
      <c r="BS87" s="54"/>
      <c r="BT87" s="54"/>
      <c r="BU87" s="54"/>
      <c r="BV87" s="54"/>
      <c r="BW87" s="54"/>
      <c r="BX87" s="54"/>
      <c r="BY87" s="54"/>
      <c r="BZ87" s="54"/>
      <c r="CA87" s="54"/>
      <c r="CB87" s="54"/>
      <c r="CC87" s="54"/>
      <c r="CD87" s="54"/>
      <c r="CE87" s="54"/>
      <c r="CF87" s="54"/>
      <c r="CG87" s="54"/>
      <c r="CH87" s="54"/>
      <c r="CI87" s="54"/>
      <c r="CJ87" s="54"/>
      <c r="CK87" s="54"/>
      <c r="CL87" s="54"/>
      <c r="CM87" s="54"/>
      <c r="CN87" s="54"/>
      <c r="CO87" s="54"/>
      <c r="CP87" s="54"/>
      <c r="CQ87" s="54"/>
      <c r="CR87" s="54"/>
      <c r="CS87" s="54"/>
      <c r="CT87" s="54"/>
      <c r="CU87" s="54"/>
      <c r="CV87" s="54"/>
      <c r="CW87" s="54"/>
      <c r="CX87" s="54"/>
      <c r="CY87" s="54"/>
      <c r="CZ87" s="54"/>
      <c r="DA87" s="54"/>
      <c r="DB87" s="54"/>
    </row>
    <row r="88" spans="1:106" x14ac:dyDescent="0.2">
      <c r="A88" s="84" t="str">
        <f t="shared" ca="1" si="1"/>
        <v/>
      </c>
      <c r="B88" s="85" t="str">
        <f ca="1">IF((w!$B$49-OFFSET(ввод!C61,w!$B$48,0,1,1))&lt;0,"",OFFSET(ввод!D61,w!$B$48,0,1,1))</f>
        <v/>
      </c>
      <c r="C88" s="81" t="str">
        <f ca="1">IF(B88="","",OFFSET(q!F64,w!$B$48,0,1,1))</f>
        <v/>
      </c>
      <c r="D88" s="80" t="str">
        <f ca="1">IF(C88="","",OFFSET(q!H64,w!$B$48,0,1,1))</f>
        <v/>
      </c>
      <c r="E88" s="80" t="str">
        <f ca="1">IF(B88="","",OFFSET(w!N138,w!$B$48,0,1,1))</f>
        <v/>
      </c>
      <c r="F88" s="81" t="str">
        <f ca="1">IF(B88="","",OFFSET(w!Q138,w!$B$48,0,1,1))</f>
        <v/>
      </c>
      <c r="G88" s="81" t="str">
        <f ca="1">IF(B88="","",OFFSET(w!T138,w!$B$48,0,1,1))</f>
        <v/>
      </c>
      <c r="H88" s="359" t="str">
        <f ca="1">IF(B88="","",OFFSET(w!CY139,w!$B$48,0,1,1))</f>
        <v/>
      </c>
      <c r="I88" s="82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54"/>
      <c r="BM88" s="54"/>
      <c r="BN88" s="54"/>
      <c r="BO88" s="54"/>
      <c r="BP88" s="54"/>
      <c r="BQ88" s="54"/>
      <c r="BR88" s="54"/>
      <c r="BS88" s="54"/>
      <c r="BT88" s="54"/>
      <c r="BU88" s="54"/>
      <c r="BV88" s="54"/>
      <c r="BW88" s="54"/>
      <c r="BX88" s="54"/>
      <c r="BY88" s="54"/>
      <c r="BZ88" s="54"/>
      <c r="CA88" s="54"/>
      <c r="CB88" s="54"/>
      <c r="CC88" s="54"/>
      <c r="CD88" s="54"/>
      <c r="CE88" s="54"/>
      <c r="CF88" s="54"/>
      <c r="CG88" s="54"/>
      <c r="CH88" s="54"/>
      <c r="CI88" s="54"/>
      <c r="CJ88" s="54"/>
      <c r="CK88" s="54"/>
      <c r="CL88" s="54"/>
      <c r="CM88" s="54"/>
      <c r="CN88" s="54"/>
      <c r="CO88" s="54"/>
      <c r="CP88" s="54"/>
      <c r="CQ88" s="54"/>
      <c r="CR88" s="54"/>
      <c r="CS88" s="54"/>
      <c r="CT88" s="54"/>
      <c r="CU88" s="54"/>
      <c r="CV88" s="54"/>
      <c r="CW88" s="54"/>
      <c r="CX88" s="54"/>
      <c r="CY88" s="54"/>
      <c r="CZ88" s="54"/>
      <c r="DA88" s="54"/>
      <c r="DB88" s="54"/>
    </row>
    <row r="89" spans="1:106" x14ac:dyDescent="0.2">
      <c r="A89" s="84" t="str">
        <f t="shared" ca="1" si="1"/>
        <v/>
      </c>
      <c r="B89" s="85" t="str">
        <f ca="1">IF((w!$B$49-OFFSET(ввод!C62,w!$B$48,0,1,1))&lt;0,"",OFFSET(ввод!D62,w!$B$48,0,1,1))</f>
        <v/>
      </c>
      <c r="C89" s="81" t="str">
        <f ca="1">IF(B89="","",OFFSET(q!F65,w!$B$48,0,1,1))</f>
        <v/>
      </c>
      <c r="D89" s="80" t="str">
        <f ca="1">IF(C89="","",OFFSET(q!H65,w!$B$48,0,1,1))</f>
        <v/>
      </c>
      <c r="E89" s="80" t="str">
        <f ca="1">IF(B89="","",OFFSET(w!N139,w!$B$48,0,1,1))</f>
        <v/>
      </c>
      <c r="F89" s="81" t="str">
        <f ca="1">IF(B89="","",OFFSET(w!Q139,w!$B$48,0,1,1))</f>
        <v/>
      </c>
      <c r="G89" s="81" t="str">
        <f ca="1">IF(B89="","",OFFSET(w!T139,w!$B$48,0,1,1))</f>
        <v/>
      </c>
      <c r="H89" s="359" t="str">
        <f ca="1">IF(B89="","",OFFSET(w!CY140,w!$B$48,0,1,1))</f>
        <v/>
      </c>
      <c r="I89" s="82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  <c r="AO89" s="54"/>
      <c r="AP89" s="54"/>
      <c r="AQ89" s="54"/>
      <c r="AR89" s="54"/>
      <c r="AS89" s="54"/>
      <c r="AT89" s="54"/>
      <c r="AU89" s="54"/>
      <c r="AV89" s="54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54"/>
      <c r="BM89" s="54"/>
      <c r="BN89" s="54"/>
      <c r="BO89" s="54"/>
      <c r="BP89" s="54"/>
      <c r="BQ89" s="54"/>
      <c r="BR89" s="54"/>
      <c r="BS89" s="54"/>
      <c r="BT89" s="54"/>
      <c r="BU89" s="54"/>
      <c r="BV89" s="54"/>
      <c r="BW89" s="54"/>
      <c r="BX89" s="54"/>
      <c r="BY89" s="54"/>
      <c r="BZ89" s="54"/>
      <c r="CA89" s="54"/>
      <c r="CB89" s="54"/>
      <c r="CC89" s="54"/>
      <c r="CD89" s="54"/>
      <c r="CE89" s="54"/>
      <c r="CF89" s="54"/>
      <c r="CG89" s="54"/>
      <c r="CH89" s="54"/>
      <c r="CI89" s="54"/>
      <c r="CJ89" s="54"/>
      <c r="CK89" s="54"/>
      <c r="CL89" s="54"/>
      <c r="CM89" s="54"/>
      <c r="CN89" s="54"/>
      <c r="CO89" s="54"/>
      <c r="CP89" s="54"/>
      <c r="CQ89" s="54"/>
      <c r="CR89" s="54"/>
      <c r="CS89" s="54"/>
      <c r="CT89" s="54"/>
      <c r="CU89" s="54"/>
      <c r="CV89" s="54"/>
      <c r="CW89" s="54"/>
      <c r="CX89" s="54"/>
      <c r="CY89" s="54"/>
      <c r="CZ89" s="54"/>
      <c r="DA89" s="54"/>
      <c r="DB89" s="54"/>
    </row>
    <row r="90" spans="1:106" x14ac:dyDescent="0.2">
      <c r="A90" s="84" t="str">
        <f t="shared" ca="1" si="1"/>
        <v/>
      </c>
      <c r="B90" s="85" t="str">
        <f ca="1">IF((w!$B$49-OFFSET(ввод!C63,w!$B$48,0,1,1))&lt;0,"",OFFSET(ввод!D63,w!$B$48,0,1,1))</f>
        <v/>
      </c>
      <c r="C90" s="81" t="str">
        <f ca="1">IF(B90="","",OFFSET(q!F66,w!$B$48,0,1,1))</f>
        <v/>
      </c>
      <c r="D90" s="80" t="str">
        <f ca="1">IF(C90="","",OFFSET(q!H66,w!$B$48,0,1,1))</f>
        <v/>
      </c>
      <c r="E90" s="80" t="str">
        <f ca="1">IF(B90="","",OFFSET(w!N140,w!$B$48,0,1,1))</f>
        <v/>
      </c>
      <c r="F90" s="81" t="str">
        <f ca="1">IF(B90="","",OFFSET(w!Q140,w!$B$48,0,1,1))</f>
        <v/>
      </c>
      <c r="G90" s="81" t="str">
        <f ca="1">IF(B90="","",OFFSET(w!T140,w!$B$48,0,1,1))</f>
        <v/>
      </c>
      <c r="H90" s="359" t="str">
        <f ca="1">IF(B90="","",OFFSET(w!CY141,w!$B$48,0,1,1))</f>
        <v/>
      </c>
      <c r="I90" s="82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54"/>
      <c r="BM90" s="54"/>
      <c r="BN90" s="54"/>
      <c r="BO90" s="54"/>
      <c r="BP90" s="54"/>
      <c r="BQ90" s="54"/>
      <c r="BR90" s="54"/>
      <c r="BS90" s="54"/>
      <c r="BT90" s="54"/>
      <c r="BU90" s="54"/>
      <c r="BV90" s="54"/>
      <c r="BW90" s="54"/>
      <c r="BX90" s="54"/>
      <c r="BY90" s="54"/>
      <c r="BZ90" s="54"/>
      <c r="CA90" s="54"/>
      <c r="CB90" s="54"/>
      <c r="CC90" s="54"/>
      <c r="CD90" s="54"/>
      <c r="CE90" s="54"/>
      <c r="CF90" s="54"/>
      <c r="CG90" s="54"/>
      <c r="CH90" s="54"/>
      <c r="CI90" s="54"/>
      <c r="CJ90" s="54"/>
      <c r="CK90" s="54"/>
      <c r="CL90" s="54"/>
      <c r="CM90" s="54"/>
      <c r="CN90" s="54"/>
      <c r="CO90" s="54"/>
      <c r="CP90" s="54"/>
      <c r="CQ90" s="54"/>
      <c r="CR90" s="54"/>
      <c r="CS90" s="54"/>
      <c r="CT90" s="54"/>
      <c r="CU90" s="54"/>
      <c r="CV90" s="54"/>
      <c r="CW90" s="54"/>
      <c r="CX90" s="54"/>
      <c r="CY90" s="54"/>
      <c r="CZ90" s="54"/>
      <c r="DA90" s="54"/>
      <c r="DB90" s="54"/>
    </row>
    <row r="91" spans="1:106" x14ac:dyDescent="0.2">
      <c r="A91" s="84" t="str">
        <f t="shared" ca="1" si="1"/>
        <v/>
      </c>
      <c r="B91" s="85" t="str">
        <f ca="1">IF((w!$B$49-OFFSET(ввод!C64,w!$B$48,0,1,1))&lt;0,"",OFFSET(ввод!D64,w!$B$48,0,1,1))</f>
        <v/>
      </c>
      <c r="C91" s="81" t="str">
        <f ca="1">IF(B91="","",OFFSET(q!F67,w!$B$48,0,1,1))</f>
        <v/>
      </c>
      <c r="D91" s="80" t="str">
        <f ca="1">IF(C91="","",OFFSET(q!H67,w!$B$48,0,1,1))</f>
        <v/>
      </c>
      <c r="E91" s="80" t="str">
        <f ca="1">IF(B91="","",OFFSET(w!N141,w!$B$48,0,1,1))</f>
        <v/>
      </c>
      <c r="F91" s="81" t="str">
        <f ca="1">IF(B91="","",OFFSET(w!Q141,w!$B$48,0,1,1))</f>
        <v/>
      </c>
      <c r="G91" s="81" t="str">
        <f ca="1">IF(B91="","",OFFSET(w!T141,w!$B$48,0,1,1))</f>
        <v/>
      </c>
      <c r="H91" s="359" t="str">
        <f ca="1">IF(B91="","",OFFSET(w!CY142,w!$B$48,0,1,1))</f>
        <v/>
      </c>
      <c r="I91" s="82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54"/>
      <c r="BM91" s="54"/>
      <c r="BN91" s="54"/>
      <c r="BO91" s="54"/>
      <c r="BP91" s="54"/>
      <c r="BQ91" s="54"/>
      <c r="BR91" s="54"/>
      <c r="BS91" s="54"/>
      <c r="BT91" s="54"/>
      <c r="BU91" s="54"/>
      <c r="BV91" s="54"/>
      <c r="BW91" s="54"/>
      <c r="BX91" s="54"/>
      <c r="BY91" s="54"/>
      <c r="BZ91" s="54"/>
      <c r="CA91" s="54"/>
      <c r="CB91" s="54"/>
      <c r="CC91" s="54"/>
      <c r="CD91" s="54"/>
      <c r="CE91" s="54"/>
      <c r="CF91" s="54"/>
      <c r="CG91" s="54"/>
      <c r="CH91" s="54"/>
      <c r="CI91" s="54"/>
      <c r="CJ91" s="54"/>
      <c r="CK91" s="54"/>
      <c r="CL91" s="54"/>
      <c r="CM91" s="54"/>
      <c r="CN91" s="54"/>
      <c r="CO91" s="54"/>
      <c r="CP91" s="54"/>
      <c r="CQ91" s="54"/>
      <c r="CR91" s="54"/>
      <c r="CS91" s="54"/>
      <c r="CT91" s="54"/>
      <c r="CU91" s="54"/>
      <c r="CV91" s="54"/>
      <c r="CW91" s="54"/>
      <c r="CX91" s="54"/>
      <c r="CY91" s="54"/>
      <c r="CZ91" s="54"/>
      <c r="DA91" s="54"/>
      <c r="DB91" s="54"/>
    </row>
    <row r="92" spans="1:106" x14ac:dyDescent="0.2">
      <c r="A92" s="84" t="str">
        <f t="shared" ca="1" si="1"/>
        <v/>
      </c>
      <c r="B92" s="85" t="str">
        <f ca="1">IF((w!$B$49-OFFSET(ввод!C65,w!$B$48,0,1,1))&lt;0,"",OFFSET(ввод!D65,w!$B$48,0,1,1))</f>
        <v/>
      </c>
      <c r="C92" s="81" t="str">
        <f ca="1">IF(B92="","",OFFSET(q!F68,w!$B$48,0,1,1))</f>
        <v/>
      </c>
      <c r="D92" s="80" t="str">
        <f ca="1">IF(C92="","",OFFSET(q!H68,w!$B$48,0,1,1))</f>
        <v/>
      </c>
      <c r="E92" s="80" t="str">
        <f ca="1">IF(B92="","",OFFSET(w!N142,w!$B$48,0,1,1))</f>
        <v/>
      </c>
      <c r="F92" s="81" t="str">
        <f ca="1">IF(B92="","",OFFSET(w!Q142,w!$B$48,0,1,1))</f>
        <v/>
      </c>
      <c r="G92" s="81" t="str">
        <f ca="1">IF(B92="","",OFFSET(w!T142,w!$B$48,0,1,1))</f>
        <v/>
      </c>
      <c r="H92" s="359" t="str">
        <f ca="1">IF(B92="","",OFFSET(w!CY143,w!$B$48,0,1,1))</f>
        <v/>
      </c>
      <c r="I92" s="82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  <c r="CM92" s="54"/>
      <c r="CN92" s="54"/>
      <c r="CO92" s="54"/>
      <c r="CP92" s="54"/>
      <c r="CQ92" s="54"/>
      <c r="CR92" s="54"/>
      <c r="CS92" s="54"/>
      <c r="CT92" s="54"/>
      <c r="CU92" s="54"/>
      <c r="CV92" s="54"/>
      <c r="CW92" s="54"/>
      <c r="CX92" s="54"/>
      <c r="CY92" s="54"/>
      <c r="CZ92" s="54"/>
      <c r="DA92" s="54"/>
      <c r="DB92" s="54"/>
    </row>
    <row r="93" spans="1:106" x14ac:dyDescent="0.2">
      <c r="A93" s="84" t="str">
        <f t="shared" ca="1" si="1"/>
        <v/>
      </c>
      <c r="B93" s="85" t="str">
        <f ca="1">IF((w!$B$49-OFFSET(ввод!C66,w!$B$48,0,1,1))&lt;0,"",OFFSET(ввод!D66,w!$B$48,0,1,1))</f>
        <v/>
      </c>
      <c r="C93" s="81" t="str">
        <f ca="1">IF(B93="","",OFFSET(q!F69,w!$B$48,0,1,1))</f>
        <v/>
      </c>
      <c r="D93" s="80" t="str">
        <f ca="1">IF(C93="","",OFFSET(q!H69,w!$B$48,0,1,1))</f>
        <v/>
      </c>
      <c r="E93" s="80" t="str">
        <f ca="1">IF(B93="","",OFFSET(w!N143,w!$B$48,0,1,1))</f>
        <v/>
      </c>
      <c r="F93" s="81" t="str">
        <f ca="1">IF(B93="","",OFFSET(w!Q143,w!$B$48,0,1,1))</f>
        <v/>
      </c>
      <c r="G93" s="81" t="str">
        <f ca="1">IF(B93="","",OFFSET(w!T143,w!$B$48,0,1,1))</f>
        <v/>
      </c>
      <c r="H93" s="359" t="str">
        <f ca="1">IF(B93="","",OFFSET(w!CY144,w!$B$48,0,1,1))</f>
        <v/>
      </c>
      <c r="I93" s="82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54"/>
      <c r="BM93" s="54"/>
      <c r="BN93" s="54"/>
      <c r="BO93" s="54"/>
      <c r="BP93" s="54"/>
      <c r="BQ93" s="54"/>
      <c r="BR93" s="54"/>
      <c r="BS93" s="54"/>
      <c r="BT93" s="54"/>
      <c r="BU93" s="54"/>
      <c r="BV93" s="54"/>
      <c r="BW93" s="54"/>
      <c r="BX93" s="54"/>
      <c r="BY93" s="54"/>
      <c r="BZ93" s="54"/>
      <c r="CA93" s="54"/>
      <c r="CB93" s="54"/>
      <c r="CC93" s="54"/>
      <c r="CD93" s="54"/>
      <c r="CE93" s="54"/>
      <c r="CF93" s="54"/>
      <c r="CG93" s="54"/>
      <c r="CH93" s="54"/>
      <c r="CI93" s="54"/>
      <c r="CJ93" s="54"/>
      <c r="CK93" s="54"/>
      <c r="CL93" s="54"/>
      <c r="CM93" s="54"/>
      <c r="CN93" s="54"/>
      <c r="CO93" s="54"/>
      <c r="CP93" s="54"/>
      <c r="CQ93" s="54"/>
      <c r="CR93" s="54"/>
      <c r="CS93" s="54"/>
      <c r="CT93" s="54"/>
      <c r="CU93" s="54"/>
      <c r="CV93" s="54"/>
      <c r="CW93" s="54"/>
      <c r="CX93" s="54"/>
      <c r="CY93" s="54"/>
      <c r="CZ93" s="54"/>
      <c r="DA93" s="54"/>
      <c r="DB93" s="54"/>
    </row>
    <row r="94" spans="1:106" x14ac:dyDescent="0.2">
      <c r="A94" s="84" t="str">
        <f t="shared" ref="A94:A125" ca="1" si="2">IF(B94="","",A93+1)</f>
        <v/>
      </c>
      <c r="B94" s="85" t="str">
        <f ca="1">IF((w!$B$49-OFFSET(ввод!C67,w!$B$48,0,1,1))&lt;0,"",OFFSET(ввод!D67,w!$B$48,0,1,1))</f>
        <v/>
      </c>
      <c r="C94" s="81" t="str">
        <f ca="1">IF(B94="","",OFFSET(q!F70,w!$B$48,0,1,1))</f>
        <v/>
      </c>
      <c r="D94" s="80" t="str">
        <f ca="1">IF(C94="","",OFFSET(q!H70,w!$B$48,0,1,1))</f>
        <v/>
      </c>
      <c r="E94" s="80" t="str">
        <f ca="1">IF(B94="","",OFFSET(w!N144,w!$B$48,0,1,1))</f>
        <v/>
      </c>
      <c r="F94" s="81" t="str">
        <f ca="1">IF(B94="","",OFFSET(w!Q144,w!$B$48,0,1,1))</f>
        <v/>
      </c>
      <c r="G94" s="81" t="str">
        <f ca="1">IF(B94="","",OFFSET(w!T144,w!$B$48,0,1,1))</f>
        <v/>
      </c>
      <c r="H94" s="359" t="str">
        <f ca="1">IF(B94="","",OFFSET(w!CY145,w!$B$48,0,1,1))</f>
        <v/>
      </c>
      <c r="I94" s="82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  <c r="BM94" s="54"/>
      <c r="BN94" s="54"/>
      <c r="BO94" s="54"/>
      <c r="BP94" s="54"/>
      <c r="BQ94" s="54"/>
      <c r="BR94" s="54"/>
      <c r="BS94" s="54"/>
      <c r="BT94" s="54"/>
      <c r="BU94" s="54"/>
      <c r="BV94" s="54"/>
      <c r="BW94" s="54"/>
      <c r="BX94" s="54"/>
      <c r="BY94" s="54"/>
      <c r="BZ94" s="54"/>
      <c r="CA94" s="54"/>
      <c r="CB94" s="54"/>
      <c r="CC94" s="54"/>
      <c r="CD94" s="54"/>
      <c r="CE94" s="54"/>
      <c r="CF94" s="54"/>
      <c r="CG94" s="54"/>
      <c r="CH94" s="54"/>
      <c r="CI94" s="54"/>
      <c r="CJ94" s="54"/>
      <c r="CK94" s="54"/>
      <c r="CL94" s="54"/>
      <c r="CM94" s="54"/>
      <c r="CN94" s="54"/>
      <c r="CO94" s="54"/>
      <c r="CP94" s="54"/>
      <c r="CQ94" s="54"/>
      <c r="CR94" s="54"/>
      <c r="CS94" s="54"/>
      <c r="CT94" s="54"/>
      <c r="CU94" s="54"/>
      <c r="CV94" s="54"/>
      <c r="CW94" s="54"/>
      <c r="CX94" s="54"/>
      <c r="CY94" s="54"/>
      <c r="CZ94" s="54"/>
      <c r="DA94" s="54"/>
      <c r="DB94" s="54"/>
    </row>
    <row r="95" spans="1:106" x14ac:dyDescent="0.2">
      <c r="A95" s="84" t="str">
        <f t="shared" ca="1" si="2"/>
        <v/>
      </c>
      <c r="B95" s="85" t="str">
        <f ca="1">IF((w!$B$49-OFFSET(ввод!C68,w!$B$48,0,1,1))&lt;0,"",OFFSET(ввод!D68,w!$B$48,0,1,1))</f>
        <v/>
      </c>
      <c r="C95" s="81" t="str">
        <f ca="1">IF(B95="","",OFFSET(q!F71,w!$B$48,0,1,1))</f>
        <v/>
      </c>
      <c r="D95" s="80" t="str">
        <f ca="1">IF(C95="","",OFFSET(q!H71,w!$B$48,0,1,1))</f>
        <v/>
      </c>
      <c r="E95" s="80" t="str">
        <f ca="1">IF(B95="","",OFFSET(w!N145,w!$B$48,0,1,1))</f>
        <v/>
      </c>
      <c r="F95" s="81" t="str">
        <f ca="1">IF(B95="","",OFFSET(w!Q145,w!$B$48,0,1,1))</f>
        <v/>
      </c>
      <c r="G95" s="81" t="str">
        <f ca="1">IF(B95="","",OFFSET(w!T145,w!$B$48,0,1,1))</f>
        <v/>
      </c>
      <c r="H95" s="359" t="str">
        <f ca="1">IF(B95="","",OFFSET(w!CY146,w!$B$48,0,1,1))</f>
        <v/>
      </c>
      <c r="I95" s="82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54"/>
      <c r="BW95" s="54"/>
      <c r="BX95" s="54"/>
      <c r="BY95" s="54"/>
      <c r="BZ95" s="54"/>
      <c r="CA95" s="54"/>
      <c r="CB95" s="54"/>
      <c r="CC95" s="54"/>
      <c r="CD95" s="54"/>
      <c r="CE95" s="54"/>
      <c r="CF95" s="54"/>
      <c r="CG95" s="54"/>
      <c r="CH95" s="54"/>
      <c r="CI95" s="54"/>
      <c r="CJ95" s="54"/>
      <c r="CK95" s="54"/>
      <c r="CL95" s="54"/>
      <c r="CM95" s="54"/>
      <c r="CN95" s="54"/>
      <c r="CO95" s="54"/>
      <c r="CP95" s="54"/>
      <c r="CQ95" s="54"/>
      <c r="CR95" s="54"/>
      <c r="CS95" s="54"/>
      <c r="CT95" s="54"/>
      <c r="CU95" s="54"/>
      <c r="CV95" s="54"/>
      <c r="CW95" s="54"/>
      <c r="CX95" s="54"/>
      <c r="CY95" s="54"/>
      <c r="CZ95" s="54"/>
      <c r="DA95" s="54"/>
      <c r="DB95" s="54"/>
    </row>
    <row r="96" spans="1:106" x14ac:dyDescent="0.2">
      <c r="A96" s="84" t="str">
        <f t="shared" ca="1" si="2"/>
        <v/>
      </c>
      <c r="B96" s="85" t="str">
        <f ca="1">IF((w!$B$49-OFFSET(ввод!C69,w!$B$48,0,1,1))&lt;0,"",OFFSET(ввод!D69,w!$B$48,0,1,1))</f>
        <v/>
      </c>
      <c r="C96" s="81" t="str">
        <f ca="1">IF(B96="","",OFFSET(q!F72,w!$B$48,0,1,1))</f>
        <v/>
      </c>
      <c r="D96" s="80" t="str">
        <f ca="1">IF(C96="","",OFFSET(q!H72,w!$B$48,0,1,1))</f>
        <v/>
      </c>
      <c r="E96" s="80" t="str">
        <f ca="1">IF(B96="","",OFFSET(w!N146,w!$B$48,0,1,1))</f>
        <v/>
      </c>
      <c r="F96" s="81" t="str">
        <f ca="1">IF(B96="","",OFFSET(w!Q146,w!$B$48,0,1,1))</f>
        <v/>
      </c>
      <c r="G96" s="81" t="str">
        <f ca="1">IF(B96="","",OFFSET(w!T146,w!$B$48,0,1,1))</f>
        <v/>
      </c>
      <c r="H96" s="359" t="str">
        <f ca="1">IF(B96="","",OFFSET(w!CY147,w!$B$48,0,1,1))</f>
        <v/>
      </c>
      <c r="I96" s="82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54"/>
      <c r="BM96" s="54"/>
      <c r="BN96" s="54"/>
      <c r="BO96" s="54"/>
      <c r="BP96" s="54"/>
      <c r="BQ96" s="54"/>
      <c r="BR96" s="54"/>
      <c r="BS96" s="54"/>
      <c r="BT96" s="54"/>
      <c r="BU96" s="54"/>
      <c r="BV96" s="54"/>
      <c r="BW96" s="54"/>
      <c r="BX96" s="54"/>
      <c r="BY96" s="54"/>
      <c r="BZ96" s="54"/>
      <c r="CA96" s="54"/>
      <c r="CB96" s="54"/>
      <c r="CC96" s="54"/>
      <c r="CD96" s="54"/>
      <c r="CE96" s="54"/>
      <c r="CF96" s="54"/>
      <c r="CG96" s="54"/>
      <c r="CH96" s="54"/>
      <c r="CI96" s="54"/>
      <c r="CJ96" s="54"/>
      <c r="CK96" s="54"/>
      <c r="CL96" s="54"/>
      <c r="CM96" s="54"/>
      <c r="CN96" s="54"/>
      <c r="CO96" s="54"/>
      <c r="CP96" s="54"/>
      <c r="CQ96" s="54"/>
      <c r="CR96" s="54"/>
      <c r="CS96" s="54"/>
      <c r="CT96" s="54"/>
      <c r="CU96" s="54"/>
      <c r="CV96" s="54"/>
      <c r="CW96" s="54"/>
      <c r="CX96" s="54"/>
      <c r="CY96" s="54"/>
      <c r="CZ96" s="54"/>
      <c r="DA96" s="54"/>
      <c r="DB96" s="54"/>
    </row>
    <row r="97" spans="1:106" x14ac:dyDescent="0.2">
      <c r="A97" s="84" t="str">
        <f t="shared" ca="1" si="2"/>
        <v/>
      </c>
      <c r="B97" s="85" t="str">
        <f ca="1">IF((w!$B$49-OFFSET(ввод!C70,w!$B$48,0,1,1))&lt;0,"",OFFSET(ввод!D70,w!$B$48,0,1,1))</f>
        <v/>
      </c>
      <c r="C97" s="81" t="str">
        <f ca="1">IF(B97="","",OFFSET(q!F73,w!$B$48,0,1,1))</f>
        <v/>
      </c>
      <c r="D97" s="80" t="str">
        <f ca="1">IF(C97="","",OFFSET(q!H73,w!$B$48,0,1,1))</f>
        <v/>
      </c>
      <c r="E97" s="80" t="str">
        <f ca="1">IF(B97="","",OFFSET(w!N147,w!$B$48,0,1,1))</f>
        <v/>
      </c>
      <c r="F97" s="81" t="str">
        <f ca="1">IF(B97="","",OFFSET(w!Q147,w!$B$48,0,1,1))</f>
        <v/>
      </c>
      <c r="G97" s="81" t="str">
        <f ca="1">IF(B97="","",OFFSET(w!T147,w!$B$48,0,1,1))</f>
        <v/>
      </c>
      <c r="H97" s="359" t="str">
        <f ca="1">IF(B97="","",OFFSET(w!CY148,w!$B$48,0,1,1))</f>
        <v/>
      </c>
      <c r="I97" s="82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  <c r="BI97" s="54"/>
      <c r="BJ97" s="54"/>
      <c r="BK97" s="54"/>
      <c r="BL97" s="54"/>
      <c r="BM97" s="54"/>
      <c r="BN97" s="54"/>
      <c r="BO97" s="54"/>
      <c r="BP97" s="54"/>
      <c r="BQ97" s="54"/>
      <c r="BR97" s="54"/>
      <c r="BS97" s="54"/>
      <c r="BT97" s="54"/>
      <c r="BU97" s="54"/>
      <c r="BV97" s="54"/>
      <c r="BW97" s="54"/>
      <c r="BX97" s="54"/>
      <c r="BY97" s="54"/>
      <c r="BZ97" s="54"/>
      <c r="CA97" s="54"/>
      <c r="CB97" s="54"/>
      <c r="CC97" s="54"/>
      <c r="CD97" s="54"/>
      <c r="CE97" s="54"/>
      <c r="CF97" s="54"/>
      <c r="CG97" s="54"/>
      <c r="CH97" s="54"/>
      <c r="CI97" s="54"/>
      <c r="CJ97" s="54"/>
      <c r="CK97" s="54"/>
      <c r="CL97" s="54"/>
      <c r="CM97" s="54"/>
      <c r="CN97" s="54"/>
      <c r="CO97" s="54"/>
      <c r="CP97" s="54"/>
      <c r="CQ97" s="54"/>
      <c r="CR97" s="54"/>
      <c r="CS97" s="54"/>
      <c r="CT97" s="54"/>
      <c r="CU97" s="54"/>
      <c r="CV97" s="54"/>
      <c r="CW97" s="54"/>
      <c r="CX97" s="54"/>
      <c r="CY97" s="54"/>
      <c r="CZ97" s="54"/>
      <c r="DA97" s="54"/>
      <c r="DB97" s="54"/>
    </row>
    <row r="98" spans="1:106" x14ac:dyDescent="0.2">
      <c r="A98" s="84" t="str">
        <f t="shared" ca="1" si="2"/>
        <v/>
      </c>
      <c r="B98" s="85" t="str">
        <f ca="1">IF((w!$B$49-OFFSET(ввод!C71,w!$B$48,0,1,1))&lt;0,"",OFFSET(ввод!D71,w!$B$48,0,1,1))</f>
        <v/>
      </c>
      <c r="C98" s="81" t="str">
        <f ca="1">IF(B98="","",OFFSET(q!F74,w!$B$48,0,1,1))</f>
        <v/>
      </c>
      <c r="D98" s="80" t="str">
        <f ca="1">IF(C98="","",OFFSET(q!H74,w!$B$48,0,1,1))</f>
        <v/>
      </c>
      <c r="E98" s="80" t="str">
        <f ca="1">IF(B98="","",OFFSET(w!N148,w!$B$48,0,1,1))</f>
        <v/>
      </c>
      <c r="F98" s="81" t="str">
        <f ca="1">IF(B98="","",OFFSET(w!Q148,w!$B$48,0,1,1))</f>
        <v/>
      </c>
      <c r="G98" s="81" t="str">
        <f ca="1">IF(B98="","",OFFSET(w!T148,w!$B$48,0,1,1))</f>
        <v/>
      </c>
      <c r="H98" s="359" t="str">
        <f ca="1">IF(B98="","",OFFSET(w!CY149,w!$B$48,0,1,1))</f>
        <v/>
      </c>
      <c r="I98" s="82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4"/>
      <c r="AU98" s="54"/>
      <c r="AV98" s="54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54"/>
      <c r="BM98" s="54"/>
      <c r="BN98" s="54"/>
      <c r="BO98" s="54"/>
      <c r="BP98" s="54"/>
      <c r="BQ98" s="54"/>
      <c r="BR98" s="54"/>
      <c r="BS98" s="54"/>
      <c r="BT98" s="54"/>
      <c r="BU98" s="54"/>
      <c r="BV98" s="54"/>
      <c r="BW98" s="54"/>
      <c r="BX98" s="54"/>
      <c r="BY98" s="54"/>
      <c r="BZ98" s="54"/>
      <c r="CA98" s="54"/>
      <c r="CB98" s="54"/>
      <c r="CC98" s="54"/>
      <c r="CD98" s="54"/>
      <c r="CE98" s="54"/>
      <c r="CF98" s="54"/>
      <c r="CG98" s="54"/>
      <c r="CH98" s="54"/>
      <c r="CI98" s="54"/>
      <c r="CJ98" s="54"/>
      <c r="CK98" s="54"/>
      <c r="CL98" s="54"/>
      <c r="CM98" s="54"/>
      <c r="CN98" s="54"/>
      <c r="CO98" s="54"/>
      <c r="CP98" s="54"/>
      <c r="CQ98" s="54"/>
      <c r="CR98" s="54"/>
      <c r="CS98" s="54"/>
      <c r="CT98" s="54"/>
      <c r="CU98" s="54"/>
      <c r="CV98" s="54"/>
      <c r="CW98" s="54"/>
      <c r="CX98" s="54"/>
      <c r="CY98" s="54"/>
      <c r="CZ98" s="54"/>
      <c r="DA98" s="54"/>
      <c r="DB98" s="54"/>
    </row>
    <row r="99" spans="1:106" x14ac:dyDescent="0.2">
      <c r="A99" s="84" t="str">
        <f t="shared" ca="1" si="2"/>
        <v/>
      </c>
      <c r="B99" s="85" t="str">
        <f ca="1">IF((w!$B$49-OFFSET(ввод!C72,w!$B$48,0,1,1))&lt;0,"",OFFSET(ввод!D72,w!$B$48,0,1,1))</f>
        <v/>
      </c>
      <c r="C99" s="81" t="str">
        <f ca="1">IF(B99="","",OFFSET(q!F75,w!$B$48,0,1,1))</f>
        <v/>
      </c>
      <c r="D99" s="80" t="str">
        <f ca="1">IF(C99="","",OFFSET(q!H75,w!$B$48,0,1,1))</f>
        <v/>
      </c>
      <c r="E99" s="80" t="str">
        <f ca="1">IF(B99="","",OFFSET(w!N149,w!$B$48,0,1,1))</f>
        <v/>
      </c>
      <c r="F99" s="81" t="str">
        <f ca="1">IF(B99="","",OFFSET(w!Q149,w!$B$48,0,1,1))</f>
        <v/>
      </c>
      <c r="G99" s="81" t="str">
        <f ca="1">IF(B99="","",OFFSET(w!T149,w!$B$48,0,1,1))</f>
        <v/>
      </c>
      <c r="H99" s="359" t="str">
        <f ca="1">IF(B99="","",OFFSET(w!CY150,w!$B$48,0,1,1))</f>
        <v/>
      </c>
      <c r="I99" s="82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54"/>
      <c r="AU99" s="54"/>
      <c r="AV99" s="54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54"/>
      <c r="BM99" s="54"/>
      <c r="BN99" s="54"/>
      <c r="BO99" s="54"/>
      <c r="BP99" s="54"/>
      <c r="BQ99" s="54"/>
      <c r="BR99" s="54"/>
      <c r="BS99" s="54"/>
      <c r="BT99" s="54"/>
      <c r="BU99" s="54"/>
      <c r="BV99" s="54"/>
      <c r="BW99" s="54"/>
      <c r="BX99" s="54"/>
      <c r="BY99" s="54"/>
      <c r="BZ99" s="54"/>
      <c r="CA99" s="54"/>
      <c r="CB99" s="54"/>
      <c r="CC99" s="54"/>
      <c r="CD99" s="54"/>
      <c r="CE99" s="54"/>
      <c r="CF99" s="54"/>
      <c r="CG99" s="54"/>
      <c r="CH99" s="54"/>
      <c r="CI99" s="54"/>
      <c r="CJ99" s="54"/>
      <c r="CK99" s="54"/>
      <c r="CL99" s="54"/>
      <c r="CM99" s="54"/>
      <c r="CN99" s="54"/>
      <c r="CO99" s="54"/>
      <c r="CP99" s="54"/>
      <c r="CQ99" s="54"/>
      <c r="CR99" s="54"/>
      <c r="CS99" s="54"/>
      <c r="CT99" s="54"/>
      <c r="CU99" s="54"/>
      <c r="CV99" s="54"/>
      <c r="CW99" s="54"/>
      <c r="CX99" s="54"/>
      <c r="CY99" s="54"/>
      <c r="CZ99" s="54"/>
      <c r="DA99" s="54"/>
      <c r="DB99" s="54"/>
    </row>
    <row r="100" spans="1:106" x14ac:dyDescent="0.2">
      <c r="A100" s="84" t="str">
        <f t="shared" ca="1" si="2"/>
        <v/>
      </c>
      <c r="B100" s="85" t="str">
        <f ca="1">IF((w!$B$49-OFFSET(ввод!C73,w!$B$48,0,1,1))&lt;0,"",OFFSET(ввод!D73,w!$B$48,0,1,1))</f>
        <v/>
      </c>
      <c r="C100" s="81" t="str">
        <f ca="1">IF(B100="","",OFFSET(q!F76,w!$B$48,0,1,1))</f>
        <v/>
      </c>
      <c r="D100" s="80" t="str">
        <f ca="1">IF(C100="","",OFFSET(q!H76,w!$B$48,0,1,1))</f>
        <v/>
      </c>
      <c r="E100" s="80" t="str">
        <f ca="1">IF(B100="","",OFFSET(w!N150,w!$B$48,0,1,1))</f>
        <v/>
      </c>
      <c r="F100" s="81" t="str">
        <f ca="1">IF(B100="","",OFFSET(w!Q150,w!$B$48,0,1,1))</f>
        <v/>
      </c>
      <c r="G100" s="81" t="str">
        <f ca="1">IF(B100="","",OFFSET(w!T150,w!$B$48,0,1,1))</f>
        <v/>
      </c>
      <c r="H100" s="359" t="str">
        <f ca="1">IF(B100="","",OFFSET(w!CY151,w!$B$48,0,1,1))</f>
        <v/>
      </c>
      <c r="I100" s="82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54"/>
      <c r="BJ100" s="54"/>
      <c r="BK100" s="54"/>
      <c r="BL100" s="54"/>
      <c r="BM100" s="54"/>
      <c r="BN100" s="54"/>
      <c r="BO100" s="54"/>
      <c r="BP100" s="54"/>
      <c r="BQ100" s="54"/>
      <c r="BR100" s="54"/>
      <c r="BS100" s="54"/>
      <c r="BT100" s="54"/>
      <c r="BU100" s="54"/>
      <c r="BV100" s="54"/>
      <c r="BW100" s="54"/>
      <c r="BX100" s="54"/>
      <c r="BY100" s="54"/>
      <c r="BZ100" s="54"/>
      <c r="CA100" s="54"/>
      <c r="CB100" s="54"/>
      <c r="CC100" s="54"/>
      <c r="CD100" s="54"/>
      <c r="CE100" s="54"/>
      <c r="CF100" s="54"/>
      <c r="CG100" s="54"/>
      <c r="CH100" s="54"/>
      <c r="CI100" s="54"/>
      <c r="CJ100" s="54"/>
      <c r="CK100" s="54"/>
      <c r="CL100" s="54"/>
      <c r="CM100" s="54"/>
      <c r="CN100" s="54"/>
      <c r="CO100" s="54"/>
      <c r="CP100" s="54"/>
      <c r="CQ100" s="54"/>
      <c r="CR100" s="54"/>
      <c r="CS100" s="54"/>
      <c r="CT100" s="54"/>
      <c r="CU100" s="54"/>
      <c r="CV100" s="54"/>
      <c r="CW100" s="54"/>
      <c r="CX100" s="54"/>
      <c r="CY100" s="54"/>
      <c r="CZ100" s="54"/>
      <c r="DA100" s="54"/>
      <c r="DB100" s="54"/>
    </row>
    <row r="101" spans="1:106" x14ac:dyDescent="0.2">
      <c r="A101" s="84" t="str">
        <f t="shared" ca="1" si="2"/>
        <v/>
      </c>
      <c r="B101" s="85" t="str">
        <f ca="1">IF((w!$B$49-OFFSET(ввод!C74,w!$B$48,0,1,1))&lt;0,"",OFFSET(ввод!D74,w!$B$48,0,1,1))</f>
        <v/>
      </c>
      <c r="C101" s="81" t="str">
        <f ca="1">IF(B101="","",OFFSET(q!F77,w!$B$48,0,1,1))</f>
        <v/>
      </c>
      <c r="D101" s="80" t="str">
        <f ca="1">IF(C101="","",OFFSET(q!H77,w!$B$48,0,1,1))</f>
        <v/>
      </c>
      <c r="E101" s="80" t="str">
        <f ca="1">IF(B101="","",OFFSET(w!N151,w!$B$48,0,1,1))</f>
        <v/>
      </c>
      <c r="F101" s="81" t="str">
        <f ca="1">IF(B101="","",OFFSET(w!Q151,w!$B$48,0,1,1))</f>
        <v/>
      </c>
      <c r="G101" s="81" t="str">
        <f ca="1">IF(B101="","",OFFSET(w!T151,w!$B$48,0,1,1))</f>
        <v/>
      </c>
      <c r="H101" s="359" t="str">
        <f ca="1">IF(B101="","",OFFSET(w!CY152,w!$B$48,0,1,1))</f>
        <v/>
      </c>
      <c r="I101" s="82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54"/>
      <c r="BM101" s="54"/>
      <c r="BN101" s="54"/>
      <c r="BO101" s="54"/>
      <c r="BP101" s="54"/>
      <c r="BQ101" s="54"/>
      <c r="BR101" s="54"/>
      <c r="BS101" s="54"/>
      <c r="BT101" s="54"/>
      <c r="BU101" s="54"/>
      <c r="BV101" s="54"/>
      <c r="BW101" s="54"/>
      <c r="BX101" s="54"/>
      <c r="BY101" s="54"/>
      <c r="BZ101" s="54"/>
      <c r="CA101" s="54"/>
      <c r="CB101" s="54"/>
      <c r="CC101" s="54"/>
      <c r="CD101" s="54"/>
      <c r="CE101" s="54"/>
      <c r="CF101" s="54"/>
      <c r="CG101" s="54"/>
      <c r="CH101" s="54"/>
      <c r="CI101" s="54"/>
      <c r="CJ101" s="54"/>
      <c r="CK101" s="54"/>
      <c r="CL101" s="54"/>
      <c r="CM101" s="54"/>
      <c r="CN101" s="54"/>
      <c r="CO101" s="54"/>
      <c r="CP101" s="54"/>
      <c r="CQ101" s="54"/>
      <c r="CR101" s="54"/>
      <c r="CS101" s="54"/>
      <c r="CT101" s="54"/>
      <c r="CU101" s="54"/>
      <c r="CV101" s="54"/>
      <c r="CW101" s="54"/>
      <c r="CX101" s="54"/>
      <c r="CY101" s="54"/>
      <c r="CZ101" s="54"/>
      <c r="DA101" s="54"/>
      <c r="DB101" s="54"/>
    </row>
    <row r="102" spans="1:106" x14ac:dyDescent="0.2">
      <c r="A102" s="84" t="str">
        <f t="shared" ca="1" si="2"/>
        <v/>
      </c>
      <c r="B102" s="85" t="str">
        <f ca="1">IF((w!$B$49-OFFSET(ввод!C75,w!$B$48,0,1,1))&lt;0,"",OFFSET(ввод!D75,w!$B$48,0,1,1))</f>
        <v/>
      </c>
      <c r="C102" s="81" t="str">
        <f ca="1">IF(B102="","",OFFSET(q!F78,w!$B$48,0,1,1))</f>
        <v/>
      </c>
      <c r="D102" s="80" t="str">
        <f ca="1">IF(C102="","",OFFSET(q!H78,w!$B$48,0,1,1))</f>
        <v/>
      </c>
      <c r="E102" s="80" t="str">
        <f ca="1">IF(B102="","",OFFSET(w!N152,w!$B$48,0,1,1))</f>
        <v/>
      </c>
      <c r="F102" s="81" t="str">
        <f ca="1">IF(B102="","",OFFSET(w!Q152,w!$B$48,0,1,1))</f>
        <v/>
      </c>
      <c r="G102" s="81" t="str">
        <f ca="1">IF(B102="","",OFFSET(w!T152,w!$B$48,0,1,1))</f>
        <v/>
      </c>
      <c r="H102" s="359" t="str">
        <f ca="1">IF(B102="","",OFFSET(w!CY153,w!$B$48,0,1,1))</f>
        <v/>
      </c>
      <c r="I102" s="82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54"/>
      <c r="BL102" s="54"/>
      <c r="BM102" s="54"/>
      <c r="BN102" s="54"/>
      <c r="BO102" s="54"/>
      <c r="BP102" s="54"/>
      <c r="BQ102" s="54"/>
      <c r="BR102" s="54"/>
      <c r="BS102" s="54"/>
      <c r="BT102" s="54"/>
      <c r="BU102" s="54"/>
      <c r="BV102" s="54"/>
      <c r="BW102" s="54"/>
      <c r="BX102" s="54"/>
      <c r="BY102" s="54"/>
      <c r="BZ102" s="54"/>
      <c r="CA102" s="54"/>
      <c r="CB102" s="54"/>
      <c r="CC102" s="54"/>
      <c r="CD102" s="54"/>
      <c r="CE102" s="54"/>
      <c r="CF102" s="54"/>
      <c r="CG102" s="54"/>
      <c r="CH102" s="54"/>
      <c r="CI102" s="54"/>
      <c r="CJ102" s="54"/>
      <c r="CK102" s="54"/>
      <c r="CL102" s="54"/>
      <c r="CM102" s="54"/>
      <c r="CN102" s="54"/>
      <c r="CO102" s="54"/>
      <c r="CP102" s="54"/>
      <c r="CQ102" s="54"/>
      <c r="CR102" s="54"/>
      <c r="CS102" s="54"/>
      <c r="CT102" s="54"/>
      <c r="CU102" s="54"/>
      <c r="CV102" s="54"/>
      <c r="CW102" s="54"/>
      <c r="CX102" s="54"/>
      <c r="CY102" s="54"/>
      <c r="CZ102" s="54"/>
      <c r="DA102" s="54"/>
      <c r="DB102" s="54"/>
    </row>
    <row r="103" spans="1:106" x14ac:dyDescent="0.2">
      <c r="A103" s="84" t="str">
        <f t="shared" ca="1" si="2"/>
        <v/>
      </c>
      <c r="B103" s="85" t="str">
        <f ca="1">IF((w!$B$49-OFFSET(ввод!C76,w!$B$48,0,1,1))&lt;0,"",OFFSET(ввод!D76,w!$B$48,0,1,1))</f>
        <v/>
      </c>
      <c r="C103" s="81" t="str">
        <f ca="1">IF(B103="","",OFFSET(q!F79,w!$B$48,0,1,1))</f>
        <v/>
      </c>
      <c r="D103" s="80" t="str">
        <f ca="1">IF(C103="","",OFFSET(q!H79,w!$B$48,0,1,1))</f>
        <v/>
      </c>
      <c r="E103" s="80" t="str">
        <f ca="1">IF(B103="","",OFFSET(w!N153,w!$B$48,0,1,1))</f>
        <v/>
      </c>
      <c r="F103" s="81" t="str">
        <f ca="1">IF(B103="","",OFFSET(w!Q153,w!$B$48,0,1,1))</f>
        <v/>
      </c>
      <c r="G103" s="81" t="str">
        <f ca="1">IF(B103="","",OFFSET(w!T153,w!$B$48,0,1,1))</f>
        <v/>
      </c>
      <c r="H103" s="359" t="str">
        <f ca="1">IF(B103="","",OFFSET(w!CY154,w!$B$48,0,1,1))</f>
        <v/>
      </c>
      <c r="I103" s="82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54"/>
      <c r="BL103" s="54"/>
      <c r="BM103" s="54"/>
      <c r="BN103" s="54"/>
      <c r="BO103" s="54"/>
      <c r="BP103" s="54"/>
      <c r="BQ103" s="54"/>
      <c r="BR103" s="54"/>
      <c r="BS103" s="54"/>
      <c r="BT103" s="54"/>
      <c r="BU103" s="54"/>
      <c r="BV103" s="54"/>
      <c r="BW103" s="54"/>
      <c r="BX103" s="54"/>
      <c r="BY103" s="54"/>
      <c r="BZ103" s="54"/>
      <c r="CA103" s="54"/>
      <c r="CB103" s="54"/>
      <c r="CC103" s="54"/>
      <c r="CD103" s="54"/>
      <c r="CE103" s="54"/>
      <c r="CF103" s="54"/>
      <c r="CG103" s="54"/>
      <c r="CH103" s="54"/>
      <c r="CI103" s="54"/>
      <c r="CJ103" s="54"/>
      <c r="CK103" s="54"/>
      <c r="CL103" s="54"/>
      <c r="CM103" s="54"/>
      <c r="CN103" s="54"/>
      <c r="CO103" s="54"/>
      <c r="CP103" s="54"/>
      <c r="CQ103" s="54"/>
      <c r="CR103" s="54"/>
      <c r="CS103" s="54"/>
      <c r="CT103" s="54"/>
      <c r="CU103" s="54"/>
      <c r="CV103" s="54"/>
      <c r="CW103" s="54"/>
      <c r="CX103" s="54"/>
      <c r="CY103" s="54"/>
      <c r="CZ103" s="54"/>
      <c r="DA103" s="54"/>
      <c r="DB103" s="54"/>
    </row>
    <row r="104" spans="1:106" x14ac:dyDescent="0.2">
      <c r="A104" s="84" t="str">
        <f t="shared" ca="1" si="2"/>
        <v/>
      </c>
      <c r="B104" s="85" t="str">
        <f ca="1">IF((w!$B$49-OFFSET(ввод!C77,w!$B$48,0,1,1))&lt;0,"",OFFSET(ввод!D77,w!$B$48,0,1,1))</f>
        <v/>
      </c>
      <c r="C104" s="81" t="str">
        <f ca="1">IF(B104="","",OFFSET(q!F80,w!$B$48,0,1,1))</f>
        <v/>
      </c>
      <c r="D104" s="80" t="str">
        <f ca="1">IF(C104="","",OFFSET(q!H80,w!$B$48,0,1,1))</f>
        <v/>
      </c>
      <c r="E104" s="80" t="str">
        <f ca="1">IF(B104="","",OFFSET(w!N154,w!$B$48,0,1,1))</f>
        <v/>
      </c>
      <c r="F104" s="81" t="str">
        <f ca="1">IF(B104="","",OFFSET(w!Q154,w!$B$48,0,1,1))</f>
        <v/>
      </c>
      <c r="G104" s="81" t="str">
        <f ca="1">IF(B104="","",OFFSET(w!T154,w!$B$48,0,1,1))</f>
        <v/>
      </c>
      <c r="H104" s="359" t="str">
        <f ca="1">IF(B104="","",OFFSET(w!CY155,w!$B$48,0,1,1))</f>
        <v/>
      </c>
      <c r="I104" s="82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54"/>
      <c r="BM104" s="54"/>
      <c r="BN104" s="54"/>
      <c r="BO104" s="54"/>
      <c r="BP104" s="54"/>
      <c r="BQ104" s="54"/>
      <c r="BR104" s="54"/>
      <c r="BS104" s="54"/>
      <c r="BT104" s="54"/>
      <c r="BU104" s="54"/>
      <c r="BV104" s="54"/>
      <c r="BW104" s="54"/>
      <c r="BX104" s="54"/>
      <c r="BY104" s="54"/>
      <c r="BZ104" s="54"/>
      <c r="CA104" s="54"/>
      <c r="CB104" s="54"/>
      <c r="CC104" s="54"/>
      <c r="CD104" s="54"/>
      <c r="CE104" s="54"/>
      <c r="CF104" s="54"/>
      <c r="CG104" s="54"/>
      <c r="CH104" s="54"/>
      <c r="CI104" s="54"/>
      <c r="CJ104" s="54"/>
      <c r="CK104" s="54"/>
      <c r="CL104" s="54"/>
      <c r="CM104" s="54"/>
      <c r="CN104" s="54"/>
      <c r="CO104" s="54"/>
      <c r="CP104" s="54"/>
      <c r="CQ104" s="54"/>
      <c r="CR104" s="54"/>
      <c r="CS104" s="54"/>
      <c r="CT104" s="54"/>
      <c r="CU104" s="54"/>
      <c r="CV104" s="54"/>
      <c r="CW104" s="54"/>
      <c r="CX104" s="54"/>
      <c r="CY104" s="54"/>
      <c r="CZ104" s="54"/>
      <c r="DA104" s="54"/>
      <c r="DB104" s="54"/>
    </row>
    <row r="105" spans="1:106" x14ac:dyDescent="0.2">
      <c r="A105" s="84" t="str">
        <f t="shared" ca="1" si="2"/>
        <v/>
      </c>
      <c r="B105" s="85" t="str">
        <f ca="1">IF((w!$B$49-OFFSET(ввод!C78,w!$B$48,0,1,1))&lt;0,"",OFFSET(ввод!D78,w!$B$48,0,1,1))</f>
        <v/>
      </c>
      <c r="C105" s="81" t="str">
        <f ca="1">IF(B105="","",OFFSET(q!F81,w!$B$48,0,1,1))</f>
        <v/>
      </c>
      <c r="D105" s="80" t="str">
        <f ca="1">IF(C105="","",OFFSET(q!H81,w!$B$48,0,1,1))</f>
        <v/>
      </c>
      <c r="E105" s="80" t="str">
        <f ca="1">IF(B105="","",OFFSET(w!N155,w!$B$48,0,1,1))</f>
        <v/>
      </c>
      <c r="F105" s="81" t="str">
        <f ca="1">IF(B105="","",OFFSET(w!Q155,w!$B$48,0,1,1))</f>
        <v/>
      </c>
      <c r="G105" s="81" t="str">
        <f ca="1">IF(B105="","",OFFSET(w!T155,w!$B$48,0,1,1))</f>
        <v/>
      </c>
      <c r="H105" s="359" t="str">
        <f ca="1">IF(B105="","",OFFSET(w!CY156,w!$B$48,0,1,1))</f>
        <v/>
      </c>
      <c r="I105" s="82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4"/>
      <c r="BJ105" s="54"/>
      <c r="BK105" s="54"/>
      <c r="BL105" s="54"/>
      <c r="BM105" s="54"/>
      <c r="BN105" s="54"/>
      <c r="BO105" s="54"/>
      <c r="BP105" s="54"/>
      <c r="BQ105" s="54"/>
      <c r="BR105" s="54"/>
      <c r="BS105" s="54"/>
      <c r="BT105" s="54"/>
      <c r="BU105" s="54"/>
      <c r="BV105" s="54"/>
      <c r="BW105" s="54"/>
      <c r="BX105" s="54"/>
      <c r="BY105" s="54"/>
      <c r="BZ105" s="54"/>
      <c r="CA105" s="54"/>
      <c r="CB105" s="54"/>
      <c r="CC105" s="54"/>
      <c r="CD105" s="54"/>
      <c r="CE105" s="54"/>
      <c r="CF105" s="54"/>
      <c r="CG105" s="54"/>
      <c r="CH105" s="54"/>
      <c r="CI105" s="54"/>
      <c r="CJ105" s="54"/>
      <c r="CK105" s="54"/>
      <c r="CL105" s="54"/>
      <c r="CM105" s="54"/>
      <c r="CN105" s="54"/>
      <c r="CO105" s="54"/>
      <c r="CP105" s="54"/>
      <c r="CQ105" s="54"/>
      <c r="CR105" s="54"/>
      <c r="CS105" s="54"/>
      <c r="CT105" s="54"/>
      <c r="CU105" s="54"/>
      <c r="CV105" s="54"/>
      <c r="CW105" s="54"/>
      <c r="CX105" s="54"/>
      <c r="CY105" s="54"/>
      <c r="CZ105" s="54"/>
      <c r="DA105" s="54"/>
      <c r="DB105" s="54"/>
    </row>
    <row r="106" spans="1:106" x14ac:dyDescent="0.2">
      <c r="A106" s="84" t="str">
        <f t="shared" ca="1" si="2"/>
        <v/>
      </c>
      <c r="B106" s="85" t="str">
        <f ca="1">IF((w!$B$49-OFFSET(ввод!C79,w!$B$48,0,1,1))&lt;0,"",OFFSET(ввод!D79,w!$B$48,0,1,1))</f>
        <v/>
      </c>
      <c r="C106" s="81" t="str">
        <f ca="1">IF(B106="","",OFFSET(q!F82,w!$B$48,0,1,1))</f>
        <v/>
      </c>
      <c r="D106" s="80" t="str">
        <f ca="1">IF(C106="","",OFFSET(q!H82,w!$B$48,0,1,1))</f>
        <v/>
      </c>
      <c r="E106" s="80" t="str">
        <f ca="1">IF(B106="","",OFFSET(w!N156,w!$B$48,0,1,1))</f>
        <v/>
      </c>
      <c r="F106" s="81" t="str">
        <f ca="1">IF(B106="","",OFFSET(w!Q156,w!$B$48,0,1,1))</f>
        <v/>
      </c>
      <c r="G106" s="81" t="str">
        <f ca="1">IF(B106="","",OFFSET(w!T156,w!$B$48,0,1,1))</f>
        <v/>
      </c>
      <c r="H106" s="359" t="str">
        <f ca="1">IF(B106="","",OFFSET(w!CY157,w!$B$48,0,1,1))</f>
        <v/>
      </c>
      <c r="I106" s="82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  <c r="BI106" s="54"/>
      <c r="BJ106" s="54"/>
      <c r="BK106" s="54"/>
      <c r="BL106" s="54"/>
      <c r="BM106" s="54"/>
      <c r="BN106" s="54"/>
      <c r="BO106" s="54"/>
      <c r="BP106" s="54"/>
      <c r="BQ106" s="54"/>
      <c r="BR106" s="54"/>
      <c r="BS106" s="54"/>
      <c r="BT106" s="54"/>
      <c r="BU106" s="54"/>
      <c r="BV106" s="54"/>
      <c r="BW106" s="54"/>
      <c r="BX106" s="54"/>
      <c r="BY106" s="54"/>
      <c r="BZ106" s="54"/>
      <c r="CA106" s="54"/>
      <c r="CB106" s="54"/>
      <c r="CC106" s="54"/>
      <c r="CD106" s="54"/>
      <c r="CE106" s="54"/>
      <c r="CF106" s="54"/>
      <c r="CG106" s="54"/>
      <c r="CH106" s="54"/>
      <c r="CI106" s="54"/>
      <c r="CJ106" s="54"/>
      <c r="CK106" s="54"/>
      <c r="CL106" s="54"/>
      <c r="CM106" s="54"/>
      <c r="CN106" s="54"/>
      <c r="CO106" s="54"/>
      <c r="CP106" s="54"/>
      <c r="CQ106" s="54"/>
      <c r="CR106" s="54"/>
      <c r="CS106" s="54"/>
      <c r="CT106" s="54"/>
      <c r="CU106" s="54"/>
      <c r="CV106" s="54"/>
      <c r="CW106" s="54"/>
      <c r="CX106" s="54"/>
      <c r="CY106" s="54"/>
      <c r="CZ106" s="54"/>
      <c r="DA106" s="54"/>
      <c r="DB106" s="54"/>
    </row>
    <row r="107" spans="1:106" x14ac:dyDescent="0.2">
      <c r="A107" s="84" t="str">
        <f t="shared" ca="1" si="2"/>
        <v/>
      </c>
      <c r="B107" s="85" t="str">
        <f ca="1">IF((w!$B$49-OFFSET(ввод!C80,w!$B$48,0,1,1))&lt;0,"",OFFSET(ввод!D80,w!$B$48,0,1,1))</f>
        <v/>
      </c>
      <c r="C107" s="81" t="str">
        <f ca="1">IF(B107="","",OFFSET(q!F83,w!$B$48,0,1,1))</f>
        <v/>
      </c>
      <c r="D107" s="80" t="str">
        <f ca="1">IF(C107="","",OFFSET(q!H83,w!$B$48,0,1,1))</f>
        <v/>
      </c>
      <c r="E107" s="80" t="str">
        <f ca="1">IF(B107="","",OFFSET(w!N157,w!$B$48,0,1,1))</f>
        <v/>
      </c>
      <c r="F107" s="81" t="str">
        <f ca="1">IF(B107="","",OFFSET(w!Q157,w!$B$48,0,1,1))</f>
        <v/>
      </c>
      <c r="G107" s="81" t="str">
        <f ca="1">IF(B107="","",OFFSET(w!T157,w!$B$48,0,1,1))</f>
        <v/>
      </c>
      <c r="H107" s="359" t="str">
        <f ca="1">IF(B107="","",OFFSET(w!CY158,w!$B$48,0,1,1))</f>
        <v/>
      </c>
      <c r="I107" s="82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4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  <c r="BF107" s="54"/>
      <c r="BG107" s="54"/>
      <c r="BH107" s="54"/>
      <c r="BI107" s="54"/>
      <c r="BJ107" s="54"/>
      <c r="BK107" s="54"/>
      <c r="BL107" s="54"/>
      <c r="BM107" s="54"/>
      <c r="BN107" s="54"/>
      <c r="BO107" s="54"/>
      <c r="BP107" s="54"/>
      <c r="BQ107" s="54"/>
      <c r="BR107" s="54"/>
      <c r="BS107" s="54"/>
      <c r="BT107" s="54"/>
      <c r="BU107" s="54"/>
      <c r="BV107" s="54"/>
      <c r="BW107" s="54"/>
      <c r="BX107" s="54"/>
      <c r="BY107" s="54"/>
      <c r="BZ107" s="54"/>
      <c r="CA107" s="54"/>
      <c r="CB107" s="54"/>
      <c r="CC107" s="54"/>
      <c r="CD107" s="54"/>
      <c r="CE107" s="54"/>
      <c r="CF107" s="54"/>
      <c r="CG107" s="54"/>
      <c r="CH107" s="54"/>
      <c r="CI107" s="54"/>
      <c r="CJ107" s="54"/>
      <c r="CK107" s="54"/>
      <c r="CL107" s="54"/>
      <c r="CM107" s="54"/>
      <c r="CN107" s="54"/>
      <c r="CO107" s="54"/>
      <c r="CP107" s="54"/>
      <c r="CQ107" s="54"/>
      <c r="CR107" s="54"/>
      <c r="CS107" s="54"/>
      <c r="CT107" s="54"/>
      <c r="CU107" s="54"/>
      <c r="CV107" s="54"/>
      <c r="CW107" s="54"/>
      <c r="CX107" s="54"/>
      <c r="CY107" s="54"/>
      <c r="CZ107" s="54"/>
      <c r="DA107" s="54"/>
      <c r="DB107" s="54"/>
    </row>
    <row r="108" spans="1:106" x14ac:dyDescent="0.2">
      <c r="A108" s="84" t="str">
        <f t="shared" ca="1" si="2"/>
        <v/>
      </c>
      <c r="B108" s="85" t="str">
        <f ca="1">IF((w!$B$49-OFFSET(ввод!C81,w!$B$48,0,1,1))&lt;0,"",OFFSET(ввод!D81,w!$B$48,0,1,1))</f>
        <v/>
      </c>
      <c r="C108" s="81" t="str">
        <f ca="1">IF(B108="","",OFFSET(q!F84,w!$B$48,0,1,1))</f>
        <v/>
      </c>
      <c r="D108" s="80" t="str">
        <f ca="1">IF(C108="","",OFFSET(q!H84,w!$B$48,0,1,1))</f>
        <v/>
      </c>
      <c r="E108" s="80" t="str">
        <f ca="1">IF(B108="","",OFFSET(w!N158,w!$B$48,0,1,1))</f>
        <v/>
      </c>
      <c r="F108" s="81" t="str">
        <f ca="1">IF(B108="","",OFFSET(w!Q158,w!$B$48,0,1,1))</f>
        <v/>
      </c>
      <c r="G108" s="81" t="str">
        <f ca="1">IF(B108="","",OFFSET(w!T158,w!$B$48,0,1,1))</f>
        <v/>
      </c>
      <c r="H108" s="359" t="str">
        <f ca="1">IF(B108="","",OFFSET(w!CY159,w!$B$48,0,1,1))</f>
        <v/>
      </c>
      <c r="I108" s="82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54"/>
      <c r="BM108" s="54"/>
      <c r="BN108" s="54"/>
      <c r="BO108" s="54"/>
      <c r="BP108" s="54"/>
      <c r="BQ108" s="54"/>
      <c r="BR108" s="54"/>
      <c r="BS108" s="54"/>
      <c r="BT108" s="54"/>
      <c r="BU108" s="54"/>
      <c r="BV108" s="54"/>
      <c r="BW108" s="54"/>
      <c r="BX108" s="54"/>
      <c r="BY108" s="54"/>
      <c r="BZ108" s="54"/>
      <c r="CA108" s="54"/>
      <c r="CB108" s="54"/>
      <c r="CC108" s="54"/>
      <c r="CD108" s="54"/>
      <c r="CE108" s="54"/>
      <c r="CF108" s="54"/>
      <c r="CG108" s="54"/>
      <c r="CH108" s="54"/>
      <c r="CI108" s="54"/>
      <c r="CJ108" s="54"/>
      <c r="CK108" s="54"/>
      <c r="CL108" s="54"/>
      <c r="CM108" s="54"/>
      <c r="CN108" s="54"/>
      <c r="CO108" s="54"/>
      <c r="CP108" s="54"/>
      <c r="CQ108" s="54"/>
      <c r="CR108" s="54"/>
      <c r="CS108" s="54"/>
      <c r="CT108" s="54"/>
      <c r="CU108" s="54"/>
      <c r="CV108" s="54"/>
      <c r="CW108" s="54"/>
      <c r="CX108" s="54"/>
      <c r="CY108" s="54"/>
      <c r="CZ108" s="54"/>
      <c r="DA108" s="54"/>
      <c r="DB108" s="54"/>
    </row>
    <row r="109" spans="1:106" x14ac:dyDescent="0.2">
      <c r="A109" s="84" t="str">
        <f t="shared" ca="1" si="2"/>
        <v/>
      </c>
      <c r="B109" s="85" t="str">
        <f ca="1">IF((w!$B$49-OFFSET(ввод!C82,w!$B$48,0,1,1))&lt;0,"",OFFSET(ввод!D82,w!$B$48,0,1,1))</f>
        <v/>
      </c>
      <c r="C109" s="81" t="str">
        <f ca="1">IF(B109="","",OFFSET(q!F85,w!$B$48,0,1,1))</f>
        <v/>
      </c>
      <c r="D109" s="80" t="str">
        <f ca="1">IF(C109="","",OFFSET(q!H85,w!$B$48,0,1,1))</f>
        <v/>
      </c>
      <c r="E109" s="80" t="str">
        <f ca="1">IF(B109="","",OFFSET(w!N159,w!$B$48,0,1,1))</f>
        <v/>
      </c>
      <c r="F109" s="81" t="str">
        <f ca="1">IF(B109="","",OFFSET(w!Q159,w!$B$48,0,1,1))</f>
        <v/>
      </c>
      <c r="G109" s="81" t="str">
        <f ca="1">IF(B109="","",OFFSET(w!T159,w!$B$48,0,1,1))</f>
        <v/>
      </c>
      <c r="H109" s="359" t="str">
        <f ca="1">IF(B109="","",OFFSET(w!CY160,w!$B$48,0,1,1))</f>
        <v/>
      </c>
      <c r="I109" s="82"/>
      <c r="J109" s="54"/>
      <c r="K109" s="54"/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  <c r="AT109" s="54"/>
      <c r="AU109" s="54"/>
      <c r="AV109" s="54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54"/>
      <c r="BL109" s="54"/>
      <c r="BM109" s="54"/>
      <c r="BN109" s="54"/>
      <c r="BO109" s="54"/>
      <c r="BP109" s="54"/>
      <c r="BQ109" s="54"/>
      <c r="BR109" s="54"/>
      <c r="BS109" s="54"/>
      <c r="BT109" s="54"/>
      <c r="BU109" s="54"/>
      <c r="BV109" s="54"/>
      <c r="BW109" s="54"/>
      <c r="BX109" s="54"/>
      <c r="BY109" s="54"/>
      <c r="BZ109" s="54"/>
      <c r="CA109" s="54"/>
      <c r="CB109" s="54"/>
      <c r="CC109" s="54"/>
      <c r="CD109" s="54"/>
      <c r="CE109" s="54"/>
      <c r="CF109" s="54"/>
      <c r="CG109" s="54"/>
      <c r="CH109" s="54"/>
      <c r="CI109" s="54"/>
      <c r="CJ109" s="54"/>
      <c r="CK109" s="54"/>
      <c r="CL109" s="54"/>
      <c r="CM109" s="54"/>
      <c r="CN109" s="54"/>
      <c r="CO109" s="54"/>
      <c r="CP109" s="54"/>
      <c r="CQ109" s="54"/>
      <c r="CR109" s="54"/>
      <c r="CS109" s="54"/>
      <c r="CT109" s="54"/>
      <c r="CU109" s="54"/>
      <c r="CV109" s="54"/>
      <c r="CW109" s="54"/>
      <c r="CX109" s="54"/>
      <c r="CY109" s="54"/>
      <c r="CZ109" s="54"/>
      <c r="DA109" s="54"/>
      <c r="DB109" s="54"/>
    </row>
    <row r="110" spans="1:106" x14ac:dyDescent="0.2">
      <c r="A110" s="84" t="str">
        <f t="shared" ca="1" si="2"/>
        <v/>
      </c>
      <c r="B110" s="85" t="str">
        <f ca="1">IF((w!$B$49-OFFSET(ввод!C83,w!$B$48,0,1,1))&lt;0,"",OFFSET(ввод!D83,w!$B$48,0,1,1))</f>
        <v/>
      </c>
      <c r="C110" s="81" t="str">
        <f ca="1">IF(B110="","",OFFSET(q!F86,w!$B$48,0,1,1))</f>
        <v/>
      </c>
      <c r="D110" s="80" t="str">
        <f ca="1">IF(C110="","",OFFSET(q!H86,w!$B$48,0,1,1))</f>
        <v/>
      </c>
      <c r="E110" s="80" t="str">
        <f ca="1">IF(B110="","",OFFSET(w!N160,w!$B$48,0,1,1))</f>
        <v/>
      </c>
      <c r="F110" s="81" t="str">
        <f ca="1">IF(B110="","",OFFSET(w!Q160,w!$B$48,0,1,1))</f>
        <v/>
      </c>
      <c r="G110" s="81" t="str">
        <f ca="1">IF(B110="","",OFFSET(w!T160,w!$B$48,0,1,1))</f>
        <v/>
      </c>
      <c r="H110" s="359" t="str">
        <f ca="1">IF(B110="","",OFFSET(w!CY161,w!$B$48,0,1,1))</f>
        <v/>
      </c>
      <c r="I110" s="82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  <c r="AT110" s="54"/>
      <c r="AU110" s="54"/>
      <c r="AV110" s="54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54"/>
      <c r="BM110" s="54"/>
      <c r="BN110" s="54"/>
      <c r="BO110" s="54"/>
      <c r="BP110" s="54"/>
      <c r="BQ110" s="54"/>
      <c r="BR110" s="54"/>
      <c r="BS110" s="54"/>
      <c r="BT110" s="54"/>
      <c r="BU110" s="54"/>
      <c r="BV110" s="54"/>
      <c r="BW110" s="54"/>
      <c r="BX110" s="54"/>
      <c r="BY110" s="54"/>
      <c r="BZ110" s="54"/>
      <c r="CA110" s="54"/>
      <c r="CB110" s="54"/>
      <c r="CC110" s="54"/>
      <c r="CD110" s="54"/>
      <c r="CE110" s="54"/>
      <c r="CF110" s="54"/>
      <c r="CG110" s="54"/>
      <c r="CH110" s="54"/>
      <c r="CI110" s="54"/>
      <c r="CJ110" s="54"/>
      <c r="CK110" s="54"/>
      <c r="CL110" s="54"/>
      <c r="CM110" s="54"/>
      <c r="CN110" s="54"/>
      <c r="CO110" s="54"/>
      <c r="CP110" s="54"/>
      <c r="CQ110" s="54"/>
      <c r="CR110" s="54"/>
      <c r="CS110" s="54"/>
      <c r="CT110" s="54"/>
      <c r="CU110" s="54"/>
      <c r="CV110" s="54"/>
      <c r="CW110" s="54"/>
      <c r="CX110" s="54"/>
      <c r="CY110" s="54"/>
      <c r="CZ110" s="54"/>
      <c r="DA110" s="54"/>
      <c r="DB110" s="54"/>
    </row>
    <row r="111" spans="1:106" x14ac:dyDescent="0.2">
      <c r="A111" s="84" t="str">
        <f t="shared" ca="1" si="2"/>
        <v/>
      </c>
      <c r="B111" s="85" t="str">
        <f ca="1">IF((w!$B$49-OFFSET(ввод!C84,w!$B$48,0,1,1))&lt;0,"",OFFSET(ввод!D84,w!$B$48,0,1,1))</f>
        <v/>
      </c>
      <c r="C111" s="81" t="str">
        <f ca="1">IF(B111="","",OFFSET(q!F87,w!$B$48,0,1,1))</f>
        <v/>
      </c>
      <c r="D111" s="80" t="str">
        <f ca="1">IF(C111="","",OFFSET(q!H87,w!$B$48,0,1,1))</f>
        <v/>
      </c>
      <c r="E111" s="80" t="str">
        <f ca="1">IF(B111="","",OFFSET(w!N161,w!$B$48,0,1,1))</f>
        <v/>
      </c>
      <c r="F111" s="81" t="str">
        <f ca="1">IF(B111="","",OFFSET(w!Q161,w!$B$48,0,1,1))</f>
        <v/>
      </c>
      <c r="G111" s="81" t="str">
        <f ca="1">IF(B111="","",OFFSET(w!T161,w!$B$48,0,1,1))</f>
        <v/>
      </c>
      <c r="H111" s="359" t="str">
        <f ca="1">IF(B111="","",OFFSET(w!CY162,w!$B$48,0,1,1))</f>
        <v/>
      </c>
      <c r="I111" s="82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4"/>
      <c r="AS111" s="54"/>
      <c r="AT111" s="54"/>
      <c r="AU111" s="54"/>
      <c r="AV111" s="54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54"/>
      <c r="BL111" s="54"/>
      <c r="BM111" s="54"/>
      <c r="BN111" s="54"/>
      <c r="BO111" s="54"/>
      <c r="BP111" s="54"/>
      <c r="BQ111" s="54"/>
      <c r="BR111" s="54"/>
      <c r="BS111" s="54"/>
      <c r="BT111" s="54"/>
      <c r="BU111" s="54"/>
      <c r="BV111" s="54"/>
      <c r="BW111" s="54"/>
      <c r="BX111" s="54"/>
      <c r="BY111" s="54"/>
      <c r="BZ111" s="54"/>
      <c r="CA111" s="54"/>
      <c r="CB111" s="54"/>
      <c r="CC111" s="54"/>
      <c r="CD111" s="54"/>
      <c r="CE111" s="54"/>
      <c r="CF111" s="54"/>
      <c r="CG111" s="54"/>
      <c r="CH111" s="54"/>
      <c r="CI111" s="54"/>
      <c r="CJ111" s="54"/>
      <c r="CK111" s="54"/>
      <c r="CL111" s="54"/>
      <c r="CM111" s="54"/>
      <c r="CN111" s="54"/>
      <c r="CO111" s="54"/>
      <c r="CP111" s="54"/>
      <c r="CQ111" s="54"/>
      <c r="CR111" s="54"/>
      <c r="CS111" s="54"/>
      <c r="CT111" s="54"/>
      <c r="CU111" s="54"/>
      <c r="CV111" s="54"/>
      <c r="CW111" s="54"/>
      <c r="CX111" s="54"/>
      <c r="CY111" s="54"/>
      <c r="CZ111" s="54"/>
      <c r="DA111" s="54"/>
      <c r="DB111" s="54"/>
    </row>
    <row r="112" spans="1:106" x14ac:dyDescent="0.2">
      <c r="A112" s="84" t="str">
        <f t="shared" ca="1" si="2"/>
        <v/>
      </c>
      <c r="B112" s="85" t="str">
        <f ca="1">IF((w!$B$49-OFFSET(ввод!C85,w!$B$48,0,1,1))&lt;0,"",OFFSET(ввод!D85,w!$B$48,0,1,1))</f>
        <v/>
      </c>
      <c r="C112" s="81" t="str">
        <f ca="1">IF(B112="","",OFFSET(q!F88,w!$B$48,0,1,1))</f>
        <v/>
      </c>
      <c r="D112" s="80" t="str">
        <f ca="1">IF(C112="","",OFFSET(q!H88,w!$B$48,0,1,1))</f>
        <v/>
      </c>
      <c r="E112" s="80" t="str">
        <f ca="1">IF(B112="","",OFFSET(w!N162,w!$B$48,0,1,1))</f>
        <v/>
      </c>
      <c r="F112" s="81" t="str">
        <f ca="1">IF(B112="","",OFFSET(w!Q162,w!$B$48,0,1,1))</f>
        <v/>
      </c>
      <c r="G112" s="81" t="str">
        <f ca="1">IF(B112="","",OFFSET(w!T162,w!$B$48,0,1,1))</f>
        <v/>
      </c>
      <c r="H112" s="359" t="str">
        <f ca="1">IF(B112="","",OFFSET(w!CY163,w!$B$48,0,1,1))</f>
        <v/>
      </c>
      <c r="I112" s="82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4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54"/>
      <c r="BM112" s="54"/>
      <c r="BN112" s="54"/>
      <c r="BO112" s="54"/>
      <c r="BP112" s="54"/>
      <c r="BQ112" s="54"/>
      <c r="BR112" s="54"/>
      <c r="BS112" s="54"/>
      <c r="BT112" s="54"/>
      <c r="BU112" s="54"/>
      <c r="BV112" s="54"/>
      <c r="BW112" s="54"/>
      <c r="BX112" s="54"/>
      <c r="BY112" s="54"/>
      <c r="BZ112" s="54"/>
      <c r="CA112" s="54"/>
      <c r="CB112" s="54"/>
      <c r="CC112" s="54"/>
      <c r="CD112" s="54"/>
      <c r="CE112" s="54"/>
      <c r="CF112" s="54"/>
      <c r="CG112" s="54"/>
      <c r="CH112" s="54"/>
      <c r="CI112" s="54"/>
      <c r="CJ112" s="54"/>
      <c r="CK112" s="54"/>
      <c r="CL112" s="54"/>
      <c r="CM112" s="54"/>
      <c r="CN112" s="54"/>
      <c r="CO112" s="54"/>
      <c r="CP112" s="54"/>
      <c r="CQ112" s="54"/>
      <c r="CR112" s="54"/>
      <c r="CS112" s="54"/>
      <c r="CT112" s="54"/>
      <c r="CU112" s="54"/>
      <c r="CV112" s="54"/>
      <c r="CW112" s="54"/>
      <c r="CX112" s="54"/>
      <c r="CY112" s="54"/>
      <c r="CZ112" s="54"/>
      <c r="DA112" s="54"/>
      <c r="DB112" s="54"/>
    </row>
    <row r="113" spans="1:106" x14ac:dyDescent="0.2">
      <c r="A113" s="84" t="str">
        <f t="shared" ca="1" si="2"/>
        <v/>
      </c>
      <c r="B113" s="85" t="str">
        <f ca="1">IF((w!$B$49-OFFSET(ввод!C86,w!$B$48,0,1,1))&lt;0,"",OFFSET(ввод!D86,w!$B$48,0,1,1))</f>
        <v/>
      </c>
      <c r="C113" s="81" t="str">
        <f ca="1">IF(B113="","",OFFSET(q!F89,w!$B$48,0,1,1))</f>
        <v/>
      </c>
      <c r="D113" s="80" t="str">
        <f ca="1">IF(C113="","",OFFSET(q!H89,w!$B$48,0,1,1))</f>
        <v/>
      </c>
      <c r="E113" s="80" t="str">
        <f ca="1">IF(B113="","",OFFSET(w!N163,w!$B$48,0,1,1))</f>
        <v/>
      </c>
      <c r="F113" s="81" t="str">
        <f ca="1">IF(B113="","",OFFSET(w!Q163,w!$B$48,0,1,1))</f>
        <v/>
      </c>
      <c r="G113" s="81" t="str">
        <f ca="1">IF(B113="","",OFFSET(w!T163,w!$B$48,0,1,1))</f>
        <v/>
      </c>
      <c r="H113" s="359" t="str">
        <f ca="1">IF(B113="","",OFFSET(w!CY164,w!$B$48,0,1,1))</f>
        <v/>
      </c>
      <c r="I113" s="82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4"/>
      <c r="AS113" s="54"/>
      <c r="AT113" s="54"/>
      <c r="AU113" s="54"/>
      <c r="AV113" s="54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54"/>
      <c r="BL113" s="54"/>
      <c r="BM113" s="54"/>
      <c r="BN113" s="54"/>
      <c r="BO113" s="54"/>
      <c r="BP113" s="54"/>
      <c r="BQ113" s="54"/>
      <c r="BR113" s="54"/>
      <c r="BS113" s="54"/>
      <c r="BT113" s="54"/>
      <c r="BU113" s="54"/>
      <c r="BV113" s="54"/>
      <c r="BW113" s="54"/>
      <c r="BX113" s="54"/>
      <c r="BY113" s="54"/>
      <c r="BZ113" s="54"/>
      <c r="CA113" s="54"/>
      <c r="CB113" s="54"/>
      <c r="CC113" s="54"/>
      <c r="CD113" s="54"/>
      <c r="CE113" s="54"/>
      <c r="CF113" s="54"/>
      <c r="CG113" s="54"/>
      <c r="CH113" s="54"/>
      <c r="CI113" s="54"/>
      <c r="CJ113" s="54"/>
      <c r="CK113" s="54"/>
      <c r="CL113" s="54"/>
      <c r="CM113" s="54"/>
      <c r="CN113" s="54"/>
      <c r="CO113" s="54"/>
      <c r="CP113" s="54"/>
      <c r="CQ113" s="54"/>
      <c r="CR113" s="54"/>
      <c r="CS113" s="54"/>
      <c r="CT113" s="54"/>
      <c r="CU113" s="54"/>
      <c r="CV113" s="54"/>
      <c r="CW113" s="54"/>
      <c r="CX113" s="54"/>
      <c r="CY113" s="54"/>
      <c r="CZ113" s="54"/>
      <c r="DA113" s="54"/>
      <c r="DB113" s="54"/>
    </row>
    <row r="114" spans="1:106" x14ac:dyDescent="0.2">
      <c r="A114" s="84" t="str">
        <f t="shared" ca="1" si="2"/>
        <v/>
      </c>
      <c r="B114" s="85" t="str">
        <f ca="1">IF((w!$B$49-OFFSET(ввод!C87,w!$B$48,0,1,1))&lt;0,"",OFFSET(ввод!D87,w!$B$48,0,1,1))</f>
        <v/>
      </c>
      <c r="C114" s="81" t="str">
        <f ca="1">IF(B114="","",OFFSET(q!F90,w!$B$48,0,1,1))</f>
        <v/>
      </c>
      <c r="D114" s="80" t="str">
        <f ca="1">IF(C114="","",OFFSET(q!H90,w!$B$48,0,1,1))</f>
        <v/>
      </c>
      <c r="E114" s="80" t="str">
        <f ca="1">IF(B114="","",OFFSET(w!N164,w!$B$48,0,1,1))</f>
        <v/>
      </c>
      <c r="F114" s="81" t="str">
        <f ca="1">IF(B114="","",OFFSET(w!Q164,w!$B$48,0,1,1))</f>
        <v/>
      </c>
      <c r="G114" s="81" t="str">
        <f ca="1">IF(B114="","",OFFSET(w!T164,w!$B$48,0,1,1))</f>
        <v/>
      </c>
      <c r="H114" s="359" t="str">
        <f ca="1">IF(B114="","",OFFSET(w!CY165,w!$B$48,0,1,1))</f>
        <v/>
      </c>
      <c r="I114" s="82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54"/>
      <c r="BM114" s="54"/>
      <c r="BN114" s="54"/>
      <c r="BO114" s="54"/>
      <c r="BP114" s="54"/>
      <c r="BQ114" s="54"/>
      <c r="BR114" s="54"/>
      <c r="BS114" s="54"/>
      <c r="BT114" s="54"/>
      <c r="BU114" s="54"/>
      <c r="BV114" s="54"/>
      <c r="BW114" s="54"/>
      <c r="BX114" s="54"/>
      <c r="BY114" s="54"/>
      <c r="BZ114" s="54"/>
      <c r="CA114" s="54"/>
      <c r="CB114" s="54"/>
      <c r="CC114" s="54"/>
      <c r="CD114" s="54"/>
      <c r="CE114" s="54"/>
      <c r="CF114" s="54"/>
      <c r="CG114" s="54"/>
      <c r="CH114" s="54"/>
      <c r="CI114" s="54"/>
      <c r="CJ114" s="54"/>
      <c r="CK114" s="54"/>
      <c r="CL114" s="54"/>
      <c r="CM114" s="54"/>
      <c r="CN114" s="54"/>
      <c r="CO114" s="54"/>
      <c r="CP114" s="54"/>
      <c r="CQ114" s="54"/>
      <c r="CR114" s="54"/>
      <c r="CS114" s="54"/>
      <c r="CT114" s="54"/>
      <c r="CU114" s="54"/>
      <c r="CV114" s="54"/>
      <c r="CW114" s="54"/>
      <c r="CX114" s="54"/>
      <c r="CY114" s="54"/>
      <c r="CZ114" s="54"/>
      <c r="DA114" s="54"/>
      <c r="DB114" s="54"/>
    </row>
    <row r="115" spans="1:106" x14ac:dyDescent="0.2">
      <c r="A115" s="84" t="str">
        <f t="shared" ca="1" si="2"/>
        <v/>
      </c>
      <c r="B115" s="85" t="str">
        <f ca="1">IF((w!$B$49-OFFSET(ввод!C88,w!$B$48,0,1,1))&lt;0,"",OFFSET(ввод!D88,w!$B$48,0,1,1))</f>
        <v/>
      </c>
      <c r="C115" s="81" t="str">
        <f ca="1">IF(B115="","",OFFSET(q!F91,w!$B$48,0,1,1))</f>
        <v/>
      </c>
      <c r="D115" s="80" t="str">
        <f ca="1">IF(C115="","",OFFSET(q!H91,w!$B$48,0,1,1))</f>
        <v/>
      </c>
      <c r="E115" s="80" t="str">
        <f ca="1">IF(B115="","",OFFSET(w!N165,w!$B$48,0,1,1))</f>
        <v/>
      </c>
      <c r="F115" s="81" t="str">
        <f ca="1">IF(B115="","",OFFSET(w!Q165,w!$B$48,0,1,1))</f>
        <v/>
      </c>
      <c r="G115" s="81" t="str">
        <f ca="1">IF(B115="","",OFFSET(w!T165,w!$B$48,0,1,1))</f>
        <v/>
      </c>
      <c r="H115" s="359" t="str">
        <f ca="1">IF(B115="","",OFFSET(w!CY166,w!$B$48,0,1,1))</f>
        <v/>
      </c>
      <c r="I115" s="82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4"/>
      <c r="AS115" s="54"/>
      <c r="AT115" s="54"/>
      <c r="AU115" s="54"/>
      <c r="AV115" s="54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54"/>
      <c r="BM115" s="54"/>
      <c r="BN115" s="54"/>
      <c r="BO115" s="54"/>
      <c r="BP115" s="54"/>
      <c r="BQ115" s="54"/>
      <c r="BR115" s="54"/>
      <c r="BS115" s="54"/>
      <c r="BT115" s="54"/>
      <c r="BU115" s="54"/>
      <c r="BV115" s="54"/>
      <c r="BW115" s="54"/>
      <c r="BX115" s="54"/>
      <c r="BY115" s="54"/>
      <c r="BZ115" s="54"/>
      <c r="CA115" s="54"/>
      <c r="CB115" s="54"/>
      <c r="CC115" s="54"/>
      <c r="CD115" s="54"/>
      <c r="CE115" s="54"/>
      <c r="CF115" s="54"/>
      <c r="CG115" s="54"/>
      <c r="CH115" s="54"/>
      <c r="CI115" s="54"/>
      <c r="CJ115" s="54"/>
      <c r="CK115" s="54"/>
      <c r="CL115" s="54"/>
      <c r="CM115" s="54"/>
      <c r="CN115" s="54"/>
      <c r="CO115" s="54"/>
      <c r="CP115" s="54"/>
      <c r="CQ115" s="54"/>
      <c r="CR115" s="54"/>
      <c r="CS115" s="54"/>
      <c r="CT115" s="54"/>
      <c r="CU115" s="54"/>
      <c r="CV115" s="54"/>
      <c r="CW115" s="54"/>
      <c r="CX115" s="54"/>
      <c r="CY115" s="54"/>
      <c r="CZ115" s="54"/>
      <c r="DA115" s="54"/>
      <c r="DB115" s="54"/>
    </row>
    <row r="116" spans="1:106" x14ac:dyDescent="0.2">
      <c r="A116" s="84" t="str">
        <f t="shared" ca="1" si="2"/>
        <v/>
      </c>
      <c r="B116" s="85" t="str">
        <f ca="1">IF((w!$B$49-OFFSET(ввод!C89,w!$B$48,0,1,1))&lt;0,"",OFFSET(ввод!D89,w!$B$48,0,1,1))</f>
        <v/>
      </c>
      <c r="C116" s="81" t="str">
        <f ca="1">IF(B116="","",OFFSET(q!F92,w!$B$48,0,1,1))</f>
        <v/>
      </c>
      <c r="D116" s="80" t="str">
        <f ca="1">IF(C116="","",OFFSET(q!H92,w!$B$48,0,1,1))</f>
        <v/>
      </c>
      <c r="E116" s="80" t="str">
        <f ca="1">IF(B116="","",OFFSET(w!N166,w!$B$48,0,1,1))</f>
        <v/>
      </c>
      <c r="F116" s="81" t="str">
        <f ca="1">IF(B116="","",OFFSET(w!Q166,w!$B$48,0,1,1))</f>
        <v/>
      </c>
      <c r="G116" s="81" t="str">
        <f ca="1">IF(B116="","",OFFSET(w!T166,w!$B$48,0,1,1))</f>
        <v/>
      </c>
      <c r="H116" s="359" t="str">
        <f ca="1">IF(B116="","",OFFSET(w!CY167,w!$B$48,0,1,1))</f>
        <v/>
      </c>
      <c r="I116" s="82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4"/>
      <c r="AT116" s="54"/>
      <c r="AU116" s="54"/>
      <c r="AV116" s="54"/>
      <c r="AW116" s="54"/>
      <c r="AX116" s="54"/>
      <c r="AY116" s="54"/>
      <c r="AZ116" s="54"/>
      <c r="BA116" s="54"/>
      <c r="BB116" s="54"/>
      <c r="BC116" s="54"/>
      <c r="BD116" s="54"/>
      <c r="BE116" s="54"/>
      <c r="BF116" s="54"/>
      <c r="BG116" s="54"/>
      <c r="BH116" s="54"/>
      <c r="BI116" s="54"/>
      <c r="BJ116" s="54"/>
      <c r="BK116" s="54"/>
      <c r="BL116" s="54"/>
      <c r="BM116" s="54"/>
      <c r="BN116" s="54"/>
      <c r="BO116" s="54"/>
      <c r="BP116" s="54"/>
      <c r="BQ116" s="54"/>
      <c r="BR116" s="54"/>
      <c r="BS116" s="54"/>
      <c r="BT116" s="54"/>
      <c r="BU116" s="54"/>
      <c r="BV116" s="54"/>
      <c r="BW116" s="54"/>
      <c r="BX116" s="54"/>
      <c r="BY116" s="54"/>
      <c r="BZ116" s="54"/>
      <c r="CA116" s="54"/>
      <c r="CB116" s="54"/>
      <c r="CC116" s="54"/>
      <c r="CD116" s="54"/>
      <c r="CE116" s="54"/>
      <c r="CF116" s="54"/>
      <c r="CG116" s="54"/>
      <c r="CH116" s="54"/>
      <c r="CI116" s="54"/>
      <c r="CJ116" s="54"/>
      <c r="CK116" s="54"/>
      <c r="CL116" s="54"/>
      <c r="CM116" s="54"/>
      <c r="CN116" s="54"/>
      <c r="CO116" s="54"/>
      <c r="CP116" s="54"/>
      <c r="CQ116" s="54"/>
      <c r="CR116" s="54"/>
      <c r="CS116" s="54"/>
      <c r="CT116" s="54"/>
      <c r="CU116" s="54"/>
      <c r="CV116" s="54"/>
      <c r="CW116" s="54"/>
      <c r="CX116" s="54"/>
      <c r="CY116" s="54"/>
      <c r="CZ116" s="54"/>
      <c r="DA116" s="54"/>
      <c r="DB116" s="54"/>
    </row>
    <row r="117" spans="1:106" x14ac:dyDescent="0.2">
      <c r="A117" s="84" t="str">
        <f t="shared" ca="1" si="2"/>
        <v/>
      </c>
      <c r="B117" s="85" t="str">
        <f ca="1">IF((w!$B$49-OFFSET(ввод!C90,w!$B$48,0,1,1))&lt;0,"",OFFSET(ввод!D90,w!$B$48,0,1,1))</f>
        <v/>
      </c>
      <c r="C117" s="81" t="str">
        <f ca="1">IF(B117="","",OFFSET(q!F93,w!$B$48,0,1,1))</f>
        <v/>
      </c>
      <c r="D117" s="80" t="str">
        <f ca="1">IF(C117="","",OFFSET(q!H93,w!$B$48,0,1,1))</f>
        <v/>
      </c>
      <c r="E117" s="80" t="str">
        <f ca="1">IF(B117="","",OFFSET(w!N167,w!$B$48,0,1,1))</f>
        <v/>
      </c>
      <c r="F117" s="81" t="str">
        <f ca="1">IF(B117="","",OFFSET(w!Q167,w!$B$48,0,1,1))</f>
        <v/>
      </c>
      <c r="G117" s="81" t="str">
        <f ca="1">IF(B117="","",OFFSET(w!T167,w!$B$48,0,1,1))</f>
        <v/>
      </c>
      <c r="H117" s="359" t="str">
        <f ca="1">IF(B117="","",OFFSET(w!CY168,w!$B$48,0,1,1))</f>
        <v/>
      </c>
      <c r="I117" s="82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  <c r="BI117" s="54"/>
      <c r="BJ117" s="54"/>
      <c r="BK117" s="54"/>
      <c r="BL117" s="54"/>
      <c r="BM117" s="54"/>
      <c r="BN117" s="54"/>
      <c r="BO117" s="54"/>
      <c r="BP117" s="54"/>
      <c r="BQ117" s="54"/>
      <c r="BR117" s="54"/>
      <c r="BS117" s="54"/>
      <c r="BT117" s="54"/>
      <c r="BU117" s="54"/>
      <c r="BV117" s="54"/>
      <c r="BW117" s="54"/>
      <c r="BX117" s="54"/>
      <c r="BY117" s="54"/>
      <c r="BZ117" s="54"/>
      <c r="CA117" s="54"/>
      <c r="CB117" s="54"/>
      <c r="CC117" s="54"/>
      <c r="CD117" s="54"/>
      <c r="CE117" s="54"/>
      <c r="CF117" s="54"/>
      <c r="CG117" s="54"/>
      <c r="CH117" s="54"/>
      <c r="CI117" s="54"/>
      <c r="CJ117" s="54"/>
      <c r="CK117" s="54"/>
      <c r="CL117" s="54"/>
      <c r="CM117" s="54"/>
      <c r="CN117" s="54"/>
      <c r="CO117" s="54"/>
      <c r="CP117" s="54"/>
      <c r="CQ117" s="54"/>
      <c r="CR117" s="54"/>
      <c r="CS117" s="54"/>
      <c r="CT117" s="54"/>
      <c r="CU117" s="54"/>
      <c r="CV117" s="54"/>
      <c r="CW117" s="54"/>
      <c r="CX117" s="54"/>
      <c r="CY117" s="54"/>
      <c r="CZ117" s="54"/>
      <c r="DA117" s="54"/>
      <c r="DB117" s="54"/>
    </row>
    <row r="118" spans="1:106" x14ac:dyDescent="0.2">
      <c r="A118" s="84" t="str">
        <f t="shared" ca="1" si="2"/>
        <v/>
      </c>
      <c r="B118" s="85" t="str">
        <f ca="1">IF((w!$B$49-OFFSET(ввод!C91,w!$B$48,0,1,1))&lt;0,"",OFFSET(ввод!D91,w!$B$48,0,1,1))</f>
        <v/>
      </c>
      <c r="C118" s="81" t="str">
        <f ca="1">IF(B118="","",OFFSET(q!F94,w!$B$48,0,1,1))</f>
        <v/>
      </c>
      <c r="D118" s="80" t="str">
        <f ca="1">IF(C118="","",OFFSET(q!H94,w!$B$48,0,1,1))</f>
        <v/>
      </c>
      <c r="E118" s="80" t="str">
        <f ca="1">IF(B118="","",OFFSET(w!N168,w!$B$48,0,1,1))</f>
        <v/>
      </c>
      <c r="F118" s="81" t="str">
        <f ca="1">IF(B118="","",OFFSET(w!Q168,w!$B$48,0,1,1))</f>
        <v/>
      </c>
      <c r="G118" s="81" t="str">
        <f ca="1">IF(B118="","",OFFSET(w!T168,w!$B$48,0,1,1))</f>
        <v/>
      </c>
      <c r="H118" s="359" t="str">
        <f ca="1">IF(B118="","",OFFSET(w!CY169,w!$B$48,0,1,1))</f>
        <v/>
      </c>
      <c r="I118" s="82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  <c r="BI118" s="54"/>
      <c r="BJ118" s="54"/>
      <c r="BK118" s="54"/>
      <c r="BL118" s="54"/>
      <c r="BM118" s="54"/>
      <c r="BN118" s="54"/>
      <c r="BO118" s="54"/>
      <c r="BP118" s="54"/>
      <c r="BQ118" s="54"/>
      <c r="BR118" s="54"/>
      <c r="BS118" s="54"/>
      <c r="BT118" s="54"/>
      <c r="BU118" s="54"/>
      <c r="BV118" s="54"/>
      <c r="BW118" s="54"/>
      <c r="BX118" s="54"/>
      <c r="BY118" s="54"/>
      <c r="BZ118" s="54"/>
      <c r="CA118" s="54"/>
      <c r="CB118" s="54"/>
      <c r="CC118" s="54"/>
      <c r="CD118" s="54"/>
      <c r="CE118" s="54"/>
      <c r="CF118" s="54"/>
      <c r="CG118" s="54"/>
      <c r="CH118" s="54"/>
      <c r="CI118" s="54"/>
      <c r="CJ118" s="54"/>
      <c r="CK118" s="54"/>
      <c r="CL118" s="54"/>
      <c r="CM118" s="54"/>
      <c r="CN118" s="54"/>
      <c r="CO118" s="54"/>
      <c r="CP118" s="54"/>
      <c r="CQ118" s="54"/>
      <c r="CR118" s="54"/>
      <c r="CS118" s="54"/>
      <c r="CT118" s="54"/>
      <c r="CU118" s="54"/>
      <c r="CV118" s="54"/>
      <c r="CW118" s="54"/>
      <c r="CX118" s="54"/>
      <c r="CY118" s="54"/>
      <c r="CZ118" s="54"/>
      <c r="DA118" s="54"/>
      <c r="DB118" s="54"/>
    </row>
    <row r="119" spans="1:106" x14ac:dyDescent="0.2">
      <c r="A119" s="84" t="str">
        <f t="shared" ca="1" si="2"/>
        <v/>
      </c>
      <c r="B119" s="85" t="str">
        <f ca="1">IF((w!$B$49-OFFSET(ввод!C92,w!$B$48,0,1,1))&lt;0,"",OFFSET(ввод!D92,w!$B$48,0,1,1))</f>
        <v/>
      </c>
      <c r="C119" s="81" t="str">
        <f ca="1">IF(B119="","",OFFSET(q!F95,w!$B$48,0,1,1))</f>
        <v/>
      </c>
      <c r="D119" s="80" t="str">
        <f ca="1">IF(C119="","",OFFSET(q!H95,w!$B$48,0,1,1))</f>
        <v/>
      </c>
      <c r="E119" s="80" t="str">
        <f ca="1">IF(B119="","",OFFSET(w!N169,w!$B$48,0,1,1))</f>
        <v/>
      </c>
      <c r="F119" s="81" t="str">
        <f ca="1">IF(B119="","",OFFSET(w!Q169,w!$B$48,0,1,1))</f>
        <v/>
      </c>
      <c r="G119" s="81" t="str">
        <f ca="1">IF(B119="","",OFFSET(w!T169,w!$B$48,0,1,1))</f>
        <v/>
      </c>
      <c r="H119" s="359" t="str">
        <f ca="1">IF(B119="","",OFFSET(w!CY170,w!$B$48,0,1,1))</f>
        <v/>
      </c>
      <c r="I119" s="82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  <c r="BI119" s="54"/>
      <c r="BJ119" s="54"/>
      <c r="BK119" s="54"/>
      <c r="BL119" s="54"/>
      <c r="BM119" s="54"/>
      <c r="BN119" s="54"/>
      <c r="BO119" s="54"/>
      <c r="BP119" s="54"/>
      <c r="BQ119" s="54"/>
      <c r="BR119" s="54"/>
      <c r="BS119" s="54"/>
      <c r="BT119" s="54"/>
      <c r="BU119" s="54"/>
      <c r="BV119" s="54"/>
      <c r="BW119" s="54"/>
      <c r="BX119" s="54"/>
      <c r="BY119" s="54"/>
      <c r="BZ119" s="54"/>
      <c r="CA119" s="54"/>
      <c r="CB119" s="54"/>
      <c r="CC119" s="54"/>
      <c r="CD119" s="54"/>
      <c r="CE119" s="54"/>
      <c r="CF119" s="54"/>
      <c r="CG119" s="54"/>
      <c r="CH119" s="54"/>
      <c r="CI119" s="54"/>
      <c r="CJ119" s="54"/>
      <c r="CK119" s="54"/>
      <c r="CL119" s="54"/>
      <c r="CM119" s="54"/>
      <c r="CN119" s="54"/>
      <c r="CO119" s="54"/>
      <c r="CP119" s="54"/>
      <c r="CQ119" s="54"/>
      <c r="CR119" s="54"/>
      <c r="CS119" s="54"/>
      <c r="CT119" s="54"/>
      <c r="CU119" s="54"/>
      <c r="CV119" s="54"/>
      <c r="CW119" s="54"/>
      <c r="CX119" s="54"/>
      <c r="CY119" s="54"/>
      <c r="CZ119" s="54"/>
      <c r="DA119" s="54"/>
      <c r="DB119" s="54"/>
    </row>
    <row r="120" spans="1:106" x14ac:dyDescent="0.2">
      <c r="A120" s="84" t="str">
        <f t="shared" ca="1" si="2"/>
        <v/>
      </c>
      <c r="B120" s="85" t="str">
        <f ca="1">IF((w!$B$49-OFFSET(ввод!C93,w!$B$48,0,1,1))&lt;0,"",OFFSET(ввод!D93,w!$B$48,0,1,1))</f>
        <v/>
      </c>
      <c r="C120" s="81" t="str">
        <f ca="1">IF(B120="","",OFFSET(q!F96,w!$B$48,0,1,1))</f>
        <v/>
      </c>
      <c r="D120" s="80" t="str">
        <f ca="1">IF(C120="","",OFFSET(q!H96,w!$B$48,0,1,1))</f>
        <v/>
      </c>
      <c r="E120" s="80" t="str">
        <f ca="1">IF(B120="","",OFFSET(w!N170,w!$B$48,0,1,1))</f>
        <v/>
      </c>
      <c r="F120" s="81" t="str">
        <f ca="1">IF(B120="","",OFFSET(w!Q170,w!$B$48,0,1,1))</f>
        <v/>
      </c>
      <c r="G120" s="81" t="str">
        <f ca="1">IF(B120="","",OFFSET(w!T170,w!$B$48,0,1,1))</f>
        <v/>
      </c>
      <c r="H120" s="359" t="str">
        <f ca="1">IF(B120="","",OFFSET(w!CY171,w!$B$48,0,1,1))</f>
        <v/>
      </c>
      <c r="I120" s="82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  <c r="AQ120" s="54"/>
      <c r="AR120" s="54"/>
      <c r="AS120" s="54"/>
      <c r="AT120" s="54"/>
      <c r="AU120" s="54"/>
      <c r="AV120" s="54"/>
      <c r="AW120" s="54"/>
      <c r="AX120" s="54"/>
      <c r="AY120" s="54"/>
      <c r="AZ120" s="54"/>
      <c r="BA120" s="54"/>
      <c r="BB120" s="54"/>
      <c r="BC120" s="54"/>
      <c r="BD120" s="54"/>
      <c r="BE120" s="54"/>
      <c r="BF120" s="54"/>
      <c r="BG120" s="54"/>
      <c r="BH120" s="54"/>
      <c r="BI120" s="54"/>
      <c r="BJ120" s="54"/>
      <c r="BK120" s="54"/>
      <c r="BL120" s="54"/>
      <c r="BM120" s="54"/>
      <c r="BN120" s="54"/>
      <c r="BO120" s="54"/>
      <c r="BP120" s="54"/>
      <c r="BQ120" s="54"/>
      <c r="BR120" s="54"/>
      <c r="BS120" s="54"/>
      <c r="BT120" s="54"/>
      <c r="BU120" s="54"/>
      <c r="BV120" s="54"/>
      <c r="BW120" s="54"/>
      <c r="BX120" s="54"/>
      <c r="BY120" s="54"/>
      <c r="BZ120" s="54"/>
      <c r="CA120" s="54"/>
      <c r="CB120" s="54"/>
      <c r="CC120" s="54"/>
      <c r="CD120" s="54"/>
      <c r="CE120" s="54"/>
      <c r="CF120" s="54"/>
      <c r="CG120" s="54"/>
      <c r="CH120" s="54"/>
      <c r="CI120" s="54"/>
      <c r="CJ120" s="54"/>
      <c r="CK120" s="54"/>
      <c r="CL120" s="54"/>
      <c r="CM120" s="54"/>
      <c r="CN120" s="54"/>
      <c r="CO120" s="54"/>
      <c r="CP120" s="54"/>
      <c r="CQ120" s="54"/>
      <c r="CR120" s="54"/>
      <c r="CS120" s="54"/>
      <c r="CT120" s="54"/>
      <c r="CU120" s="54"/>
      <c r="CV120" s="54"/>
      <c r="CW120" s="54"/>
      <c r="CX120" s="54"/>
      <c r="CY120" s="54"/>
      <c r="CZ120" s="54"/>
      <c r="DA120" s="54"/>
      <c r="DB120" s="54"/>
    </row>
    <row r="121" spans="1:106" x14ac:dyDescent="0.2">
      <c r="A121" s="84" t="str">
        <f t="shared" ca="1" si="2"/>
        <v/>
      </c>
      <c r="B121" s="85" t="str">
        <f ca="1">IF((w!$B$49-OFFSET(ввод!C94,w!$B$48,0,1,1))&lt;0,"",OFFSET(ввод!D94,w!$B$48,0,1,1))</f>
        <v/>
      </c>
      <c r="C121" s="81" t="str">
        <f ca="1">IF(B121="","",OFFSET(q!F97,w!$B$48,0,1,1))</f>
        <v/>
      </c>
      <c r="D121" s="80" t="str">
        <f ca="1">IF(C121="","",OFFSET(q!H97,w!$B$48,0,1,1))</f>
        <v/>
      </c>
      <c r="E121" s="80" t="str">
        <f ca="1">IF(B121="","",OFFSET(w!N171,w!$B$48,0,1,1))</f>
        <v/>
      </c>
      <c r="F121" s="81" t="str">
        <f ca="1">IF(B121="","",OFFSET(w!Q171,w!$B$48,0,1,1))</f>
        <v/>
      </c>
      <c r="G121" s="81" t="str">
        <f ca="1">IF(B121="","",OFFSET(w!T171,w!$B$48,0,1,1))</f>
        <v/>
      </c>
      <c r="H121" s="359" t="str">
        <f ca="1">IF(B121="","",OFFSET(w!CY172,w!$B$48,0,1,1))</f>
        <v/>
      </c>
      <c r="I121" s="82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54"/>
      <c r="AS121" s="54"/>
      <c r="AT121" s="54"/>
      <c r="AU121" s="54"/>
      <c r="AV121" s="54"/>
      <c r="AW121" s="54"/>
      <c r="AX121" s="54"/>
      <c r="AY121" s="54"/>
      <c r="AZ121" s="54"/>
      <c r="BA121" s="54"/>
      <c r="BB121" s="54"/>
      <c r="BC121" s="54"/>
      <c r="BD121" s="54"/>
      <c r="BE121" s="54"/>
      <c r="BF121" s="54"/>
      <c r="BG121" s="54"/>
      <c r="BH121" s="54"/>
      <c r="BI121" s="54"/>
      <c r="BJ121" s="54"/>
      <c r="BK121" s="54"/>
      <c r="BL121" s="54"/>
      <c r="BM121" s="54"/>
      <c r="BN121" s="54"/>
      <c r="BO121" s="54"/>
      <c r="BP121" s="54"/>
      <c r="BQ121" s="54"/>
      <c r="BR121" s="54"/>
      <c r="BS121" s="54"/>
      <c r="BT121" s="54"/>
      <c r="BU121" s="54"/>
      <c r="BV121" s="54"/>
      <c r="BW121" s="54"/>
      <c r="BX121" s="54"/>
      <c r="BY121" s="54"/>
      <c r="BZ121" s="54"/>
      <c r="CA121" s="54"/>
      <c r="CB121" s="54"/>
      <c r="CC121" s="54"/>
      <c r="CD121" s="54"/>
      <c r="CE121" s="54"/>
      <c r="CF121" s="54"/>
      <c r="CG121" s="54"/>
      <c r="CH121" s="54"/>
      <c r="CI121" s="54"/>
      <c r="CJ121" s="54"/>
      <c r="CK121" s="54"/>
      <c r="CL121" s="54"/>
      <c r="CM121" s="54"/>
      <c r="CN121" s="54"/>
      <c r="CO121" s="54"/>
      <c r="CP121" s="54"/>
      <c r="CQ121" s="54"/>
      <c r="CR121" s="54"/>
      <c r="CS121" s="54"/>
      <c r="CT121" s="54"/>
      <c r="CU121" s="54"/>
      <c r="CV121" s="54"/>
      <c r="CW121" s="54"/>
      <c r="CX121" s="54"/>
      <c r="CY121" s="54"/>
      <c r="CZ121" s="54"/>
      <c r="DA121" s="54"/>
      <c r="DB121" s="54"/>
    </row>
    <row r="122" spans="1:106" x14ac:dyDescent="0.2">
      <c r="A122" s="84" t="str">
        <f t="shared" ca="1" si="2"/>
        <v/>
      </c>
      <c r="B122" s="85" t="str">
        <f ca="1">IF((w!$B$49-OFFSET(ввод!C95,w!$B$48,0,1,1))&lt;0,"",OFFSET(ввод!D95,w!$B$48,0,1,1))</f>
        <v/>
      </c>
      <c r="C122" s="81" t="str">
        <f ca="1">IF(B122="","",OFFSET(q!F98,w!$B$48,0,1,1))</f>
        <v/>
      </c>
      <c r="D122" s="80" t="str">
        <f ca="1">IF(C122="","",OFFSET(q!H98,w!$B$48,0,1,1))</f>
        <v/>
      </c>
      <c r="E122" s="80" t="str">
        <f ca="1">IF(B122="","",OFFSET(w!N172,w!$B$48,0,1,1))</f>
        <v/>
      </c>
      <c r="F122" s="81" t="str">
        <f ca="1">IF(B122="","",OFFSET(w!Q172,w!$B$48,0,1,1))</f>
        <v/>
      </c>
      <c r="G122" s="81" t="str">
        <f ca="1">IF(B122="","",OFFSET(w!T172,w!$B$48,0,1,1))</f>
        <v/>
      </c>
      <c r="H122" s="359" t="str">
        <f ca="1">IF(B122="","",OFFSET(w!CY173,w!$B$48,0,1,1))</f>
        <v/>
      </c>
      <c r="I122" s="82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  <c r="AI122" s="54"/>
      <c r="AJ122" s="54"/>
      <c r="AK122" s="54"/>
      <c r="AL122" s="54"/>
      <c r="AM122" s="54"/>
      <c r="AN122" s="54"/>
      <c r="AO122" s="54"/>
      <c r="AP122" s="54"/>
      <c r="AQ122" s="54"/>
      <c r="AR122" s="54"/>
      <c r="AS122" s="54"/>
      <c r="AT122" s="54"/>
      <c r="AU122" s="54"/>
      <c r="AV122" s="54"/>
      <c r="AW122" s="54"/>
      <c r="AX122" s="54"/>
      <c r="AY122" s="54"/>
      <c r="AZ122" s="54"/>
      <c r="BA122" s="54"/>
      <c r="BB122" s="54"/>
      <c r="BC122" s="54"/>
      <c r="BD122" s="54"/>
      <c r="BE122" s="54"/>
      <c r="BF122" s="54"/>
      <c r="BG122" s="54"/>
      <c r="BH122" s="54"/>
      <c r="BI122" s="54"/>
      <c r="BJ122" s="54"/>
      <c r="BK122" s="54"/>
      <c r="BL122" s="54"/>
      <c r="BM122" s="54"/>
      <c r="BN122" s="54"/>
      <c r="BO122" s="54"/>
      <c r="BP122" s="54"/>
      <c r="BQ122" s="54"/>
      <c r="BR122" s="54"/>
      <c r="BS122" s="54"/>
      <c r="BT122" s="54"/>
      <c r="BU122" s="54"/>
      <c r="BV122" s="54"/>
      <c r="BW122" s="54"/>
      <c r="BX122" s="54"/>
      <c r="BY122" s="54"/>
      <c r="BZ122" s="54"/>
      <c r="CA122" s="54"/>
      <c r="CB122" s="54"/>
      <c r="CC122" s="54"/>
      <c r="CD122" s="54"/>
      <c r="CE122" s="54"/>
      <c r="CF122" s="54"/>
      <c r="CG122" s="54"/>
      <c r="CH122" s="54"/>
      <c r="CI122" s="54"/>
      <c r="CJ122" s="54"/>
      <c r="CK122" s="54"/>
      <c r="CL122" s="54"/>
      <c r="CM122" s="54"/>
      <c r="CN122" s="54"/>
      <c r="CO122" s="54"/>
      <c r="CP122" s="54"/>
      <c r="CQ122" s="54"/>
      <c r="CR122" s="54"/>
      <c r="CS122" s="54"/>
      <c r="CT122" s="54"/>
      <c r="CU122" s="54"/>
      <c r="CV122" s="54"/>
      <c r="CW122" s="54"/>
      <c r="CX122" s="54"/>
      <c r="CY122" s="54"/>
      <c r="CZ122" s="54"/>
      <c r="DA122" s="54"/>
      <c r="DB122" s="54"/>
    </row>
    <row r="123" spans="1:106" x14ac:dyDescent="0.2">
      <c r="A123" s="84" t="str">
        <f t="shared" ca="1" si="2"/>
        <v/>
      </c>
      <c r="B123" s="85" t="str">
        <f ca="1">IF((w!$B$49-OFFSET(ввод!C96,w!$B$48,0,1,1))&lt;0,"",OFFSET(ввод!D96,w!$B$48,0,1,1))</f>
        <v/>
      </c>
      <c r="C123" s="81" t="str">
        <f ca="1">IF(B123="","",OFFSET(q!F99,w!$B$48,0,1,1))</f>
        <v/>
      </c>
      <c r="D123" s="80" t="str">
        <f ca="1">IF(C123="","",OFFSET(q!H99,w!$B$48,0,1,1))</f>
        <v/>
      </c>
      <c r="E123" s="80" t="str">
        <f ca="1">IF(B123="","",OFFSET(w!N173,w!$B$48,0,1,1))</f>
        <v/>
      </c>
      <c r="F123" s="81" t="str">
        <f ca="1">IF(B123="","",OFFSET(w!Q173,w!$B$48,0,1,1))</f>
        <v/>
      </c>
      <c r="G123" s="81" t="str">
        <f ca="1">IF(B123="","",OFFSET(w!T173,w!$B$48,0,1,1))</f>
        <v/>
      </c>
      <c r="H123" s="359" t="str">
        <f ca="1">IF(B123="","",OFFSET(w!CY174,w!$B$48,0,1,1))</f>
        <v/>
      </c>
      <c r="I123" s="82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4"/>
      <c r="AV123" s="54"/>
      <c r="AW123" s="54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  <c r="BI123" s="54"/>
      <c r="BJ123" s="54"/>
      <c r="BK123" s="54"/>
      <c r="BL123" s="54"/>
      <c r="BM123" s="54"/>
      <c r="BN123" s="54"/>
      <c r="BO123" s="54"/>
      <c r="BP123" s="54"/>
      <c r="BQ123" s="54"/>
      <c r="BR123" s="54"/>
      <c r="BS123" s="54"/>
      <c r="BT123" s="54"/>
      <c r="BU123" s="54"/>
      <c r="BV123" s="54"/>
      <c r="BW123" s="54"/>
      <c r="BX123" s="54"/>
      <c r="BY123" s="54"/>
      <c r="BZ123" s="54"/>
      <c r="CA123" s="54"/>
      <c r="CB123" s="54"/>
      <c r="CC123" s="54"/>
      <c r="CD123" s="54"/>
      <c r="CE123" s="54"/>
      <c r="CF123" s="54"/>
      <c r="CG123" s="54"/>
      <c r="CH123" s="54"/>
      <c r="CI123" s="54"/>
      <c r="CJ123" s="54"/>
      <c r="CK123" s="54"/>
      <c r="CL123" s="54"/>
      <c r="CM123" s="54"/>
      <c r="CN123" s="54"/>
      <c r="CO123" s="54"/>
      <c r="CP123" s="54"/>
      <c r="CQ123" s="54"/>
      <c r="CR123" s="54"/>
      <c r="CS123" s="54"/>
      <c r="CT123" s="54"/>
      <c r="CU123" s="54"/>
      <c r="CV123" s="54"/>
      <c r="CW123" s="54"/>
      <c r="CX123" s="54"/>
      <c r="CY123" s="54"/>
      <c r="CZ123" s="54"/>
      <c r="DA123" s="54"/>
      <c r="DB123" s="54"/>
    </row>
    <row r="124" spans="1:106" x14ac:dyDescent="0.2">
      <c r="A124" s="84" t="str">
        <f t="shared" ca="1" si="2"/>
        <v/>
      </c>
      <c r="B124" s="85" t="str">
        <f ca="1">IF((w!$B$49-OFFSET(ввод!C97,w!$B$48,0,1,1))&lt;0,"",OFFSET(ввод!D97,w!$B$48,0,1,1))</f>
        <v/>
      </c>
      <c r="C124" s="81" t="str">
        <f ca="1">IF(B124="","",OFFSET(q!F100,w!$B$48,0,1,1))</f>
        <v/>
      </c>
      <c r="D124" s="80" t="str">
        <f ca="1">IF(C124="","",OFFSET(q!H100,w!$B$48,0,1,1))</f>
        <v/>
      </c>
      <c r="E124" s="80" t="str">
        <f ca="1">IF(B124="","",OFFSET(w!N174,w!$B$48,0,1,1))</f>
        <v/>
      </c>
      <c r="F124" s="81" t="str">
        <f ca="1">IF(B124="","",OFFSET(w!Q174,w!$B$48,0,1,1))</f>
        <v/>
      </c>
      <c r="G124" s="81" t="str">
        <f ca="1">IF(B124="","",OFFSET(w!T174,w!$B$48,0,1,1))</f>
        <v/>
      </c>
      <c r="H124" s="359" t="str">
        <f ca="1">IF(B124="","",OFFSET(w!CY175,w!$B$48,0,1,1))</f>
        <v/>
      </c>
      <c r="I124" s="82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  <c r="AW124" s="54"/>
      <c r="AX124" s="54"/>
      <c r="AY124" s="54"/>
      <c r="AZ124" s="54"/>
      <c r="BA124" s="54"/>
      <c r="BB124" s="54"/>
      <c r="BC124" s="54"/>
      <c r="BD124" s="54"/>
      <c r="BE124" s="54"/>
      <c r="BF124" s="54"/>
      <c r="BG124" s="54"/>
      <c r="BH124" s="54"/>
      <c r="BI124" s="54"/>
      <c r="BJ124" s="54"/>
      <c r="BK124" s="54"/>
      <c r="BL124" s="54"/>
      <c r="BM124" s="54"/>
      <c r="BN124" s="54"/>
      <c r="BO124" s="54"/>
      <c r="BP124" s="54"/>
      <c r="BQ124" s="54"/>
      <c r="BR124" s="54"/>
      <c r="BS124" s="54"/>
      <c r="BT124" s="54"/>
      <c r="BU124" s="54"/>
      <c r="BV124" s="54"/>
      <c r="BW124" s="54"/>
      <c r="BX124" s="54"/>
      <c r="BY124" s="54"/>
      <c r="BZ124" s="54"/>
      <c r="CA124" s="54"/>
      <c r="CB124" s="54"/>
      <c r="CC124" s="54"/>
      <c r="CD124" s="54"/>
      <c r="CE124" s="54"/>
      <c r="CF124" s="54"/>
      <c r="CG124" s="54"/>
      <c r="CH124" s="54"/>
      <c r="CI124" s="54"/>
      <c r="CJ124" s="54"/>
      <c r="CK124" s="54"/>
      <c r="CL124" s="54"/>
      <c r="CM124" s="54"/>
      <c r="CN124" s="54"/>
      <c r="CO124" s="54"/>
      <c r="CP124" s="54"/>
      <c r="CQ124" s="54"/>
      <c r="CR124" s="54"/>
      <c r="CS124" s="54"/>
      <c r="CT124" s="54"/>
      <c r="CU124" s="54"/>
      <c r="CV124" s="54"/>
      <c r="CW124" s="54"/>
      <c r="CX124" s="54"/>
      <c r="CY124" s="54"/>
      <c r="CZ124" s="54"/>
      <c r="DA124" s="54"/>
      <c r="DB124" s="54"/>
    </row>
    <row r="125" spans="1:106" x14ac:dyDescent="0.2">
      <c r="A125" s="84" t="str">
        <f t="shared" ca="1" si="2"/>
        <v/>
      </c>
      <c r="B125" s="85" t="str">
        <f ca="1">IF((w!$B$49-OFFSET(ввод!C98,w!$B$48,0,1,1))&lt;0,"",OFFSET(ввод!D98,w!$B$48,0,1,1))</f>
        <v/>
      </c>
      <c r="C125" s="81" t="str">
        <f ca="1">IF(B125="","",OFFSET(q!F101,w!$B$48,0,1,1))</f>
        <v/>
      </c>
      <c r="D125" s="80" t="str">
        <f ca="1">IF(C125="","",OFFSET(q!H101,w!$B$48,0,1,1))</f>
        <v/>
      </c>
      <c r="E125" s="80" t="str">
        <f ca="1">IF(B125="","",OFFSET(w!N175,w!$B$48,0,1,1))</f>
        <v/>
      </c>
      <c r="F125" s="81" t="str">
        <f ca="1">IF(B125="","",OFFSET(w!Q175,w!$B$48,0,1,1))</f>
        <v/>
      </c>
      <c r="G125" s="81" t="str">
        <f ca="1">IF(B125="","",OFFSET(w!T175,w!$B$48,0,1,1))</f>
        <v/>
      </c>
      <c r="H125" s="359" t="str">
        <f ca="1">IF(B125="","",OFFSET(w!CY176,w!$B$48,0,1,1))</f>
        <v/>
      </c>
      <c r="I125" s="82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54"/>
      <c r="BF125" s="54"/>
      <c r="BG125" s="54"/>
      <c r="BH125" s="54"/>
      <c r="BI125" s="54"/>
      <c r="BJ125" s="54"/>
      <c r="BK125" s="54"/>
      <c r="BL125" s="54"/>
      <c r="BM125" s="54"/>
      <c r="BN125" s="54"/>
      <c r="BO125" s="54"/>
      <c r="BP125" s="54"/>
      <c r="BQ125" s="54"/>
      <c r="BR125" s="54"/>
      <c r="BS125" s="54"/>
      <c r="BT125" s="54"/>
      <c r="BU125" s="54"/>
      <c r="BV125" s="54"/>
      <c r="BW125" s="54"/>
      <c r="BX125" s="54"/>
      <c r="BY125" s="54"/>
      <c r="BZ125" s="54"/>
      <c r="CA125" s="54"/>
      <c r="CB125" s="54"/>
      <c r="CC125" s="54"/>
      <c r="CD125" s="54"/>
      <c r="CE125" s="54"/>
      <c r="CF125" s="54"/>
      <c r="CG125" s="54"/>
      <c r="CH125" s="54"/>
      <c r="CI125" s="54"/>
      <c r="CJ125" s="54"/>
      <c r="CK125" s="54"/>
      <c r="CL125" s="54"/>
      <c r="CM125" s="54"/>
      <c r="CN125" s="54"/>
      <c r="CO125" s="54"/>
      <c r="CP125" s="54"/>
      <c r="CQ125" s="54"/>
      <c r="CR125" s="54"/>
      <c r="CS125" s="54"/>
      <c r="CT125" s="54"/>
      <c r="CU125" s="54"/>
      <c r="CV125" s="54"/>
      <c r="CW125" s="54"/>
      <c r="CX125" s="54"/>
      <c r="CY125" s="54"/>
      <c r="CZ125" s="54"/>
      <c r="DA125" s="54"/>
      <c r="DB125" s="54"/>
    </row>
    <row r="126" spans="1:106" x14ac:dyDescent="0.2">
      <c r="A126" s="84" t="str">
        <f ca="1">IF(B126="","",A125+1)</f>
        <v/>
      </c>
      <c r="B126" s="85" t="str">
        <f ca="1">IF((w!$B$49-OFFSET(ввод!C99,w!$B$48,0,1,1))&lt;0,"",OFFSET(ввод!D99,w!$B$48,0,1,1))</f>
        <v/>
      </c>
      <c r="C126" s="81" t="str">
        <f ca="1">IF(B126="","",OFFSET(q!F102,w!$B$48,0,1,1))</f>
        <v/>
      </c>
      <c r="D126" s="80" t="str">
        <f ca="1">IF(C126="","",OFFSET(q!H102,w!$B$48,0,1,1))</f>
        <v/>
      </c>
      <c r="E126" s="80" t="str">
        <f ca="1">IF(B126="","",OFFSET(w!N176,w!$B$48,0,1,1))</f>
        <v/>
      </c>
      <c r="F126" s="81" t="str">
        <f ca="1">IF(B126="","",OFFSET(w!Q176,w!$B$48,0,1,1))</f>
        <v/>
      </c>
      <c r="G126" s="81" t="str">
        <f ca="1">IF(B126="","",OFFSET(w!T176,w!$B$48,0,1,1))</f>
        <v/>
      </c>
      <c r="H126" s="359" t="str">
        <f ca="1">IF(B126="","",OFFSET(w!CY177,w!$B$48,0,1,1))</f>
        <v/>
      </c>
      <c r="I126" s="82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  <c r="BI126" s="54"/>
      <c r="BJ126" s="54"/>
      <c r="BK126" s="54"/>
      <c r="BL126" s="54"/>
      <c r="BM126" s="54"/>
      <c r="BN126" s="54"/>
      <c r="BO126" s="54"/>
      <c r="BP126" s="54"/>
      <c r="BQ126" s="54"/>
      <c r="BR126" s="54"/>
      <c r="BS126" s="54"/>
      <c r="BT126" s="54"/>
      <c r="BU126" s="54"/>
      <c r="BV126" s="54"/>
      <c r="BW126" s="54"/>
      <c r="BX126" s="54"/>
      <c r="BY126" s="54"/>
      <c r="BZ126" s="54"/>
      <c r="CA126" s="54"/>
      <c r="CB126" s="54"/>
      <c r="CC126" s="54"/>
      <c r="CD126" s="54"/>
      <c r="CE126" s="54"/>
      <c r="CF126" s="54"/>
      <c r="CG126" s="54"/>
      <c r="CH126" s="54"/>
      <c r="CI126" s="54"/>
      <c r="CJ126" s="54"/>
      <c r="CK126" s="54"/>
      <c r="CL126" s="54"/>
      <c r="CM126" s="54"/>
      <c r="CN126" s="54"/>
      <c r="CO126" s="54"/>
      <c r="CP126" s="54"/>
      <c r="CQ126" s="54"/>
      <c r="CR126" s="54"/>
      <c r="CS126" s="54"/>
      <c r="CT126" s="54"/>
      <c r="CU126" s="54"/>
      <c r="CV126" s="54"/>
      <c r="CW126" s="54"/>
      <c r="CX126" s="54"/>
      <c r="CY126" s="54"/>
      <c r="CZ126" s="54"/>
      <c r="DA126" s="54"/>
      <c r="DB126" s="54"/>
    </row>
    <row r="127" spans="1:106" x14ac:dyDescent="0.2">
      <c r="A127" s="84" t="str">
        <f ca="1">IF(B127="","",A126+1)</f>
        <v/>
      </c>
      <c r="B127" s="85" t="str">
        <f ca="1">IF((w!$B$49-OFFSET(ввод!C100,w!$B$48,0,1,1))&lt;0,"",OFFSET(ввод!D100,w!$B$48,0,1,1))</f>
        <v/>
      </c>
      <c r="C127" s="81" t="str">
        <f ca="1">IF(B127="","",OFFSET(q!F103,w!$B$48,0,1,1))</f>
        <v/>
      </c>
      <c r="D127" s="80" t="str">
        <f ca="1">IF(C127="","",OFFSET(q!H103,w!$B$48,0,1,1))</f>
        <v/>
      </c>
      <c r="E127" s="80" t="str">
        <f ca="1">IF(B127="","",OFFSET(w!N177,w!$B$48,0,1,1))</f>
        <v/>
      </c>
      <c r="F127" s="81" t="str">
        <f ca="1">IF(B127="","",OFFSET(w!Q177,w!$B$48,0,1,1))</f>
        <v/>
      </c>
      <c r="G127" s="81" t="str">
        <f ca="1">IF(B127="","",OFFSET(w!T177,w!$B$48,0,1,1))</f>
        <v/>
      </c>
      <c r="H127" s="359" t="str">
        <f ca="1">IF(B127="","",OFFSET(w!CY178,w!$B$48,0,1,1))</f>
        <v/>
      </c>
      <c r="I127" s="82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  <c r="AT127" s="54"/>
      <c r="AU127" s="54"/>
      <c r="AV127" s="54"/>
      <c r="AW127" s="54"/>
      <c r="AX127" s="54"/>
      <c r="AY127" s="54"/>
      <c r="AZ127" s="54"/>
      <c r="BA127" s="54"/>
      <c r="BB127" s="54"/>
      <c r="BC127" s="54"/>
      <c r="BD127" s="54"/>
      <c r="BE127" s="54"/>
      <c r="BF127" s="54"/>
      <c r="BG127" s="54"/>
      <c r="BH127" s="54"/>
      <c r="BI127" s="54"/>
      <c r="BJ127" s="54"/>
      <c r="BK127" s="54"/>
      <c r="BL127" s="54"/>
      <c r="BM127" s="54"/>
      <c r="BN127" s="54"/>
      <c r="BO127" s="54"/>
      <c r="BP127" s="54"/>
      <c r="BQ127" s="54"/>
      <c r="BR127" s="54"/>
      <c r="BS127" s="54"/>
      <c r="BT127" s="54"/>
      <c r="BU127" s="54"/>
      <c r="BV127" s="54"/>
      <c r="BW127" s="54"/>
      <c r="BX127" s="54"/>
      <c r="BY127" s="54"/>
      <c r="BZ127" s="54"/>
      <c r="CA127" s="54"/>
      <c r="CB127" s="54"/>
      <c r="CC127" s="54"/>
      <c r="CD127" s="54"/>
      <c r="CE127" s="54"/>
      <c r="CF127" s="54"/>
      <c r="CG127" s="54"/>
      <c r="CH127" s="54"/>
      <c r="CI127" s="54"/>
      <c r="CJ127" s="54"/>
      <c r="CK127" s="54"/>
      <c r="CL127" s="54"/>
      <c r="CM127" s="54"/>
      <c r="CN127" s="54"/>
      <c r="CO127" s="54"/>
      <c r="CP127" s="54"/>
      <c r="CQ127" s="54"/>
      <c r="CR127" s="54"/>
      <c r="CS127" s="54"/>
      <c r="CT127" s="54"/>
      <c r="CU127" s="54"/>
      <c r="CV127" s="54"/>
      <c r="CW127" s="54"/>
      <c r="CX127" s="54"/>
      <c r="CY127" s="54"/>
      <c r="CZ127" s="54"/>
      <c r="DA127" s="54"/>
      <c r="DB127" s="54"/>
    </row>
    <row r="128" spans="1:106" x14ac:dyDescent="0.2">
      <c r="A128" s="86" t="str">
        <f ca="1">IF(B128="","",A127+1)</f>
        <v/>
      </c>
      <c r="B128" s="87" t="str">
        <f ca="1">IF((w!$B$49-OFFSET(ввод!C101,w!$B$48,0,1,1))&lt;0,"",OFFSET(ввод!D101,w!$B$48,0,1,1))</f>
        <v/>
      </c>
      <c r="C128" s="88" t="str">
        <f ca="1">IF(B128="","",OFFSET(q!F104,w!$B$48,0,1,1))</f>
        <v/>
      </c>
      <c r="D128" s="89" t="str">
        <f ca="1">IF(C128="","",OFFSET(q!H104,w!$B$48,0,1,1))</f>
        <v/>
      </c>
      <c r="E128" s="89" t="str">
        <f ca="1">IF(B128="","",OFFSET(w!N178,w!$B$48,0,1,1))</f>
        <v/>
      </c>
      <c r="F128" s="88" t="str">
        <f ca="1">IF(B128="","",OFFSET(w!Q178,w!$B$48,0,1,1))</f>
        <v/>
      </c>
      <c r="G128" s="88" t="str">
        <f ca="1">IF(B128="","",OFFSET(w!T178,w!$B$48,0,1,1))</f>
        <v/>
      </c>
      <c r="H128" s="359" t="str">
        <f ca="1">IF(B128="","",OFFSET(w!CY179,w!$B$48,0,1,1))</f>
        <v/>
      </c>
      <c r="I128" s="90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  <c r="BI128" s="54"/>
      <c r="BJ128" s="54"/>
      <c r="BK128" s="54"/>
      <c r="BL128" s="54"/>
      <c r="BM128" s="54"/>
      <c r="BN128" s="54"/>
      <c r="BO128" s="54"/>
      <c r="BP128" s="54"/>
      <c r="BQ128" s="54"/>
      <c r="BR128" s="54"/>
      <c r="BS128" s="54"/>
      <c r="BT128" s="54"/>
      <c r="BU128" s="54"/>
      <c r="BV128" s="54"/>
      <c r="BW128" s="54"/>
      <c r="BX128" s="54"/>
      <c r="BY128" s="54"/>
      <c r="BZ128" s="54"/>
      <c r="CA128" s="54"/>
      <c r="CB128" s="54"/>
      <c r="CC128" s="54"/>
      <c r="CD128" s="54"/>
      <c r="CE128" s="54"/>
      <c r="CF128" s="54"/>
      <c r="CG128" s="54"/>
      <c r="CH128" s="54"/>
      <c r="CI128" s="54"/>
      <c r="CJ128" s="54"/>
      <c r="CK128" s="54"/>
      <c r="CL128" s="54"/>
      <c r="CM128" s="54"/>
      <c r="CN128" s="54"/>
      <c r="CO128" s="54"/>
      <c r="CP128" s="54"/>
      <c r="CQ128" s="54"/>
      <c r="CR128" s="54"/>
      <c r="CS128" s="54"/>
      <c r="CT128" s="54"/>
      <c r="CU128" s="54"/>
      <c r="CV128" s="54"/>
      <c r="CW128" s="54"/>
      <c r="CX128" s="54"/>
      <c r="CY128" s="54"/>
      <c r="CZ128" s="54"/>
      <c r="DA128" s="54"/>
      <c r="DB128" s="54"/>
    </row>
    <row r="129" spans="1:107" x14ac:dyDescent="0.2">
      <c r="A129" s="23"/>
      <c r="B129" s="91"/>
      <c r="C129" s="22"/>
      <c r="D129" s="22"/>
      <c r="E129" s="24"/>
      <c r="F129" s="2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  <c r="BI129" s="54"/>
      <c r="BJ129" s="54"/>
      <c r="BK129" s="54"/>
      <c r="BL129" s="54"/>
      <c r="BM129" s="54"/>
      <c r="BN129" s="54"/>
      <c r="BO129" s="54"/>
      <c r="BP129" s="54"/>
      <c r="BQ129" s="54"/>
      <c r="BR129" s="54"/>
      <c r="BS129" s="54"/>
      <c r="BT129" s="54"/>
      <c r="BU129" s="54"/>
      <c r="BV129" s="54"/>
      <c r="BW129" s="54"/>
      <c r="BX129" s="54"/>
      <c r="BY129" s="54"/>
      <c r="BZ129" s="54"/>
      <c r="CA129" s="54"/>
      <c r="CB129" s="54"/>
      <c r="CC129" s="54"/>
      <c r="CD129" s="54"/>
      <c r="CE129" s="54"/>
      <c r="CF129" s="54"/>
      <c r="CG129" s="54"/>
      <c r="CH129" s="54"/>
      <c r="CI129" s="54"/>
      <c r="CJ129" s="54"/>
      <c r="CK129" s="54"/>
      <c r="CL129" s="54"/>
      <c r="CM129" s="54"/>
      <c r="CN129" s="54"/>
      <c r="CO129" s="54"/>
      <c r="CP129" s="54"/>
      <c r="CQ129" s="54"/>
      <c r="CR129" s="54"/>
      <c r="CS129" s="54"/>
      <c r="CT129" s="54"/>
      <c r="CU129" s="54"/>
      <c r="CV129" s="54"/>
      <c r="CW129" s="54"/>
      <c r="CX129" s="54"/>
      <c r="CY129" s="54"/>
      <c r="CZ129" s="54"/>
      <c r="DA129" s="54"/>
      <c r="DB129" s="54"/>
      <c r="DC129" s="54"/>
    </row>
    <row r="130" spans="1:107" x14ac:dyDescent="0.2">
      <c r="A130" s="23"/>
      <c r="B130" s="91"/>
      <c r="C130" s="22"/>
      <c r="D130" s="22"/>
      <c r="E130" s="24"/>
      <c r="F130" s="2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  <c r="Y130" s="54"/>
      <c r="Z130" s="54"/>
      <c r="AA130" s="54"/>
      <c r="AB130" s="54"/>
      <c r="AC130" s="54"/>
      <c r="AD130" s="54"/>
      <c r="AE130" s="54"/>
      <c r="AF130" s="54"/>
      <c r="AG130" s="54"/>
      <c r="AH130" s="54"/>
      <c r="AI130" s="54"/>
      <c r="AJ130" s="54"/>
      <c r="AK130" s="54"/>
      <c r="AL130" s="54"/>
      <c r="AM130" s="54"/>
      <c r="AN130" s="54"/>
      <c r="AO130" s="54"/>
      <c r="AP130" s="54"/>
      <c r="AQ130" s="54"/>
      <c r="AR130" s="54"/>
      <c r="AS130" s="54"/>
      <c r="AT130" s="54"/>
      <c r="AU130" s="54"/>
      <c r="AV130" s="54"/>
      <c r="AW130" s="54"/>
      <c r="AX130" s="54"/>
      <c r="AY130" s="54"/>
      <c r="AZ130" s="54"/>
      <c r="BA130" s="54"/>
      <c r="BB130" s="54"/>
      <c r="BC130" s="54"/>
      <c r="BD130" s="54"/>
      <c r="BE130" s="54"/>
      <c r="BF130" s="54"/>
      <c r="BG130" s="54"/>
      <c r="BH130" s="54"/>
      <c r="BI130" s="54"/>
      <c r="BJ130" s="54"/>
      <c r="BK130" s="54"/>
      <c r="BL130" s="54"/>
      <c r="BM130" s="54"/>
      <c r="BN130" s="54"/>
      <c r="BO130" s="54"/>
      <c r="BP130" s="54"/>
      <c r="BQ130" s="54"/>
      <c r="BR130" s="54"/>
      <c r="BS130" s="54"/>
      <c r="BT130" s="54"/>
      <c r="BU130" s="54"/>
      <c r="BV130" s="54"/>
      <c r="BW130" s="54"/>
      <c r="BX130" s="54"/>
      <c r="BY130" s="54"/>
      <c r="BZ130" s="54"/>
      <c r="CA130" s="54"/>
      <c r="CB130" s="54"/>
      <c r="CC130" s="54"/>
      <c r="CD130" s="54"/>
      <c r="CE130" s="54"/>
      <c r="CF130" s="54"/>
      <c r="CG130" s="54"/>
      <c r="CH130" s="54"/>
      <c r="CI130" s="54"/>
      <c r="CJ130" s="54"/>
      <c r="CK130" s="54"/>
      <c r="CL130" s="54"/>
      <c r="CM130" s="54"/>
      <c r="CN130" s="54"/>
      <c r="CO130" s="54"/>
      <c r="CP130" s="54"/>
      <c r="CQ130" s="54"/>
      <c r="CR130" s="54"/>
      <c r="CS130" s="54"/>
      <c r="CT130" s="54"/>
      <c r="CU130" s="54"/>
      <c r="CV130" s="54"/>
      <c r="CW130" s="54"/>
      <c r="CX130" s="54"/>
      <c r="CY130" s="54"/>
      <c r="CZ130" s="54"/>
      <c r="DA130" s="54"/>
      <c r="DB130" s="54"/>
      <c r="DC130" s="54"/>
    </row>
    <row r="131" spans="1:107" ht="15.75" x14ac:dyDescent="0.25">
      <c r="B131" s="598" t="s">
        <v>39</v>
      </c>
      <c r="C131" s="598"/>
      <c r="D131" s="598"/>
      <c r="E131" s="598"/>
      <c r="F131" s="598"/>
      <c r="G131" s="92"/>
      <c r="H131" s="92"/>
      <c r="I131" s="93" t="s">
        <v>107</v>
      </c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  <c r="Y131" s="54"/>
      <c r="Z131" s="54"/>
      <c r="AA131" s="54"/>
      <c r="AB131" s="54"/>
      <c r="AC131" s="54"/>
      <c r="AD131" s="54"/>
      <c r="AE131" s="54"/>
      <c r="AF131" s="54"/>
      <c r="AG131" s="54"/>
      <c r="AH131" s="54"/>
      <c r="AI131" s="54"/>
      <c r="AJ131" s="54"/>
      <c r="AK131" s="54"/>
      <c r="AL131" s="54"/>
      <c r="AM131" s="54"/>
      <c r="AN131" s="54"/>
      <c r="AO131" s="54"/>
      <c r="AP131" s="54"/>
      <c r="AQ131" s="54"/>
      <c r="AR131" s="54"/>
      <c r="AS131" s="54"/>
      <c r="AT131" s="54"/>
      <c r="AU131" s="54"/>
      <c r="AV131" s="54"/>
      <c r="AW131" s="54"/>
      <c r="AX131" s="54"/>
      <c r="AY131" s="54"/>
      <c r="AZ131" s="54"/>
      <c r="BA131" s="54"/>
      <c r="BB131" s="54"/>
      <c r="BC131" s="54"/>
      <c r="BD131" s="54"/>
      <c r="BE131" s="54"/>
      <c r="BF131" s="54"/>
      <c r="BG131" s="54"/>
      <c r="BH131" s="54"/>
      <c r="BI131" s="54"/>
      <c r="BJ131" s="54"/>
      <c r="BK131" s="54"/>
      <c r="BL131" s="54"/>
      <c r="BM131" s="54"/>
      <c r="BN131" s="54"/>
      <c r="BO131" s="54"/>
      <c r="BP131" s="54"/>
      <c r="BQ131" s="54"/>
      <c r="BR131" s="54"/>
      <c r="BS131" s="54"/>
      <c r="BT131" s="54"/>
      <c r="BU131" s="54"/>
      <c r="BV131" s="54"/>
      <c r="BW131" s="54"/>
      <c r="BX131" s="54"/>
      <c r="BY131" s="54"/>
      <c r="BZ131" s="54"/>
      <c r="CA131" s="54"/>
      <c r="CB131" s="54"/>
      <c r="CC131" s="54"/>
      <c r="CD131" s="54"/>
      <c r="CE131" s="54"/>
      <c r="CF131" s="54"/>
      <c r="CG131" s="54"/>
      <c r="CH131" s="54"/>
      <c r="CI131" s="54"/>
      <c r="CJ131" s="54"/>
      <c r="CK131" s="54"/>
      <c r="CL131" s="54"/>
      <c r="CM131" s="54"/>
      <c r="CN131" s="54"/>
      <c r="CO131" s="54"/>
      <c r="CP131" s="54"/>
      <c r="CQ131" s="54"/>
      <c r="CR131" s="54"/>
      <c r="CS131" s="54"/>
      <c r="CT131" s="54"/>
      <c r="CU131" s="54"/>
      <c r="CV131" s="54"/>
      <c r="CW131" s="54"/>
      <c r="CX131" s="54"/>
      <c r="CY131" s="54"/>
      <c r="CZ131" s="54"/>
      <c r="DA131" s="54"/>
      <c r="DB131" s="54"/>
      <c r="DC131" s="54"/>
    </row>
    <row r="132" spans="1:107" ht="15.75" x14ac:dyDescent="0.25">
      <c r="B132" s="94"/>
      <c r="C132" s="94"/>
      <c r="D132" s="94"/>
      <c r="E132" s="94"/>
      <c r="F132" s="94"/>
      <c r="G132" s="94"/>
      <c r="H132" s="94"/>
      <c r="I132" s="94"/>
      <c r="J132" s="54"/>
      <c r="U132" s="54"/>
      <c r="V132" s="54"/>
      <c r="W132" s="54"/>
      <c r="X132" s="54"/>
      <c r="Y132" s="54"/>
      <c r="Z132" s="54"/>
      <c r="AA132" s="54"/>
      <c r="AB132" s="54"/>
      <c r="AC132" s="54"/>
      <c r="AD132" s="54"/>
      <c r="AE132" s="54"/>
      <c r="AF132" s="54"/>
      <c r="AG132" s="54"/>
      <c r="AH132" s="54"/>
      <c r="AI132" s="54"/>
      <c r="AJ132" s="54"/>
      <c r="AK132" s="54"/>
      <c r="AL132" s="54"/>
      <c r="AM132" s="54"/>
      <c r="AN132" s="54"/>
      <c r="AO132" s="54"/>
      <c r="AP132" s="54"/>
      <c r="AQ132" s="54"/>
      <c r="AR132" s="54"/>
      <c r="AS132" s="54"/>
      <c r="AT132" s="54"/>
      <c r="AU132" s="54"/>
      <c r="AV132" s="54"/>
      <c r="AW132" s="54"/>
      <c r="AX132" s="54"/>
      <c r="AY132" s="54"/>
      <c r="AZ132" s="54"/>
      <c r="BA132" s="54"/>
      <c r="BB132" s="54"/>
      <c r="BC132" s="54"/>
      <c r="BD132" s="54"/>
      <c r="BE132" s="54"/>
      <c r="BF132" s="54"/>
      <c r="BG132" s="54"/>
      <c r="BH132" s="54"/>
      <c r="BI132" s="54"/>
      <c r="BJ132" s="54"/>
      <c r="BK132" s="54"/>
      <c r="BL132" s="54"/>
      <c r="BM132" s="54"/>
      <c r="BN132" s="54"/>
      <c r="BO132" s="54"/>
      <c r="BP132" s="54"/>
      <c r="BQ132" s="54"/>
      <c r="BR132" s="54"/>
      <c r="BS132" s="54"/>
      <c r="BT132" s="54"/>
      <c r="BU132" s="54"/>
      <c r="BV132" s="54"/>
      <c r="BW132" s="54"/>
      <c r="BX132" s="54"/>
      <c r="BY132" s="54"/>
      <c r="BZ132" s="54"/>
      <c r="CA132" s="54"/>
      <c r="CB132" s="54"/>
      <c r="CC132" s="54"/>
      <c r="CD132" s="54"/>
      <c r="CE132" s="54"/>
      <c r="CF132" s="54"/>
      <c r="CG132" s="54"/>
      <c r="CH132" s="54"/>
      <c r="CI132" s="54"/>
      <c r="CJ132" s="54"/>
      <c r="CK132" s="54"/>
      <c r="CL132" s="54"/>
      <c r="CM132" s="54"/>
      <c r="CN132" s="54"/>
      <c r="CO132" s="54"/>
      <c r="CP132" s="54"/>
      <c r="CQ132" s="54"/>
      <c r="CR132" s="54"/>
      <c r="CS132" s="54"/>
      <c r="CT132" s="54"/>
      <c r="CU132" s="54"/>
      <c r="CV132" s="54"/>
      <c r="CW132" s="54"/>
      <c r="CX132" s="54"/>
      <c r="CY132" s="54"/>
      <c r="CZ132" s="54"/>
      <c r="DA132" s="54"/>
      <c r="DB132" s="54"/>
      <c r="DC132" s="54"/>
    </row>
    <row r="133" spans="1:107" ht="15.75" x14ac:dyDescent="0.25">
      <c r="B133" s="95"/>
      <c r="C133" s="96"/>
      <c r="D133" s="97"/>
      <c r="E133" s="97"/>
      <c r="F133" s="98"/>
      <c r="G133" s="98"/>
      <c r="H133" s="99"/>
      <c r="I133" s="99"/>
      <c r="J133" s="54"/>
      <c r="U133" s="54"/>
      <c r="V133" s="54"/>
      <c r="W133" s="54"/>
      <c r="X133" s="54"/>
      <c r="Y133" s="54"/>
      <c r="Z133" s="54"/>
      <c r="AA133" s="54"/>
      <c r="AB133" s="54"/>
      <c r="AC133" s="54"/>
      <c r="AD133" s="54"/>
      <c r="AE133" s="54"/>
      <c r="AF133" s="54"/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4"/>
      <c r="AS133" s="54"/>
      <c r="AT133" s="54"/>
      <c r="AU133" s="54"/>
      <c r="AV133" s="54"/>
      <c r="AW133" s="54"/>
      <c r="AX133" s="54"/>
      <c r="AY133" s="54"/>
      <c r="AZ133" s="54"/>
      <c r="BA133" s="54"/>
      <c r="BB133" s="54"/>
      <c r="BC133" s="54"/>
      <c r="BD133" s="54"/>
      <c r="BE133" s="54"/>
      <c r="BF133" s="54"/>
      <c r="BG133" s="54"/>
      <c r="BH133" s="54"/>
      <c r="BI133" s="54"/>
      <c r="BJ133" s="54"/>
      <c r="BK133" s="54"/>
      <c r="BL133" s="54"/>
      <c r="BM133" s="54"/>
      <c r="BN133" s="54"/>
      <c r="BO133" s="54"/>
      <c r="BP133" s="54"/>
      <c r="BQ133" s="54"/>
      <c r="BR133" s="54"/>
      <c r="BS133" s="54"/>
      <c r="BT133" s="54"/>
      <c r="BU133" s="54"/>
      <c r="BV133" s="54"/>
      <c r="BW133" s="54"/>
      <c r="BX133" s="54"/>
      <c r="BY133" s="54"/>
      <c r="BZ133" s="54"/>
      <c r="CA133" s="54"/>
      <c r="CB133" s="54"/>
      <c r="CC133" s="54"/>
      <c r="CD133" s="54"/>
      <c r="CE133" s="54"/>
      <c r="CF133" s="54"/>
      <c r="CG133" s="54"/>
      <c r="CH133" s="54"/>
      <c r="CI133" s="54"/>
      <c r="CJ133" s="54"/>
      <c r="CK133" s="54"/>
      <c r="CL133" s="54"/>
      <c r="CM133" s="54"/>
      <c r="CN133" s="54"/>
      <c r="CO133" s="54"/>
      <c r="CP133" s="54"/>
      <c r="CQ133" s="54"/>
      <c r="CR133" s="54"/>
      <c r="CS133" s="54"/>
      <c r="CT133" s="54"/>
      <c r="CU133" s="54"/>
      <c r="CV133" s="54"/>
      <c r="CW133" s="54"/>
      <c r="CX133" s="54"/>
      <c r="CY133" s="54"/>
      <c r="CZ133" s="54"/>
      <c r="DA133" s="54"/>
      <c r="DB133" s="54"/>
      <c r="DC133" s="54"/>
    </row>
    <row r="134" spans="1:107" ht="15.75" x14ac:dyDescent="0.25">
      <c r="B134" s="598" t="s">
        <v>40</v>
      </c>
      <c r="C134" s="598"/>
      <c r="D134" s="598"/>
      <c r="E134" s="598"/>
      <c r="F134" s="598"/>
      <c r="G134" s="92"/>
      <c r="H134" s="92"/>
      <c r="I134" s="93" t="s">
        <v>109</v>
      </c>
      <c r="J134" s="54"/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  <c r="AE134" s="54"/>
      <c r="AF134" s="54"/>
      <c r="AG134" s="54"/>
      <c r="AH134" s="54"/>
      <c r="AI134" s="54"/>
      <c r="AJ134" s="54"/>
      <c r="AK134" s="54"/>
      <c r="AL134" s="54"/>
      <c r="AM134" s="54"/>
      <c r="AN134" s="54"/>
      <c r="AO134" s="54"/>
      <c r="AP134" s="54"/>
      <c r="AQ134" s="54"/>
      <c r="AR134" s="54"/>
      <c r="AS134" s="54"/>
      <c r="AT134" s="54"/>
      <c r="AU134" s="54"/>
      <c r="AV134" s="54"/>
      <c r="AW134" s="54"/>
      <c r="AX134" s="54"/>
      <c r="AY134" s="54"/>
      <c r="AZ134" s="54"/>
      <c r="BA134" s="54"/>
      <c r="BB134" s="54"/>
      <c r="BC134" s="54"/>
      <c r="BD134" s="54"/>
      <c r="BE134" s="54"/>
      <c r="BF134" s="54"/>
      <c r="BG134" s="54"/>
      <c r="BH134" s="54"/>
      <c r="BI134" s="54"/>
      <c r="BJ134" s="54"/>
      <c r="BK134" s="54"/>
      <c r="BL134" s="54"/>
      <c r="BM134" s="54"/>
      <c r="BN134" s="54"/>
      <c r="BO134" s="54"/>
      <c r="BP134" s="54"/>
      <c r="BQ134" s="54"/>
      <c r="BR134" s="54"/>
      <c r="BS134" s="54"/>
      <c r="BT134" s="54"/>
      <c r="BU134" s="54"/>
      <c r="BV134" s="54"/>
      <c r="BW134" s="54"/>
      <c r="BX134" s="54"/>
      <c r="BY134" s="54"/>
      <c r="BZ134" s="54"/>
      <c r="CA134" s="54"/>
      <c r="CB134" s="54"/>
      <c r="CC134" s="54"/>
      <c r="CD134" s="54"/>
      <c r="CE134" s="54"/>
      <c r="CF134" s="54"/>
      <c r="CG134" s="54"/>
      <c r="CH134" s="54"/>
      <c r="CI134" s="54"/>
      <c r="CJ134" s="54"/>
      <c r="CK134" s="54"/>
      <c r="CL134" s="54"/>
      <c r="CM134" s="54"/>
      <c r="CN134" s="54"/>
      <c r="CO134" s="54"/>
      <c r="CP134" s="54"/>
      <c r="CQ134" s="54"/>
      <c r="CR134" s="54"/>
      <c r="CS134" s="54"/>
      <c r="CT134" s="54"/>
      <c r="CU134" s="54"/>
      <c r="CV134" s="54"/>
      <c r="CW134" s="54"/>
      <c r="CX134" s="54"/>
      <c r="CY134" s="54"/>
      <c r="CZ134" s="54"/>
      <c r="DA134" s="54"/>
      <c r="DB134" s="54"/>
      <c r="DC134" s="54"/>
    </row>
    <row r="135" spans="1:107" x14ac:dyDescent="0.2">
      <c r="J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  <c r="AE135" s="54"/>
      <c r="AF135" s="54"/>
      <c r="AG135" s="54"/>
      <c r="AH135" s="54"/>
      <c r="AI135" s="54"/>
      <c r="AJ135" s="54"/>
      <c r="AK135" s="54"/>
      <c r="AL135" s="54"/>
      <c r="AM135" s="54"/>
      <c r="AN135" s="54"/>
      <c r="AO135" s="54"/>
      <c r="AP135" s="54"/>
      <c r="AQ135" s="54"/>
      <c r="AR135" s="54"/>
      <c r="AS135" s="54"/>
      <c r="AT135" s="54"/>
      <c r="AU135" s="54"/>
      <c r="AV135" s="54"/>
      <c r="AW135" s="54"/>
      <c r="AX135" s="54"/>
      <c r="AY135" s="54"/>
      <c r="AZ135" s="54"/>
      <c r="BA135" s="54"/>
      <c r="BB135" s="54"/>
      <c r="BC135" s="54"/>
      <c r="BD135" s="54"/>
      <c r="BE135" s="54"/>
      <c r="BF135" s="54"/>
      <c r="BG135" s="54"/>
      <c r="BH135" s="54"/>
      <c r="BI135" s="54"/>
      <c r="BJ135" s="54"/>
      <c r="BK135" s="54"/>
      <c r="BL135" s="54"/>
      <c r="BM135" s="54"/>
      <c r="BN135" s="54"/>
      <c r="BO135" s="54"/>
      <c r="BP135" s="54"/>
      <c r="BQ135" s="54"/>
      <c r="BR135" s="54"/>
      <c r="BS135" s="54"/>
      <c r="BT135" s="54"/>
      <c r="BU135" s="54"/>
      <c r="BV135" s="54"/>
      <c r="BW135" s="54"/>
      <c r="BX135" s="54"/>
      <c r="BY135" s="54"/>
      <c r="BZ135" s="54"/>
      <c r="CA135" s="54"/>
      <c r="CB135" s="54"/>
      <c r="CC135" s="54"/>
      <c r="CD135" s="54"/>
      <c r="CE135" s="54"/>
      <c r="CF135" s="54"/>
      <c r="CG135" s="54"/>
      <c r="CH135" s="54"/>
      <c r="CI135" s="54"/>
      <c r="CJ135" s="54"/>
      <c r="CK135" s="54"/>
      <c r="CL135" s="54"/>
      <c r="CM135" s="54"/>
      <c r="CN135" s="54"/>
      <c r="CO135" s="54"/>
      <c r="CP135" s="54"/>
      <c r="CQ135" s="54"/>
      <c r="CR135" s="54"/>
      <c r="CS135" s="54"/>
      <c r="CT135" s="54"/>
      <c r="CU135" s="54"/>
      <c r="CV135" s="54"/>
      <c r="CW135" s="54"/>
      <c r="CX135" s="54"/>
      <c r="CY135" s="54"/>
      <c r="CZ135" s="54"/>
      <c r="DA135" s="54"/>
      <c r="DB135" s="54"/>
      <c r="DC135" s="54"/>
    </row>
    <row r="136" spans="1:107" x14ac:dyDescent="0.2">
      <c r="A136" s="23"/>
      <c r="B136" s="91"/>
      <c r="C136" s="22"/>
      <c r="D136" s="22"/>
      <c r="E136" s="24"/>
      <c r="F136" s="24"/>
      <c r="G136" s="54"/>
      <c r="H136" s="54"/>
      <c r="I136" s="54"/>
      <c r="J136" s="54"/>
      <c r="U136" s="54"/>
      <c r="V136" s="54"/>
      <c r="W136" s="54"/>
      <c r="X136" s="54"/>
      <c r="Y136" s="54"/>
      <c r="Z136" s="54"/>
      <c r="AA136" s="54"/>
      <c r="AB136" s="54"/>
      <c r="AC136" s="54"/>
      <c r="AD136" s="54"/>
      <c r="AE136" s="54"/>
      <c r="AF136" s="54"/>
      <c r="AG136" s="54"/>
      <c r="AH136" s="54"/>
      <c r="AI136" s="54"/>
      <c r="AJ136" s="54"/>
      <c r="AK136" s="54"/>
      <c r="AL136" s="54"/>
      <c r="AM136" s="54"/>
      <c r="AN136" s="54"/>
      <c r="AO136" s="54"/>
      <c r="AP136" s="54"/>
      <c r="AQ136" s="54"/>
      <c r="AR136" s="54"/>
      <c r="AS136" s="54"/>
      <c r="AT136" s="54"/>
      <c r="AU136" s="54"/>
      <c r="AV136" s="54"/>
      <c r="AW136" s="54"/>
      <c r="AX136" s="54"/>
      <c r="AY136" s="54"/>
      <c r="AZ136" s="54"/>
      <c r="BA136" s="54"/>
      <c r="BB136" s="54"/>
      <c r="BC136" s="54"/>
      <c r="BD136" s="54"/>
      <c r="BE136" s="54"/>
      <c r="BF136" s="54"/>
      <c r="BG136" s="54"/>
      <c r="BH136" s="54"/>
      <c r="BI136" s="54"/>
      <c r="BJ136" s="54"/>
      <c r="BK136" s="54"/>
      <c r="BL136" s="54"/>
      <c r="BM136" s="54"/>
      <c r="BN136" s="54"/>
      <c r="BO136" s="54"/>
      <c r="BP136" s="54"/>
      <c r="BQ136" s="54"/>
      <c r="BR136" s="54"/>
      <c r="BS136" s="54"/>
      <c r="BT136" s="54"/>
      <c r="BU136" s="54"/>
      <c r="BV136" s="54"/>
      <c r="BW136" s="54"/>
      <c r="BX136" s="54"/>
      <c r="BY136" s="54"/>
      <c r="BZ136" s="54"/>
      <c r="CA136" s="54"/>
      <c r="CB136" s="54"/>
      <c r="CC136" s="54"/>
      <c r="CD136" s="54"/>
      <c r="CE136" s="54"/>
      <c r="CF136" s="54"/>
      <c r="CG136" s="54"/>
      <c r="CH136" s="54"/>
      <c r="CI136" s="54"/>
      <c r="CJ136" s="54"/>
      <c r="CK136" s="54"/>
      <c r="CL136" s="54"/>
      <c r="CM136" s="54"/>
      <c r="CN136" s="54"/>
      <c r="CO136" s="54"/>
      <c r="CP136" s="54"/>
      <c r="CQ136" s="54"/>
      <c r="CR136" s="54"/>
      <c r="CS136" s="54"/>
      <c r="CT136" s="54"/>
      <c r="CU136" s="54"/>
      <c r="CV136" s="54"/>
      <c r="CW136" s="54"/>
      <c r="CX136" s="54"/>
      <c r="CY136" s="54"/>
      <c r="CZ136" s="54"/>
      <c r="DA136" s="54"/>
      <c r="DB136" s="54"/>
      <c r="DC136" s="54"/>
    </row>
    <row r="137" spans="1:107" x14ac:dyDescent="0.2">
      <c r="A137" s="23"/>
      <c r="B137" s="91"/>
      <c r="C137" s="22"/>
      <c r="D137" s="22"/>
      <c r="E137" s="24"/>
      <c r="F137" s="24"/>
      <c r="G137" s="54"/>
      <c r="H137" s="54"/>
      <c r="I137" s="54"/>
      <c r="J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54"/>
      <c r="AE137" s="54"/>
      <c r="AF137" s="54"/>
      <c r="AG137" s="54"/>
      <c r="AH137" s="54"/>
      <c r="AI137" s="54"/>
      <c r="AJ137" s="54"/>
      <c r="AK137" s="54"/>
      <c r="AL137" s="54"/>
      <c r="AM137" s="54"/>
      <c r="AN137" s="54"/>
      <c r="AO137" s="54"/>
      <c r="AP137" s="54"/>
      <c r="AQ137" s="54"/>
      <c r="AR137" s="54"/>
      <c r="AS137" s="54"/>
      <c r="AT137" s="54"/>
      <c r="AU137" s="54"/>
      <c r="AV137" s="54"/>
      <c r="AW137" s="54"/>
      <c r="AX137" s="54"/>
      <c r="AY137" s="54"/>
      <c r="AZ137" s="54"/>
      <c r="BA137" s="54"/>
      <c r="BB137" s="54"/>
      <c r="BC137" s="54"/>
      <c r="BD137" s="54"/>
      <c r="BE137" s="54"/>
      <c r="BF137" s="54"/>
      <c r="BG137" s="54"/>
      <c r="BH137" s="54"/>
      <c r="BI137" s="54"/>
      <c r="BJ137" s="54"/>
      <c r="BK137" s="54"/>
      <c r="BL137" s="54"/>
      <c r="BM137" s="54"/>
      <c r="BN137" s="54"/>
      <c r="BO137" s="54"/>
      <c r="BP137" s="54"/>
      <c r="BQ137" s="54"/>
      <c r="BR137" s="54"/>
      <c r="BS137" s="54"/>
      <c r="BT137" s="54"/>
      <c r="BU137" s="54"/>
      <c r="BV137" s="54"/>
      <c r="BW137" s="54"/>
      <c r="BX137" s="54"/>
      <c r="BY137" s="54"/>
      <c r="BZ137" s="54"/>
      <c r="CA137" s="54"/>
      <c r="CB137" s="54"/>
      <c r="CC137" s="54"/>
      <c r="CD137" s="54"/>
      <c r="CE137" s="54"/>
      <c r="CF137" s="54"/>
      <c r="CG137" s="54"/>
      <c r="CH137" s="54"/>
      <c r="CI137" s="54"/>
      <c r="CJ137" s="54"/>
      <c r="CK137" s="54"/>
      <c r="CL137" s="54"/>
      <c r="CM137" s="54"/>
      <c r="CN137" s="54"/>
      <c r="CO137" s="54"/>
      <c r="CP137" s="54"/>
      <c r="CQ137" s="54"/>
      <c r="CR137" s="54"/>
      <c r="CS137" s="54"/>
      <c r="CT137" s="54"/>
      <c r="CU137" s="54"/>
      <c r="CV137" s="54"/>
      <c r="CW137" s="54"/>
      <c r="CX137" s="54"/>
      <c r="CY137" s="54"/>
      <c r="CZ137" s="54"/>
      <c r="DA137" s="54"/>
      <c r="DB137" s="54"/>
      <c r="DC137" s="54"/>
    </row>
    <row r="138" spans="1:107" x14ac:dyDescent="0.2">
      <c r="A138" s="23"/>
      <c r="B138" s="91"/>
      <c r="C138" s="22"/>
      <c r="D138" s="22"/>
      <c r="E138" s="24"/>
      <c r="F138" s="24"/>
      <c r="G138" s="54"/>
      <c r="H138" s="54"/>
      <c r="I138" s="54"/>
      <c r="J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  <c r="AX138" s="54"/>
      <c r="AY138" s="54"/>
      <c r="AZ138" s="54"/>
      <c r="BA138" s="54"/>
      <c r="BB138" s="54"/>
      <c r="BC138" s="54"/>
      <c r="BD138" s="54"/>
      <c r="BE138" s="54"/>
      <c r="BF138" s="54"/>
      <c r="BG138" s="54"/>
      <c r="BH138" s="54"/>
      <c r="BI138" s="54"/>
      <c r="BJ138" s="54"/>
      <c r="BK138" s="54"/>
      <c r="BL138" s="54"/>
      <c r="BM138" s="54"/>
      <c r="BN138" s="54"/>
      <c r="BO138" s="54"/>
      <c r="BP138" s="54"/>
      <c r="BQ138" s="54"/>
      <c r="BR138" s="54"/>
      <c r="BS138" s="54"/>
      <c r="BT138" s="54"/>
      <c r="BU138" s="54"/>
      <c r="BV138" s="54"/>
      <c r="BW138" s="54"/>
      <c r="BX138" s="54"/>
      <c r="BY138" s="54"/>
      <c r="BZ138" s="54"/>
      <c r="CA138" s="54"/>
      <c r="CB138" s="54"/>
      <c r="CC138" s="54"/>
      <c r="CD138" s="54"/>
      <c r="CE138" s="54"/>
      <c r="CF138" s="54"/>
      <c r="CG138" s="54"/>
      <c r="CH138" s="54"/>
      <c r="CI138" s="54"/>
      <c r="CJ138" s="54"/>
      <c r="CK138" s="54"/>
      <c r="CL138" s="54"/>
      <c r="CM138" s="54"/>
      <c r="CN138" s="54"/>
      <c r="CO138" s="54"/>
      <c r="CP138" s="54"/>
      <c r="CQ138" s="54"/>
      <c r="CR138" s="54"/>
      <c r="CS138" s="54"/>
      <c r="CT138" s="54"/>
      <c r="CU138" s="54"/>
      <c r="CV138" s="54"/>
      <c r="CW138" s="54"/>
      <c r="CX138" s="54"/>
      <c r="CY138" s="54"/>
      <c r="CZ138" s="54"/>
      <c r="DA138" s="54"/>
      <c r="DB138" s="54"/>
      <c r="DC138" s="54"/>
    </row>
    <row r="139" spans="1:107" x14ac:dyDescent="0.2">
      <c r="A139" s="23"/>
      <c r="B139" s="91"/>
      <c r="C139" s="22"/>
      <c r="D139" s="22"/>
      <c r="E139" s="24"/>
      <c r="F139" s="24"/>
      <c r="G139" s="54"/>
      <c r="H139" s="54"/>
      <c r="I139" s="54"/>
      <c r="J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54"/>
      <c r="AL139" s="54"/>
      <c r="AM139" s="54"/>
      <c r="AN139" s="54"/>
      <c r="AO139" s="54"/>
      <c r="AP139" s="54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4"/>
      <c r="BB139" s="54"/>
      <c r="BC139" s="54"/>
      <c r="BD139" s="54"/>
      <c r="BE139" s="54"/>
      <c r="BF139" s="54"/>
      <c r="BG139" s="54"/>
      <c r="BH139" s="54"/>
      <c r="BI139" s="54"/>
      <c r="BJ139" s="54"/>
      <c r="BK139" s="54"/>
      <c r="BL139" s="54"/>
      <c r="BM139" s="54"/>
      <c r="BN139" s="54"/>
      <c r="BO139" s="54"/>
      <c r="BP139" s="54"/>
      <c r="BQ139" s="54"/>
      <c r="BR139" s="54"/>
      <c r="BS139" s="54"/>
      <c r="BT139" s="54"/>
      <c r="BU139" s="54"/>
      <c r="BV139" s="54"/>
      <c r="BW139" s="54"/>
      <c r="BX139" s="54"/>
      <c r="BY139" s="54"/>
      <c r="BZ139" s="54"/>
      <c r="CA139" s="54"/>
      <c r="CB139" s="54"/>
      <c r="CC139" s="54"/>
      <c r="CD139" s="54"/>
      <c r="CE139" s="54"/>
      <c r="CF139" s="54"/>
      <c r="CG139" s="54"/>
      <c r="CH139" s="54"/>
      <c r="CI139" s="54"/>
      <c r="CJ139" s="54"/>
      <c r="CK139" s="54"/>
      <c r="CL139" s="54"/>
      <c r="CM139" s="54"/>
      <c r="CN139" s="54"/>
      <c r="CO139" s="54"/>
      <c r="CP139" s="54"/>
      <c r="CQ139" s="54"/>
      <c r="CR139" s="54"/>
      <c r="CS139" s="54"/>
      <c r="CT139" s="54"/>
      <c r="CU139" s="54"/>
      <c r="CV139" s="54"/>
      <c r="CW139" s="54"/>
      <c r="CX139" s="54"/>
      <c r="CY139" s="54"/>
      <c r="CZ139" s="54"/>
      <c r="DA139" s="54"/>
      <c r="DB139" s="54"/>
      <c r="DC139" s="54"/>
    </row>
    <row r="140" spans="1:107" x14ac:dyDescent="0.2">
      <c r="A140" s="23"/>
      <c r="B140" s="91"/>
      <c r="C140" s="22"/>
      <c r="D140" s="22"/>
      <c r="E140" s="24"/>
      <c r="F140" s="24"/>
      <c r="G140" s="54"/>
      <c r="H140" s="54"/>
      <c r="I140" s="54"/>
      <c r="J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  <c r="AE140" s="54"/>
      <c r="AF140" s="54"/>
      <c r="AG140" s="54"/>
      <c r="AH140" s="54"/>
      <c r="AI140" s="54"/>
      <c r="AJ140" s="54"/>
      <c r="AK140" s="54"/>
      <c r="AL140" s="54"/>
      <c r="AM140" s="54"/>
      <c r="AN140" s="54"/>
      <c r="AO140" s="54"/>
      <c r="AP140" s="54"/>
      <c r="AQ140" s="54"/>
      <c r="AR140" s="54"/>
      <c r="AS140" s="54"/>
      <c r="AT140" s="54"/>
      <c r="AU140" s="54"/>
      <c r="AV140" s="54"/>
      <c r="AW140" s="54"/>
      <c r="AX140" s="54"/>
      <c r="AY140" s="54"/>
      <c r="AZ140" s="54"/>
      <c r="BA140" s="54"/>
      <c r="BB140" s="54"/>
      <c r="BC140" s="54"/>
      <c r="BD140" s="54"/>
      <c r="BE140" s="54"/>
      <c r="BF140" s="54"/>
      <c r="BG140" s="54"/>
      <c r="BH140" s="54"/>
      <c r="BI140" s="54"/>
      <c r="BJ140" s="54"/>
      <c r="BK140" s="54"/>
      <c r="BL140" s="54"/>
      <c r="BM140" s="54"/>
      <c r="BN140" s="54"/>
      <c r="BO140" s="54"/>
      <c r="BP140" s="54"/>
      <c r="BQ140" s="54"/>
      <c r="BR140" s="54"/>
      <c r="BS140" s="54"/>
      <c r="BT140" s="54"/>
      <c r="BU140" s="54"/>
      <c r="BV140" s="54"/>
      <c r="BW140" s="54"/>
      <c r="BX140" s="54"/>
      <c r="BY140" s="54"/>
      <c r="BZ140" s="54"/>
      <c r="CA140" s="54"/>
      <c r="CB140" s="54"/>
      <c r="CC140" s="54"/>
      <c r="CD140" s="54"/>
      <c r="CE140" s="54"/>
      <c r="CF140" s="54"/>
      <c r="CG140" s="54"/>
      <c r="CH140" s="54"/>
      <c r="CI140" s="54"/>
      <c r="CJ140" s="54"/>
      <c r="CK140" s="54"/>
      <c r="CL140" s="54"/>
      <c r="CM140" s="54"/>
      <c r="CN140" s="54"/>
      <c r="CO140" s="54"/>
      <c r="CP140" s="54"/>
      <c r="CQ140" s="54"/>
      <c r="CR140" s="54"/>
      <c r="CS140" s="54"/>
      <c r="CT140" s="54"/>
      <c r="CU140" s="54"/>
      <c r="CV140" s="54"/>
      <c r="CW140" s="54"/>
      <c r="CX140" s="54"/>
      <c r="CY140" s="54"/>
      <c r="CZ140" s="54"/>
      <c r="DA140" s="54"/>
      <c r="DB140" s="54"/>
      <c r="DC140" s="54"/>
    </row>
    <row r="141" spans="1:107" x14ac:dyDescent="0.2">
      <c r="A141" s="23"/>
      <c r="B141" s="91"/>
      <c r="C141" s="22"/>
      <c r="D141" s="22"/>
      <c r="E141" s="24"/>
      <c r="F141" s="24"/>
      <c r="G141" s="54"/>
      <c r="H141" s="54"/>
      <c r="I141" s="54"/>
      <c r="J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  <c r="AE141" s="54"/>
      <c r="AF141" s="54"/>
      <c r="AG141" s="54"/>
      <c r="AH141" s="54"/>
      <c r="AI141" s="54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54"/>
      <c r="AW141" s="54"/>
      <c r="AX141" s="54"/>
      <c r="AY141" s="54"/>
      <c r="AZ141" s="54"/>
      <c r="BA141" s="54"/>
      <c r="BB141" s="54"/>
      <c r="BC141" s="54"/>
      <c r="BD141" s="54"/>
      <c r="BE141" s="54"/>
      <c r="BF141" s="54"/>
      <c r="BG141" s="54"/>
      <c r="BH141" s="54"/>
      <c r="BI141" s="54"/>
      <c r="BJ141" s="54"/>
      <c r="BK141" s="54"/>
      <c r="BL141" s="54"/>
      <c r="BM141" s="54"/>
      <c r="BN141" s="54"/>
      <c r="BO141" s="54"/>
      <c r="BP141" s="54"/>
      <c r="BQ141" s="54"/>
      <c r="BR141" s="54"/>
      <c r="BS141" s="54"/>
      <c r="BT141" s="54"/>
      <c r="BU141" s="54"/>
      <c r="BV141" s="54"/>
      <c r="BW141" s="54"/>
      <c r="BX141" s="54"/>
      <c r="BY141" s="54"/>
      <c r="BZ141" s="54"/>
      <c r="CA141" s="54"/>
      <c r="CB141" s="54"/>
      <c r="CC141" s="54"/>
      <c r="CD141" s="54"/>
      <c r="CE141" s="54"/>
      <c r="CF141" s="54"/>
      <c r="CG141" s="54"/>
      <c r="CH141" s="54"/>
      <c r="CI141" s="54"/>
      <c r="CJ141" s="54"/>
      <c r="CK141" s="54"/>
      <c r="CL141" s="54"/>
      <c r="CM141" s="54"/>
      <c r="CN141" s="54"/>
      <c r="CO141" s="54"/>
      <c r="CP141" s="54"/>
      <c r="CQ141" s="54"/>
      <c r="CR141" s="54"/>
      <c r="CS141" s="54"/>
      <c r="CT141" s="54"/>
      <c r="CU141" s="54"/>
      <c r="CV141" s="54"/>
      <c r="CW141" s="54"/>
      <c r="CX141" s="54"/>
      <c r="CY141" s="54"/>
      <c r="CZ141" s="54"/>
      <c r="DA141" s="54"/>
      <c r="DB141" s="54"/>
      <c r="DC141" s="54"/>
    </row>
    <row r="142" spans="1:107" x14ac:dyDescent="0.2">
      <c r="A142" s="23"/>
      <c r="B142" s="91"/>
      <c r="C142" s="22"/>
      <c r="D142" s="22"/>
      <c r="E142" s="24"/>
      <c r="F142" s="24"/>
      <c r="G142" s="54"/>
      <c r="H142" s="54"/>
      <c r="I142" s="54"/>
      <c r="J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54"/>
      <c r="AG142" s="54"/>
      <c r="AH142" s="54"/>
      <c r="AI142" s="54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54"/>
      <c r="AY142" s="54"/>
      <c r="AZ142" s="54"/>
      <c r="BA142" s="54"/>
      <c r="BB142" s="54"/>
      <c r="BC142" s="54"/>
      <c r="BD142" s="54"/>
      <c r="BE142" s="54"/>
      <c r="BF142" s="54"/>
      <c r="BG142" s="54"/>
      <c r="BH142" s="54"/>
      <c r="BI142" s="54"/>
      <c r="BJ142" s="54"/>
      <c r="BK142" s="54"/>
      <c r="BL142" s="54"/>
      <c r="BM142" s="54"/>
      <c r="BN142" s="54"/>
      <c r="BO142" s="54"/>
      <c r="BP142" s="54"/>
      <c r="BQ142" s="54"/>
      <c r="BR142" s="54"/>
      <c r="BS142" s="54"/>
      <c r="BT142" s="54"/>
      <c r="BU142" s="54"/>
      <c r="BV142" s="54"/>
      <c r="BW142" s="54"/>
      <c r="BX142" s="54"/>
      <c r="BY142" s="54"/>
      <c r="BZ142" s="54"/>
      <c r="CA142" s="54"/>
      <c r="CB142" s="54"/>
      <c r="CC142" s="54"/>
      <c r="CD142" s="54"/>
      <c r="CE142" s="54"/>
      <c r="CF142" s="54"/>
      <c r="CG142" s="54"/>
      <c r="CH142" s="54"/>
      <c r="CI142" s="54"/>
      <c r="CJ142" s="54"/>
      <c r="CK142" s="54"/>
      <c r="CL142" s="54"/>
      <c r="CM142" s="54"/>
      <c r="CN142" s="54"/>
      <c r="CO142" s="54"/>
      <c r="CP142" s="54"/>
      <c r="CQ142" s="54"/>
      <c r="CR142" s="54"/>
      <c r="CS142" s="54"/>
      <c r="CT142" s="54"/>
      <c r="CU142" s="54"/>
      <c r="CV142" s="54"/>
      <c r="CW142" s="54"/>
      <c r="CX142" s="54"/>
      <c r="CY142" s="54"/>
      <c r="CZ142" s="54"/>
      <c r="DA142" s="54"/>
      <c r="DB142" s="54"/>
      <c r="DC142" s="54"/>
    </row>
    <row r="143" spans="1:107" x14ac:dyDescent="0.2">
      <c r="A143" s="23"/>
      <c r="B143" s="91"/>
      <c r="C143" s="22"/>
      <c r="D143" s="22"/>
      <c r="E143" s="24"/>
      <c r="F143" s="24"/>
      <c r="G143" s="54"/>
      <c r="H143" s="54"/>
      <c r="I143" s="54"/>
      <c r="J143" s="54"/>
      <c r="U143" s="54"/>
      <c r="V143" s="54"/>
      <c r="W143" s="54"/>
      <c r="X143" s="54"/>
      <c r="Y143" s="54"/>
      <c r="Z143" s="54"/>
      <c r="AA143" s="54"/>
      <c r="AB143" s="54"/>
      <c r="AC143" s="54"/>
      <c r="AD143" s="54"/>
      <c r="AE143" s="54"/>
      <c r="AF143" s="54"/>
      <c r="AG143" s="54"/>
      <c r="AH143" s="54"/>
      <c r="AI143" s="5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54"/>
      <c r="BW143" s="54"/>
      <c r="BX143" s="54"/>
      <c r="BY143" s="54"/>
      <c r="BZ143" s="54"/>
      <c r="CA143" s="54"/>
      <c r="CB143" s="54"/>
      <c r="CC143" s="54"/>
      <c r="CD143" s="54"/>
      <c r="CE143" s="54"/>
      <c r="CF143" s="54"/>
      <c r="CG143" s="54"/>
      <c r="CH143" s="54"/>
      <c r="CI143" s="54"/>
      <c r="CJ143" s="54"/>
      <c r="CK143" s="54"/>
      <c r="CL143" s="54"/>
      <c r="CM143" s="54"/>
      <c r="CN143" s="54"/>
      <c r="CO143" s="54"/>
      <c r="CP143" s="54"/>
      <c r="CQ143" s="54"/>
      <c r="CR143" s="54"/>
      <c r="CS143" s="54"/>
      <c r="CT143" s="54"/>
      <c r="CU143" s="54"/>
      <c r="CV143" s="54"/>
      <c r="CW143" s="54"/>
      <c r="CX143" s="54"/>
      <c r="CY143" s="54"/>
      <c r="CZ143" s="54"/>
      <c r="DA143" s="54"/>
      <c r="DB143" s="54"/>
      <c r="DC143" s="54"/>
    </row>
    <row r="144" spans="1:107" x14ac:dyDescent="0.2">
      <c r="A144" s="23"/>
      <c r="B144" s="91"/>
      <c r="C144" s="22"/>
      <c r="D144" s="22"/>
      <c r="E144" s="24"/>
      <c r="F144" s="24"/>
      <c r="G144" s="54"/>
      <c r="H144" s="54"/>
      <c r="I144" s="54"/>
      <c r="J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54"/>
      <c r="AE144" s="54"/>
      <c r="AF144" s="54"/>
      <c r="AG144" s="54"/>
      <c r="AH144" s="54"/>
      <c r="AI144" s="54"/>
      <c r="AJ144" s="54"/>
      <c r="AK144" s="54"/>
      <c r="AL144" s="54"/>
      <c r="AM144" s="54"/>
      <c r="AN144" s="54"/>
      <c r="AO144" s="54"/>
      <c r="AP144" s="54"/>
      <c r="AQ144" s="54"/>
      <c r="AR144" s="54"/>
      <c r="AS144" s="54"/>
      <c r="AT144" s="54"/>
      <c r="AU144" s="54"/>
      <c r="AV144" s="54"/>
      <c r="AW144" s="54"/>
      <c r="AX144" s="54"/>
      <c r="AY144" s="54"/>
      <c r="AZ144" s="54"/>
      <c r="BA144" s="54"/>
      <c r="BB144" s="54"/>
      <c r="BC144" s="54"/>
      <c r="BD144" s="54"/>
      <c r="BE144" s="54"/>
      <c r="BF144" s="54"/>
      <c r="BG144" s="54"/>
      <c r="BH144" s="54"/>
      <c r="BI144" s="54"/>
      <c r="BJ144" s="54"/>
      <c r="BK144" s="54"/>
      <c r="BL144" s="54"/>
      <c r="BM144" s="54"/>
      <c r="BN144" s="54"/>
      <c r="BO144" s="54"/>
      <c r="BP144" s="54"/>
      <c r="BQ144" s="54"/>
      <c r="BR144" s="54"/>
      <c r="BS144" s="54"/>
      <c r="BT144" s="54"/>
      <c r="BU144" s="54"/>
      <c r="BV144" s="54"/>
      <c r="BW144" s="54"/>
      <c r="BX144" s="54"/>
      <c r="BY144" s="54"/>
      <c r="BZ144" s="54"/>
      <c r="CA144" s="54"/>
      <c r="CB144" s="54"/>
      <c r="CC144" s="54"/>
      <c r="CD144" s="54"/>
      <c r="CE144" s="54"/>
      <c r="CF144" s="54"/>
      <c r="CG144" s="54"/>
      <c r="CH144" s="54"/>
      <c r="CI144" s="54"/>
      <c r="CJ144" s="54"/>
      <c r="CK144" s="54"/>
      <c r="CL144" s="54"/>
      <c r="CM144" s="54"/>
      <c r="CN144" s="54"/>
      <c r="CO144" s="54"/>
      <c r="CP144" s="54"/>
      <c r="CQ144" s="54"/>
      <c r="CR144" s="54"/>
      <c r="CS144" s="54"/>
      <c r="CT144" s="54"/>
      <c r="CU144" s="54"/>
      <c r="CV144" s="54"/>
      <c r="CW144" s="54"/>
      <c r="CX144" s="54"/>
      <c r="CY144" s="54"/>
      <c r="CZ144" s="54"/>
      <c r="DA144" s="54"/>
      <c r="DB144" s="54"/>
      <c r="DC144" s="54"/>
    </row>
    <row r="145" spans="1:107" x14ac:dyDescent="0.2">
      <c r="A145" s="23"/>
      <c r="B145" s="91"/>
      <c r="C145" s="22"/>
      <c r="D145" s="22"/>
      <c r="E145" s="24"/>
      <c r="F145" s="24"/>
      <c r="G145" s="54"/>
      <c r="H145" s="54"/>
      <c r="I145" s="54"/>
      <c r="J145" s="54"/>
      <c r="U145" s="54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54"/>
      <c r="AG145" s="54"/>
      <c r="AH145" s="54"/>
      <c r="AI145" s="54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4"/>
      <c r="AV145" s="54"/>
      <c r="AW145" s="54"/>
      <c r="AX145" s="54"/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  <c r="BI145" s="54"/>
      <c r="BJ145" s="54"/>
      <c r="BK145" s="54"/>
      <c r="BL145" s="54"/>
      <c r="BM145" s="54"/>
      <c r="BN145" s="54"/>
      <c r="BO145" s="54"/>
      <c r="BP145" s="54"/>
      <c r="BQ145" s="54"/>
      <c r="BR145" s="54"/>
      <c r="BS145" s="54"/>
      <c r="BT145" s="54"/>
      <c r="BU145" s="54"/>
      <c r="BV145" s="54"/>
      <c r="BW145" s="54"/>
      <c r="BX145" s="54"/>
      <c r="BY145" s="54"/>
      <c r="BZ145" s="54"/>
      <c r="CA145" s="54"/>
      <c r="CB145" s="54"/>
      <c r="CC145" s="54"/>
      <c r="CD145" s="54"/>
      <c r="CE145" s="54"/>
      <c r="CF145" s="54"/>
      <c r="CG145" s="54"/>
      <c r="CH145" s="54"/>
      <c r="CI145" s="54"/>
      <c r="CJ145" s="54"/>
      <c r="CK145" s="54"/>
      <c r="CL145" s="54"/>
      <c r="CM145" s="54"/>
      <c r="CN145" s="54"/>
      <c r="CO145" s="54"/>
      <c r="CP145" s="54"/>
      <c r="CQ145" s="54"/>
      <c r="CR145" s="54"/>
      <c r="CS145" s="54"/>
      <c r="CT145" s="54"/>
      <c r="CU145" s="54"/>
      <c r="CV145" s="54"/>
      <c r="CW145" s="54"/>
      <c r="CX145" s="54"/>
      <c r="CY145" s="54"/>
      <c r="CZ145" s="54"/>
      <c r="DA145" s="54"/>
      <c r="DB145" s="54"/>
      <c r="DC145" s="54"/>
    </row>
    <row r="146" spans="1:107" x14ac:dyDescent="0.2">
      <c r="A146" s="23"/>
      <c r="B146" s="91"/>
      <c r="C146" s="22"/>
      <c r="D146" s="22"/>
      <c r="E146" s="24"/>
      <c r="F146" s="24"/>
      <c r="G146" s="54"/>
      <c r="H146" s="54"/>
      <c r="I146" s="54"/>
      <c r="J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54"/>
      <c r="AE146" s="54"/>
      <c r="AF146" s="54"/>
      <c r="AG146" s="54"/>
      <c r="AH146" s="54"/>
      <c r="AI146" s="54"/>
      <c r="AJ146" s="54"/>
      <c r="AK146" s="54"/>
      <c r="AL146" s="54"/>
      <c r="AM146" s="54"/>
      <c r="AN146" s="54"/>
      <c r="AO146" s="54"/>
      <c r="AP146" s="54"/>
      <c r="AQ146" s="54"/>
      <c r="AR146" s="54"/>
      <c r="AS146" s="54"/>
      <c r="AT146" s="54"/>
      <c r="AU146" s="54"/>
      <c r="AV146" s="54"/>
      <c r="AW146" s="54"/>
      <c r="AX146" s="54"/>
      <c r="AY146" s="54"/>
      <c r="AZ146" s="54"/>
      <c r="BA146" s="54"/>
      <c r="BB146" s="54"/>
      <c r="BC146" s="54"/>
      <c r="BD146" s="54"/>
      <c r="BE146" s="54"/>
      <c r="BF146" s="54"/>
      <c r="BG146" s="54"/>
      <c r="BH146" s="54"/>
      <c r="BI146" s="54"/>
      <c r="BJ146" s="54"/>
      <c r="BK146" s="54"/>
      <c r="BL146" s="54"/>
      <c r="BM146" s="54"/>
      <c r="BN146" s="54"/>
      <c r="BO146" s="54"/>
      <c r="BP146" s="54"/>
      <c r="BQ146" s="54"/>
      <c r="BR146" s="54"/>
      <c r="BS146" s="54"/>
      <c r="BT146" s="54"/>
      <c r="BU146" s="54"/>
      <c r="BV146" s="54"/>
      <c r="BW146" s="54"/>
      <c r="BX146" s="54"/>
      <c r="BY146" s="54"/>
      <c r="BZ146" s="54"/>
      <c r="CA146" s="54"/>
      <c r="CB146" s="54"/>
      <c r="CC146" s="54"/>
      <c r="CD146" s="54"/>
      <c r="CE146" s="54"/>
      <c r="CF146" s="54"/>
      <c r="CG146" s="54"/>
      <c r="CH146" s="54"/>
      <c r="CI146" s="54"/>
      <c r="CJ146" s="54"/>
      <c r="CK146" s="54"/>
      <c r="CL146" s="54"/>
      <c r="CM146" s="54"/>
      <c r="CN146" s="54"/>
      <c r="CO146" s="54"/>
      <c r="CP146" s="54"/>
      <c r="CQ146" s="54"/>
      <c r="CR146" s="54"/>
      <c r="CS146" s="54"/>
      <c r="CT146" s="54"/>
      <c r="CU146" s="54"/>
      <c r="CV146" s="54"/>
      <c r="CW146" s="54"/>
      <c r="CX146" s="54"/>
      <c r="CY146" s="54"/>
      <c r="CZ146" s="54"/>
      <c r="DA146" s="54"/>
      <c r="DB146" s="54"/>
      <c r="DC146" s="54"/>
    </row>
    <row r="147" spans="1:107" x14ac:dyDescent="0.2">
      <c r="A147" s="23"/>
      <c r="B147" s="91"/>
      <c r="C147" s="22"/>
      <c r="D147" s="22"/>
      <c r="E147" s="24"/>
      <c r="F147" s="24"/>
      <c r="G147" s="54"/>
      <c r="H147" s="54"/>
      <c r="I147" s="54"/>
      <c r="J147" s="54"/>
      <c r="U147" s="54"/>
      <c r="V147" s="54"/>
      <c r="W147" s="54"/>
      <c r="X147" s="54"/>
      <c r="Y147" s="54"/>
      <c r="Z147" s="54"/>
      <c r="AA147" s="54"/>
      <c r="AB147" s="54"/>
      <c r="AC147" s="54"/>
      <c r="AD147" s="54"/>
      <c r="AE147" s="54"/>
      <c r="AF147" s="54"/>
      <c r="AG147" s="54"/>
      <c r="AH147" s="54"/>
      <c r="AI147" s="54"/>
      <c r="AJ147" s="54"/>
      <c r="AK147" s="54"/>
      <c r="AL147" s="54"/>
      <c r="AM147" s="54"/>
      <c r="AN147" s="54"/>
      <c r="AO147" s="54"/>
      <c r="AP147" s="54"/>
      <c r="AQ147" s="54"/>
      <c r="AR147" s="54"/>
      <c r="AS147" s="54"/>
      <c r="AT147" s="54"/>
      <c r="AU147" s="54"/>
      <c r="AV147" s="54"/>
      <c r="AW147" s="54"/>
      <c r="AX147" s="54"/>
      <c r="AY147" s="54"/>
      <c r="AZ147" s="54"/>
      <c r="BA147" s="54"/>
      <c r="BB147" s="54"/>
      <c r="BC147" s="54"/>
      <c r="BD147" s="54"/>
      <c r="BE147" s="54"/>
      <c r="BF147" s="54"/>
      <c r="BG147" s="54"/>
      <c r="BH147" s="54"/>
      <c r="BI147" s="54"/>
      <c r="BJ147" s="54"/>
      <c r="BK147" s="54"/>
      <c r="BL147" s="54"/>
      <c r="BM147" s="54"/>
      <c r="BN147" s="54"/>
      <c r="BO147" s="54"/>
      <c r="BP147" s="54"/>
      <c r="BQ147" s="54"/>
      <c r="BR147" s="54"/>
      <c r="BS147" s="54"/>
      <c r="BT147" s="54"/>
      <c r="BU147" s="54"/>
      <c r="BV147" s="54"/>
      <c r="BW147" s="54"/>
      <c r="BX147" s="54"/>
      <c r="BY147" s="54"/>
      <c r="BZ147" s="54"/>
      <c r="CA147" s="54"/>
      <c r="CB147" s="54"/>
      <c r="CC147" s="54"/>
      <c r="CD147" s="54"/>
      <c r="CE147" s="54"/>
      <c r="CF147" s="54"/>
      <c r="CG147" s="54"/>
      <c r="CH147" s="54"/>
      <c r="CI147" s="54"/>
      <c r="CJ147" s="54"/>
      <c r="CK147" s="54"/>
      <c r="CL147" s="54"/>
      <c r="CM147" s="54"/>
      <c r="CN147" s="54"/>
      <c r="CO147" s="54"/>
      <c r="CP147" s="54"/>
      <c r="CQ147" s="54"/>
      <c r="CR147" s="54"/>
      <c r="CS147" s="54"/>
      <c r="CT147" s="54"/>
      <c r="CU147" s="54"/>
      <c r="CV147" s="54"/>
      <c r="CW147" s="54"/>
      <c r="CX147" s="54"/>
      <c r="CY147" s="54"/>
      <c r="CZ147" s="54"/>
      <c r="DA147" s="54"/>
      <c r="DB147" s="54"/>
      <c r="DC147" s="54"/>
    </row>
    <row r="148" spans="1:107" x14ac:dyDescent="0.2">
      <c r="A148" s="23"/>
      <c r="B148" s="91"/>
      <c r="C148" s="22"/>
      <c r="D148" s="22"/>
      <c r="E148" s="24"/>
      <c r="F148" s="24"/>
      <c r="G148" s="54"/>
      <c r="H148" s="54"/>
      <c r="I148" s="54"/>
      <c r="J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54"/>
      <c r="AE148" s="54"/>
      <c r="AF148" s="54"/>
      <c r="AG148" s="54"/>
      <c r="AH148" s="54"/>
      <c r="AI148" s="54"/>
      <c r="AJ148" s="54"/>
      <c r="AK148" s="54"/>
      <c r="AL148" s="54"/>
      <c r="AM148" s="54"/>
      <c r="AN148" s="54"/>
      <c r="AO148" s="54"/>
      <c r="AP148" s="54"/>
      <c r="AQ148" s="54"/>
      <c r="AR148" s="54"/>
      <c r="AS148" s="54"/>
      <c r="AT148" s="54"/>
      <c r="AU148" s="54"/>
      <c r="AV148" s="54"/>
      <c r="AW148" s="54"/>
      <c r="AX148" s="54"/>
      <c r="AY148" s="54"/>
      <c r="AZ148" s="54"/>
      <c r="BA148" s="54"/>
      <c r="BB148" s="54"/>
      <c r="BC148" s="54"/>
      <c r="BD148" s="54"/>
      <c r="BE148" s="54"/>
      <c r="BF148" s="54"/>
      <c r="BG148" s="54"/>
      <c r="BH148" s="54"/>
      <c r="BI148" s="54"/>
      <c r="BJ148" s="54"/>
      <c r="BK148" s="54"/>
      <c r="BL148" s="54"/>
      <c r="BM148" s="54"/>
      <c r="BN148" s="54"/>
      <c r="BO148" s="54"/>
      <c r="BP148" s="54"/>
      <c r="BQ148" s="54"/>
      <c r="BR148" s="54"/>
      <c r="BS148" s="54"/>
      <c r="BT148" s="54"/>
      <c r="BU148" s="54"/>
      <c r="BV148" s="54"/>
      <c r="BW148" s="54"/>
      <c r="BX148" s="54"/>
      <c r="BY148" s="54"/>
      <c r="BZ148" s="54"/>
      <c r="CA148" s="54"/>
      <c r="CB148" s="54"/>
      <c r="CC148" s="54"/>
      <c r="CD148" s="54"/>
      <c r="CE148" s="54"/>
      <c r="CF148" s="54"/>
      <c r="CG148" s="54"/>
      <c r="CH148" s="54"/>
      <c r="CI148" s="54"/>
      <c r="CJ148" s="54"/>
      <c r="CK148" s="54"/>
      <c r="CL148" s="54"/>
      <c r="CM148" s="54"/>
      <c r="CN148" s="54"/>
      <c r="CO148" s="54"/>
      <c r="CP148" s="54"/>
      <c r="CQ148" s="54"/>
      <c r="CR148" s="54"/>
      <c r="CS148" s="54"/>
      <c r="CT148" s="54"/>
      <c r="CU148" s="54"/>
      <c r="CV148" s="54"/>
      <c r="CW148" s="54"/>
      <c r="CX148" s="54"/>
      <c r="CY148" s="54"/>
      <c r="CZ148" s="54"/>
      <c r="DA148" s="54"/>
      <c r="DB148" s="54"/>
      <c r="DC148" s="54"/>
    </row>
    <row r="149" spans="1:107" x14ac:dyDescent="0.2">
      <c r="A149" s="23"/>
      <c r="B149" s="91"/>
      <c r="C149" s="22"/>
      <c r="D149" s="22"/>
      <c r="E149" s="24"/>
      <c r="F149" s="24"/>
      <c r="G149" s="54"/>
      <c r="H149" s="54"/>
      <c r="I149" s="54"/>
      <c r="J149" s="54"/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  <c r="AE149" s="54"/>
      <c r="AF149" s="54"/>
      <c r="AG149" s="54"/>
      <c r="AH149" s="54"/>
      <c r="AI149" s="54"/>
      <c r="AJ149" s="54"/>
      <c r="AK149" s="54"/>
      <c r="AL149" s="54"/>
      <c r="AM149" s="54"/>
      <c r="AN149" s="54"/>
      <c r="AO149" s="54"/>
      <c r="AP149" s="54"/>
      <c r="AQ149" s="54"/>
      <c r="AR149" s="54"/>
      <c r="AS149" s="54"/>
      <c r="AT149" s="54"/>
      <c r="AU149" s="54"/>
      <c r="AV149" s="54"/>
      <c r="AW149" s="54"/>
      <c r="AX149" s="54"/>
      <c r="AY149" s="54"/>
      <c r="AZ149" s="54"/>
      <c r="BA149" s="54"/>
      <c r="BB149" s="54"/>
      <c r="BC149" s="54"/>
      <c r="BD149" s="54"/>
      <c r="BE149" s="54"/>
      <c r="BF149" s="54"/>
      <c r="BG149" s="54"/>
      <c r="BH149" s="54"/>
      <c r="BI149" s="54"/>
      <c r="BJ149" s="54"/>
      <c r="BK149" s="54"/>
      <c r="BL149" s="54"/>
      <c r="BM149" s="54"/>
      <c r="BN149" s="54"/>
      <c r="BO149" s="54"/>
      <c r="BP149" s="54"/>
      <c r="BQ149" s="54"/>
      <c r="BR149" s="54"/>
      <c r="BS149" s="54"/>
      <c r="BT149" s="54"/>
      <c r="BU149" s="54"/>
      <c r="BV149" s="54"/>
      <c r="BW149" s="54"/>
      <c r="BX149" s="54"/>
      <c r="BY149" s="54"/>
      <c r="BZ149" s="54"/>
      <c r="CA149" s="54"/>
      <c r="CB149" s="54"/>
      <c r="CC149" s="54"/>
      <c r="CD149" s="54"/>
      <c r="CE149" s="54"/>
      <c r="CF149" s="54"/>
      <c r="CG149" s="54"/>
      <c r="CH149" s="54"/>
      <c r="CI149" s="54"/>
      <c r="CJ149" s="54"/>
      <c r="CK149" s="54"/>
      <c r="CL149" s="54"/>
      <c r="CM149" s="54"/>
      <c r="CN149" s="54"/>
      <c r="CO149" s="54"/>
      <c r="CP149" s="54"/>
      <c r="CQ149" s="54"/>
      <c r="CR149" s="54"/>
      <c r="CS149" s="54"/>
      <c r="CT149" s="54"/>
      <c r="CU149" s="54"/>
      <c r="CV149" s="54"/>
      <c r="CW149" s="54"/>
      <c r="CX149" s="54"/>
      <c r="CY149" s="54"/>
      <c r="CZ149" s="54"/>
      <c r="DA149" s="54"/>
      <c r="DB149" s="54"/>
      <c r="DC149" s="54"/>
    </row>
    <row r="150" spans="1:107" x14ac:dyDescent="0.2">
      <c r="A150" s="23"/>
      <c r="B150" s="91"/>
      <c r="C150" s="22"/>
      <c r="D150" s="22"/>
      <c r="E150" s="24"/>
      <c r="F150" s="24"/>
      <c r="G150" s="54"/>
      <c r="H150" s="54"/>
      <c r="I150" s="54"/>
      <c r="J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  <c r="AQ150" s="54"/>
      <c r="AR150" s="54"/>
      <c r="AS150" s="54"/>
      <c r="AT150" s="54"/>
      <c r="AU150" s="54"/>
      <c r="AV150" s="54"/>
      <c r="AW150" s="54"/>
      <c r="AX150" s="54"/>
      <c r="AY150" s="54"/>
      <c r="AZ150" s="54"/>
      <c r="BA150" s="54"/>
      <c r="BB150" s="54"/>
      <c r="BC150" s="54"/>
      <c r="BD150" s="54"/>
      <c r="BE150" s="54"/>
      <c r="BF150" s="54"/>
      <c r="BG150" s="54"/>
      <c r="BH150" s="54"/>
      <c r="BI150" s="54"/>
      <c r="BJ150" s="54"/>
      <c r="BK150" s="54"/>
      <c r="BL150" s="54"/>
      <c r="BM150" s="54"/>
      <c r="BN150" s="54"/>
      <c r="BO150" s="54"/>
      <c r="BP150" s="54"/>
      <c r="BQ150" s="54"/>
      <c r="BR150" s="54"/>
      <c r="BS150" s="54"/>
      <c r="BT150" s="54"/>
      <c r="BU150" s="54"/>
      <c r="BV150" s="54"/>
      <c r="BW150" s="54"/>
      <c r="BX150" s="54"/>
      <c r="BY150" s="54"/>
      <c r="BZ150" s="54"/>
      <c r="CA150" s="54"/>
      <c r="CB150" s="54"/>
      <c r="CC150" s="54"/>
      <c r="CD150" s="54"/>
      <c r="CE150" s="54"/>
      <c r="CF150" s="54"/>
      <c r="CG150" s="54"/>
      <c r="CH150" s="54"/>
      <c r="CI150" s="54"/>
      <c r="CJ150" s="54"/>
      <c r="CK150" s="54"/>
      <c r="CL150" s="54"/>
      <c r="CM150" s="54"/>
      <c r="CN150" s="54"/>
      <c r="CO150" s="54"/>
      <c r="CP150" s="54"/>
      <c r="CQ150" s="54"/>
      <c r="CR150" s="54"/>
      <c r="CS150" s="54"/>
      <c r="CT150" s="54"/>
      <c r="CU150" s="54"/>
      <c r="CV150" s="54"/>
      <c r="CW150" s="54"/>
      <c r="CX150" s="54"/>
      <c r="CY150" s="54"/>
      <c r="CZ150" s="54"/>
      <c r="DA150" s="54"/>
      <c r="DB150" s="54"/>
      <c r="DC150" s="54"/>
    </row>
    <row r="151" spans="1:107" x14ac:dyDescent="0.2">
      <c r="A151" s="23"/>
      <c r="B151" s="91"/>
      <c r="C151" s="22"/>
      <c r="D151" s="22"/>
      <c r="E151" s="24"/>
      <c r="F151" s="24"/>
      <c r="G151" s="54"/>
      <c r="H151" s="54"/>
      <c r="I151" s="54"/>
      <c r="J151" s="54"/>
      <c r="U151" s="54"/>
      <c r="V151" s="54"/>
      <c r="W151" s="54"/>
      <c r="X151" s="54"/>
      <c r="Y151" s="54"/>
      <c r="Z151" s="54"/>
      <c r="AA151" s="54"/>
      <c r="AB151" s="54"/>
      <c r="AC151" s="54"/>
      <c r="AD151" s="54"/>
      <c r="AE151" s="54"/>
      <c r="AF151" s="54"/>
      <c r="AG151" s="54"/>
      <c r="AH151" s="54"/>
      <c r="AI151" s="54"/>
      <c r="AJ151" s="54"/>
      <c r="AK151" s="54"/>
      <c r="AL151" s="54"/>
      <c r="AM151" s="54"/>
      <c r="AN151" s="54"/>
      <c r="AO151" s="54"/>
      <c r="AP151" s="54"/>
      <c r="AQ151" s="54"/>
      <c r="AR151" s="54"/>
      <c r="AS151" s="54"/>
      <c r="AT151" s="54"/>
      <c r="AU151" s="54"/>
      <c r="AV151" s="54"/>
      <c r="AW151" s="54"/>
      <c r="AX151" s="54"/>
      <c r="AY151" s="54"/>
      <c r="AZ151" s="54"/>
      <c r="BA151" s="54"/>
      <c r="BB151" s="54"/>
      <c r="BC151" s="54"/>
      <c r="BD151" s="54"/>
      <c r="BE151" s="54"/>
      <c r="BF151" s="54"/>
      <c r="BG151" s="54"/>
      <c r="BH151" s="54"/>
      <c r="BI151" s="54"/>
      <c r="BJ151" s="54"/>
      <c r="BK151" s="54"/>
      <c r="BL151" s="54"/>
      <c r="BM151" s="54"/>
      <c r="BN151" s="54"/>
      <c r="BO151" s="54"/>
      <c r="BP151" s="54"/>
      <c r="BQ151" s="54"/>
      <c r="BR151" s="54"/>
      <c r="BS151" s="54"/>
      <c r="BT151" s="54"/>
      <c r="BU151" s="54"/>
      <c r="BV151" s="54"/>
      <c r="BW151" s="54"/>
      <c r="BX151" s="54"/>
      <c r="BY151" s="54"/>
      <c r="BZ151" s="54"/>
      <c r="CA151" s="54"/>
      <c r="CB151" s="54"/>
      <c r="CC151" s="54"/>
      <c r="CD151" s="54"/>
      <c r="CE151" s="54"/>
      <c r="CF151" s="54"/>
      <c r="CG151" s="54"/>
      <c r="CH151" s="54"/>
      <c r="CI151" s="54"/>
      <c r="CJ151" s="54"/>
      <c r="CK151" s="54"/>
      <c r="CL151" s="54"/>
      <c r="CM151" s="54"/>
      <c r="CN151" s="54"/>
      <c r="CO151" s="54"/>
      <c r="CP151" s="54"/>
      <c r="CQ151" s="54"/>
      <c r="CR151" s="54"/>
      <c r="CS151" s="54"/>
      <c r="CT151" s="54"/>
      <c r="CU151" s="54"/>
      <c r="CV151" s="54"/>
      <c r="CW151" s="54"/>
      <c r="CX151" s="54"/>
      <c r="CY151" s="54"/>
      <c r="CZ151" s="54"/>
      <c r="DA151" s="54"/>
      <c r="DB151" s="54"/>
      <c r="DC151" s="54"/>
    </row>
    <row r="152" spans="1:107" x14ac:dyDescent="0.2">
      <c r="A152" s="23"/>
      <c r="B152" s="91"/>
      <c r="C152" s="22"/>
      <c r="D152" s="22"/>
      <c r="E152" s="24"/>
      <c r="F152" s="24"/>
      <c r="G152" s="54"/>
      <c r="H152" s="54"/>
      <c r="I152" s="54"/>
      <c r="J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4"/>
      <c r="AS152" s="54"/>
      <c r="AT152" s="54"/>
      <c r="AU152" s="54"/>
      <c r="AV152" s="54"/>
      <c r="AW152" s="54"/>
      <c r="AX152" s="54"/>
      <c r="AY152" s="54"/>
      <c r="AZ152" s="54"/>
      <c r="BA152" s="54"/>
      <c r="BB152" s="54"/>
      <c r="BC152" s="54"/>
      <c r="BD152" s="54"/>
      <c r="BE152" s="54"/>
      <c r="BF152" s="54"/>
      <c r="BG152" s="54"/>
      <c r="BH152" s="54"/>
      <c r="BI152" s="54"/>
      <c r="BJ152" s="54"/>
      <c r="BK152" s="54"/>
      <c r="BL152" s="54"/>
      <c r="BM152" s="54"/>
      <c r="BN152" s="54"/>
      <c r="BO152" s="54"/>
      <c r="BP152" s="54"/>
      <c r="BQ152" s="54"/>
      <c r="BR152" s="54"/>
      <c r="BS152" s="54"/>
      <c r="BT152" s="54"/>
      <c r="BU152" s="54"/>
      <c r="BV152" s="54"/>
      <c r="BW152" s="54"/>
      <c r="BX152" s="54"/>
      <c r="BY152" s="54"/>
      <c r="BZ152" s="54"/>
      <c r="CA152" s="54"/>
      <c r="CB152" s="54"/>
      <c r="CC152" s="54"/>
      <c r="CD152" s="54"/>
      <c r="CE152" s="54"/>
      <c r="CF152" s="54"/>
      <c r="CG152" s="54"/>
      <c r="CH152" s="54"/>
      <c r="CI152" s="54"/>
      <c r="CJ152" s="54"/>
      <c r="CK152" s="54"/>
      <c r="CL152" s="54"/>
      <c r="CM152" s="54"/>
      <c r="CN152" s="54"/>
      <c r="CO152" s="54"/>
      <c r="CP152" s="54"/>
      <c r="CQ152" s="54"/>
      <c r="CR152" s="54"/>
      <c r="CS152" s="54"/>
      <c r="CT152" s="54"/>
      <c r="CU152" s="54"/>
      <c r="CV152" s="54"/>
      <c r="CW152" s="54"/>
      <c r="CX152" s="54"/>
      <c r="CY152" s="54"/>
      <c r="CZ152" s="54"/>
      <c r="DA152" s="54"/>
      <c r="DB152" s="54"/>
      <c r="DC152" s="54"/>
    </row>
    <row r="153" spans="1:107" x14ac:dyDescent="0.2">
      <c r="A153" s="23"/>
      <c r="B153" s="91"/>
      <c r="C153" s="22"/>
      <c r="D153" s="22"/>
      <c r="E153" s="24"/>
      <c r="F153" s="24"/>
      <c r="G153" s="54"/>
      <c r="H153" s="54"/>
      <c r="I153" s="54"/>
      <c r="J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4"/>
      <c r="AS153" s="54"/>
      <c r="AT153" s="54"/>
      <c r="AU153" s="54"/>
      <c r="AV153" s="54"/>
      <c r="AW153" s="54"/>
      <c r="AX153" s="54"/>
      <c r="AY153" s="54"/>
      <c r="AZ153" s="54"/>
      <c r="BA153" s="54"/>
      <c r="BB153" s="54"/>
      <c r="BC153" s="54"/>
      <c r="BD153" s="54"/>
      <c r="BE153" s="54"/>
      <c r="BF153" s="54"/>
      <c r="BG153" s="54"/>
      <c r="BH153" s="54"/>
      <c r="BI153" s="54"/>
      <c r="BJ153" s="54"/>
      <c r="BK153" s="54"/>
      <c r="BL153" s="54"/>
      <c r="BM153" s="54"/>
      <c r="BN153" s="54"/>
      <c r="BO153" s="54"/>
      <c r="BP153" s="54"/>
      <c r="BQ153" s="54"/>
      <c r="BR153" s="54"/>
      <c r="BS153" s="54"/>
      <c r="BT153" s="54"/>
      <c r="BU153" s="54"/>
      <c r="BV153" s="54"/>
      <c r="BW153" s="54"/>
      <c r="BX153" s="54"/>
      <c r="BY153" s="54"/>
      <c r="BZ153" s="54"/>
      <c r="CA153" s="54"/>
      <c r="CB153" s="54"/>
      <c r="CC153" s="54"/>
      <c r="CD153" s="54"/>
      <c r="CE153" s="54"/>
      <c r="CF153" s="54"/>
      <c r="CG153" s="54"/>
      <c r="CH153" s="54"/>
      <c r="CI153" s="54"/>
      <c r="CJ153" s="54"/>
      <c r="CK153" s="54"/>
      <c r="CL153" s="54"/>
      <c r="CM153" s="54"/>
      <c r="CN153" s="54"/>
      <c r="CO153" s="54"/>
      <c r="CP153" s="54"/>
      <c r="CQ153" s="54"/>
      <c r="CR153" s="54"/>
      <c r="CS153" s="54"/>
      <c r="CT153" s="54"/>
      <c r="CU153" s="54"/>
      <c r="CV153" s="54"/>
      <c r="CW153" s="54"/>
      <c r="CX153" s="54"/>
      <c r="CY153" s="54"/>
      <c r="CZ153" s="54"/>
      <c r="DA153" s="54"/>
      <c r="DB153" s="54"/>
      <c r="DC153" s="54"/>
    </row>
    <row r="154" spans="1:107" x14ac:dyDescent="0.2">
      <c r="A154" s="23"/>
      <c r="B154" s="91"/>
      <c r="C154" s="22"/>
      <c r="D154" s="22"/>
      <c r="E154" s="24"/>
      <c r="F154" s="24"/>
      <c r="G154" s="54"/>
      <c r="H154" s="54"/>
      <c r="I154" s="54"/>
      <c r="J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4"/>
      <c r="AS154" s="54"/>
      <c r="AT154" s="54"/>
      <c r="AU154" s="54"/>
      <c r="AV154" s="54"/>
      <c r="AW154" s="54"/>
      <c r="AX154" s="54"/>
      <c r="AY154" s="54"/>
      <c r="AZ154" s="54"/>
      <c r="BA154" s="54"/>
      <c r="BB154" s="54"/>
      <c r="BC154" s="54"/>
      <c r="BD154" s="54"/>
      <c r="BE154" s="54"/>
      <c r="BF154" s="54"/>
      <c r="BG154" s="54"/>
      <c r="BH154" s="54"/>
      <c r="BI154" s="54"/>
      <c r="BJ154" s="54"/>
      <c r="BK154" s="54"/>
      <c r="BL154" s="54"/>
      <c r="BM154" s="54"/>
      <c r="BN154" s="54"/>
      <c r="BO154" s="54"/>
      <c r="BP154" s="54"/>
      <c r="BQ154" s="54"/>
      <c r="BR154" s="54"/>
      <c r="BS154" s="54"/>
      <c r="BT154" s="54"/>
      <c r="BU154" s="54"/>
      <c r="BV154" s="54"/>
      <c r="BW154" s="54"/>
      <c r="BX154" s="54"/>
      <c r="BY154" s="54"/>
      <c r="BZ154" s="54"/>
      <c r="CA154" s="54"/>
      <c r="CB154" s="54"/>
      <c r="CC154" s="54"/>
      <c r="CD154" s="54"/>
      <c r="CE154" s="54"/>
      <c r="CF154" s="54"/>
      <c r="CG154" s="54"/>
      <c r="CH154" s="54"/>
      <c r="CI154" s="54"/>
      <c r="CJ154" s="54"/>
      <c r="CK154" s="54"/>
      <c r="CL154" s="54"/>
      <c r="CM154" s="54"/>
      <c r="CN154" s="54"/>
      <c r="CO154" s="54"/>
      <c r="CP154" s="54"/>
      <c r="CQ154" s="54"/>
      <c r="CR154" s="54"/>
      <c r="CS154" s="54"/>
      <c r="CT154" s="54"/>
      <c r="CU154" s="54"/>
      <c r="CV154" s="54"/>
      <c r="CW154" s="54"/>
      <c r="CX154" s="54"/>
      <c r="CY154" s="54"/>
      <c r="CZ154" s="54"/>
      <c r="DA154" s="54"/>
      <c r="DB154" s="54"/>
      <c r="DC154" s="54"/>
    </row>
    <row r="155" spans="1:107" x14ac:dyDescent="0.2">
      <c r="A155" s="23"/>
      <c r="B155" s="91"/>
      <c r="C155" s="22"/>
      <c r="D155" s="22"/>
      <c r="E155" s="24"/>
      <c r="F155" s="24"/>
      <c r="G155" s="54"/>
      <c r="H155" s="54"/>
      <c r="I155" s="54"/>
      <c r="J155" s="54"/>
      <c r="U155" s="54"/>
      <c r="V155" s="54"/>
      <c r="W155" s="54"/>
      <c r="X155" s="54"/>
      <c r="Y155" s="54"/>
      <c r="Z155" s="54"/>
      <c r="AA155" s="54"/>
      <c r="AB155" s="54"/>
      <c r="AC155" s="54"/>
      <c r="AD155" s="54"/>
      <c r="AE155" s="54"/>
      <c r="AF155" s="54"/>
      <c r="AG155" s="54"/>
      <c r="AH155" s="54"/>
      <c r="AI155" s="54"/>
      <c r="AJ155" s="54"/>
      <c r="AK155" s="54"/>
      <c r="AL155" s="54"/>
      <c r="AM155" s="54"/>
      <c r="AN155" s="54"/>
      <c r="AO155" s="54"/>
      <c r="AP155" s="54"/>
      <c r="AQ155" s="54"/>
      <c r="AR155" s="54"/>
      <c r="AS155" s="54"/>
      <c r="AT155" s="54"/>
      <c r="AU155" s="54"/>
      <c r="AV155" s="54"/>
      <c r="AW155" s="54"/>
      <c r="AX155" s="54"/>
      <c r="AY155" s="54"/>
      <c r="AZ155" s="54"/>
      <c r="BA155" s="54"/>
      <c r="BB155" s="54"/>
      <c r="BC155" s="54"/>
      <c r="BD155" s="54"/>
      <c r="BE155" s="54"/>
      <c r="BF155" s="54"/>
      <c r="BG155" s="54"/>
      <c r="BH155" s="54"/>
      <c r="BI155" s="54"/>
      <c r="BJ155" s="54"/>
      <c r="BK155" s="54"/>
      <c r="BL155" s="54"/>
      <c r="BM155" s="54"/>
      <c r="BN155" s="54"/>
      <c r="BO155" s="54"/>
      <c r="BP155" s="54"/>
      <c r="BQ155" s="54"/>
      <c r="BR155" s="54"/>
      <c r="BS155" s="54"/>
      <c r="BT155" s="54"/>
      <c r="BU155" s="54"/>
      <c r="BV155" s="54"/>
      <c r="BW155" s="54"/>
      <c r="BX155" s="54"/>
      <c r="BY155" s="54"/>
      <c r="BZ155" s="54"/>
      <c r="CA155" s="54"/>
      <c r="CB155" s="54"/>
      <c r="CC155" s="54"/>
      <c r="CD155" s="54"/>
      <c r="CE155" s="54"/>
      <c r="CF155" s="54"/>
      <c r="CG155" s="54"/>
      <c r="CH155" s="54"/>
      <c r="CI155" s="54"/>
      <c r="CJ155" s="54"/>
      <c r="CK155" s="54"/>
      <c r="CL155" s="54"/>
      <c r="CM155" s="54"/>
      <c r="CN155" s="54"/>
      <c r="CO155" s="54"/>
      <c r="CP155" s="54"/>
      <c r="CQ155" s="54"/>
      <c r="CR155" s="54"/>
      <c r="CS155" s="54"/>
      <c r="CT155" s="54"/>
      <c r="CU155" s="54"/>
      <c r="CV155" s="54"/>
      <c r="CW155" s="54"/>
      <c r="CX155" s="54"/>
      <c r="CY155" s="54"/>
      <c r="CZ155" s="54"/>
      <c r="DA155" s="54"/>
      <c r="DB155" s="54"/>
      <c r="DC155" s="54"/>
    </row>
    <row r="156" spans="1:107" x14ac:dyDescent="0.2">
      <c r="A156" s="23"/>
      <c r="B156" s="91"/>
      <c r="C156" s="22"/>
      <c r="D156" s="22"/>
      <c r="E156" s="24"/>
      <c r="F156" s="24"/>
      <c r="G156" s="54"/>
      <c r="H156" s="54"/>
      <c r="I156" s="54"/>
      <c r="J156" s="54"/>
      <c r="U156" s="54"/>
      <c r="V156" s="54"/>
      <c r="W156" s="54"/>
      <c r="X156" s="54"/>
      <c r="Y156" s="54"/>
      <c r="Z156" s="54"/>
      <c r="AA156" s="54"/>
      <c r="AB156" s="54"/>
      <c r="AC156" s="54"/>
      <c r="AD156" s="54"/>
      <c r="AE156" s="54"/>
      <c r="AF156" s="54"/>
      <c r="AG156" s="54"/>
      <c r="AH156" s="54"/>
      <c r="AI156" s="54"/>
      <c r="AJ156" s="54"/>
      <c r="AK156" s="54"/>
      <c r="AL156" s="54"/>
      <c r="AM156" s="54"/>
      <c r="AN156" s="54"/>
      <c r="AO156" s="54"/>
      <c r="AP156" s="54"/>
      <c r="AQ156" s="54"/>
      <c r="AR156" s="54"/>
      <c r="AS156" s="54"/>
      <c r="AT156" s="54"/>
      <c r="AU156" s="54"/>
      <c r="AV156" s="54"/>
      <c r="AW156" s="54"/>
      <c r="AX156" s="54"/>
      <c r="AY156" s="54"/>
      <c r="AZ156" s="54"/>
      <c r="BA156" s="54"/>
      <c r="BB156" s="54"/>
      <c r="BC156" s="54"/>
      <c r="BD156" s="54"/>
      <c r="BE156" s="54"/>
      <c r="BF156" s="54"/>
      <c r="BG156" s="54"/>
      <c r="BH156" s="54"/>
      <c r="BI156" s="54"/>
      <c r="BJ156" s="54"/>
      <c r="BK156" s="54"/>
      <c r="BL156" s="54"/>
      <c r="BM156" s="54"/>
      <c r="BN156" s="54"/>
      <c r="BO156" s="54"/>
      <c r="BP156" s="54"/>
      <c r="BQ156" s="54"/>
      <c r="BR156" s="54"/>
      <c r="BS156" s="54"/>
      <c r="BT156" s="54"/>
      <c r="BU156" s="54"/>
      <c r="BV156" s="54"/>
      <c r="BW156" s="54"/>
      <c r="BX156" s="54"/>
      <c r="BY156" s="54"/>
      <c r="BZ156" s="54"/>
      <c r="CA156" s="54"/>
      <c r="CB156" s="54"/>
      <c r="CC156" s="54"/>
      <c r="CD156" s="54"/>
      <c r="CE156" s="54"/>
      <c r="CF156" s="54"/>
      <c r="CG156" s="54"/>
      <c r="CH156" s="54"/>
      <c r="CI156" s="54"/>
      <c r="CJ156" s="54"/>
      <c r="CK156" s="54"/>
      <c r="CL156" s="54"/>
      <c r="CM156" s="54"/>
      <c r="CN156" s="54"/>
      <c r="CO156" s="54"/>
      <c r="CP156" s="54"/>
      <c r="CQ156" s="54"/>
      <c r="CR156" s="54"/>
      <c r="CS156" s="54"/>
      <c r="CT156" s="54"/>
      <c r="CU156" s="54"/>
      <c r="CV156" s="54"/>
      <c r="CW156" s="54"/>
      <c r="CX156" s="54"/>
      <c r="CY156" s="54"/>
      <c r="CZ156" s="54"/>
      <c r="DA156" s="54"/>
      <c r="DB156" s="54"/>
      <c r="DC156" s="54"/>
    </row>
    <row r="157" spans="1:107" x14ac:dyDescent="0.2">
      <c r="A157" s="23"/>
      <c r="B157" s="91"/>
      <c r="C157" s="22"/>
      <c r="D157" s="22"/>
      <c r="E157" s="24"/>
      <c r="F157" s="24"/>
      <c r="G157" s="54"/>
      <c r="H157" s="54"/>
      <c r="I157" s="54"/>
      <c r="J157" s="54"/>
      <c r="U157" s="54"/>
      <c r="V157" s="54"/>
      <c r="W157" s="54"/>
      <c r="X157" s="54"/>
      <c r="Y157" s="54"/>
      <c r="Z157" s="54"/>
      <c r="AA157" s="54"/>
      <c r="AB157" s="54"/>
      <c r="AC157" s="54"/>
      <c r="AD157" s="54"/>
      <c r="AE157" s="54"/>
      <c r="AF157" s="54"/>
      <c r="AG157" s="54"/>
      <c r="AH157" s="54"/>
      <c r="AI157" s="54"/>
      <c r="AJ157" s="54"/>
      <c r="AK157" s="54"/>
      <c r="AL157" s="54"/>
      <c r="AM157" s="54"/>
      <c r="AN157" s="54"/>
      <c r="AO157" s="54"/>
      <c r="AP157" s="54"/>
      <c r="AQ157" s="54"/>
      <c r="AR157" s="54"/>
      <c r="AS157" s="54"/>
      <c r="AT157" s="54"/>
      <c r="AU157" s="54"/>
      <c r="AV157" s="54"/>
      <c r="AW157" s="54"/>
      <c r="AX157" s="54"/>
      <c r="AY157" s="54"/>
      <c r="AZ157" s="54"/>
      <c r="BA157" s="54"/>
      <c r="BB157" s="54"/>
      <c r="BC157" s="54"/>
      <c r="BD157" s="54"/>
      <c r="BE157" s="54"/>
      <c r="BF157" s="54"/>
      <c r="BG157" s="54"/>
      <c r="BH157" s="54"/>
      <c r="BI157" s="54"/>
      <c r="BJ157" s="54"/>
      <c r="BK157" s="54"/>
      <c r="BL157" s="54"/>
      <c r="BM157" s="54"/>
      <c r="BN157" s="54"/>
      <c r="BO157" s="54"/>
      <c r="BP157" s="54"/>
      <c r="BQ157" s="54"/>
      <c r="BR157" s="54"/>
      <c r="BS157" s="54"/>
      <c r="BT157" s="54"/>
      <c r="BU157" s="54"/>
      <c r="BV157" s="54"/>
      <c r="BW157" s="54"/>
      <c r="BX157" s="54"/>
      <c r="BY157" s="54"/>
      <c r="BZ157" s="54"/>
      <c r="CA157" s="54"/>
      <c r="CB157" s="54"/>
      <c r="CC157" s="54"/>
      <c r="CD157" s="54"/>
      <c r="CE157" s="54"/>
      <c r="CF157" s="54"/>
      <c r="CG157" s="54"/>
      <c r="CH157" s="54"/>
      <c r="CI157" s="54"/>
      <c r="CJ157" s="54"/>
      <c r="CK157" s="54"/>
      <c r="CL157" s="54"/>
      <c r="CM157" s="54"/>
      <c r="CN157" s="54"/>
      <c r="CO157" s="54"/>
      <c r="CP157" s="54"/>
      <c r="CQ157" s="54"/>
      <c r="CR157" s="54"/>
      <c r="CS157" s="54"/>
      <c r="CT157" s="54"/>
      <c r="CU157" s="54"/>
      <c r="CV157" s="54"/>
      <c r="CW157" s="54"/>
      <c r="CX157" s="54"/>
      <c r="CY157" s="54"/>
      <c r="CZ157" s="54"/>
      <c r="DA157" s="54"/>
      <c r="DB157" s="54"/>
      <c r="DC157" s="54"/>
    </row>
    <row r="158" spans="1:107" x14ac:dyDescent="0.2">
      <c r="A158" s="23"/>
      <c r="B158" s="91"/>
      <c r="C158" s="22"/>
      <c r="D158" s="22"/>
      <c r="E158" s="24"/>
      <c r="F158" s="24"/>
      <c r="G158" s="54"/>
      <c r="H158" s="54"/>
      <c r="I158" s="54"/>
      <c r="J158" s="54"/>
      <c r="U158" s="54"/>
      <c r="V158" s="54"/>
      <c r="W158" s="54"/>
      <c r="X158" s="54"/>
      <c r="Y158" s="54"/>
      <c r="Z158" s="54"/>
      <c r="AA158" s="54"/>
      <c r="AB158" s="54"/>
      <c r="AC158" s="54"/>
      <c r="AD158" s="54"/>
      <c r="AE158" s="54"/>
      <c r="AF158" s="54"/>
      <c r="AG158" s="54"/>
      <c r="AH158" s="54"/>
      <c r="AI158" s="54"/>
      <c r="AJ158" s="54"/>
      <c r="AK158" s="54"/>
      <c r="AL158" s="54"/>
      <c r="AM158" s="54"/>
      <c r="AN158" s="54"/>
      <c r="AO158" s="54"/>
      <c r="AP158" s="54"/>
      <c r="AQ158" s="54"/>
      <c r="AR158" s="54"/>
      <c r="AS158" s="54"/>
      <c r="AT158" s="54"/>
      <c r="AU158" s="54"/>
      <c r="AV158" s="54"/>
      <c r="AW158" s="54"/>
      <c r="AX158" s="54"/>
      <c r="AY158" s="54"/>
      <c r="AZ158" s="54"/>
      <c r="BA158" s="54"/>
      <c r="BB158" s="54"/>
      <c r="BC158" s="54"/>
      <c r="BD158" s="54"/>
      <c r="BE158" s="54"/>
      <c r="BF158" s="54"/>
      <c r="BG158" s="54"/>
      <c r="BH158" s="54"/>
      <c r="BI158" s="54"/>
      <c r="BJ158" s="54"/>
      <c r="BK158" s="54"/>
      <c r="BL158" s="54"/>
      <c r="BM158" s="54"/>
      <c r="BN158" s="54"/>
      <c r="BO158" s="54"/>
      <c r="BP158" s="54"/>
      <c r="BQ158" s="54"/>
      <c r="BR158" s="54"/>
      <c r="BS158" s="54"/>
      <c r="BT158" s="54"/>
      <c r="BU158" s="54"/>
      <c r="BV158" s="54"/>
      <c r="BW158" s="54"/>
      <c r="BX158" s="54"/>
      <c r="BY158" s="54"/>
      <c r="BZ158" s="54"/>
      <c r="CA158" s="54"/>
      <c r="CB158" s="54"/>
      <c r="CC158" s="54"/>
      <c r="CD158" s="54"/>
      <c r="CE158" s="54"/>
      <c r="CF158" s="54"/>
      <c r="CG158" s="54"/>
      <c r="CH158" s="54"/>
      <c r="CI158" s="54"/>
      <c r="CJ158" s="54"/>
      <c r="CK158" s="54"/>
      <c r="CL158" s="54"/>
      <c r="CM158" s="54"/>
      <c r="CN158" s="54"/>
      <c r="CO158" s="54"/>
      <c r="CP158" s="54"/>
      <c r="CQ158" s="54"/>
      <c r="CR158" s="54"/>
      <c r="CS158" s="54"/>
      <c r="CT158" s="54"/>
      <c r="CU158" s="54"/>
      <c r="CV158" s="54"/>
      <c r="CW158" s="54"/>
      <c r="CX158" s="54"/>
      <c r="CY158" s="54"/>
      <c r="CZ158" s="54"/>
      <c r="DA158" s="54"/>
      <c r="DB158" s="54"/>
      <c r="DC158" s="54"/>
    </row>
    <row r="159" spans="1:107" x14ac:dyDescent="0.2">
      <c r="A159" s="23"/>
      <c r="B159" s="91"/>
      <c r="C159" s="22"/>
      <c r="D159" s="22"/>
      <c r="E159" s="24"/>
      <c r="F159" s="24"/>
      <c r="G159" s="54"/>
      <c r="H159" s="54"/>
      <c r="I159" s="54"/>
      <c r="J159" s="54"/>
      <c r="U159" s="54"/>
      <c r="V159" s="54"/>
      <c r="W159" s="54"/>
      <c r="X159" s="54"/>
      <c r="Y159" s="54"/>
      <c r="Z159" s="54"/>
      <c r="AA159" s="54"/>
      <c r="AB159" s="54"/>
      <c r="AC159" s="54"/>
      <c r="AD159" s="54"/>
      <c r="AE159" s="54"/>
      <c r="AF159" s="54"/>
      <c r="AG159" s="54"/>
      <c r="AH159" s="54"/>
      <c r="AI159" s="54"/>
      <c r="AJ159" s="54"/>
      <c r="AK159" s="54"/>
      <c r="AL159" s="54"/>
      <c r="AM159" s="54"/>
      <c r="AN159" s="54"/>
      <c r="AO159" s="54"/>
      <c r="AP159" s="54"/>
      <c r="AQ159" s="54"/>
      <c r="AR159" s="54"/>
      <c r="AS159" s="54"/>
      <c r="AT159" s="54"/>
      <c r="AU159" s="54"/>
      <c r="AV159" s="54"/>
      <c r="AW159" s="54"/>
      <c r="AX159" s="54"/>
      <c r="AY159" s="54"/>
      <c r="AZ159" s="54"/>
      <c r="BA159" s="54"/>
      <c r="BB159" s="54"/>
      <c r="BC159" s="54"/>
      <c r="BD159" s="54"/>
      <c r="BE159" s="54"/>
      <c r="BF159" s="54"/>
      <c r="BG159" s="54"/>
      <c r="BH159" s="54"/>
      <c r="BI159" s="54"/>
      <c r="BJ159" s="54"/>
      <c r="BK159" s="54"/>
      <c r="BL159" s="54"/>
      <c r="BM159" s="54"/>
      <c r="BN159" s="54"/>
      <c r="BO159" s="54"/>
      <c r="BP159" s="54"/>
      <c r="BQ159" s="54"/>
      <c r="BR159" s="54"/>
      <c r="BS159" s="54"/>
      <c r="BT159" s="54"/>
      <c r="BU159" s="54"/>
      <c r="BV159" s="54"/>
      <c r="BW159" s="54"/>
      <c r="BX159" s="54"/>
      <c r="BY159" s="54"/>
      <c r="BZ159" s="54"/>
      <c r="CA159" s="54"/>
      <c r="CB159" s="54"/>
      <c r="CC159" s="54"/>
      <c r="CD159" s="54"/>
      <c r="CE159" s="54"/>
      <c r="CF159" s="54"/>
      <c r="CG159" s="54"/>
      <c r="CH159" s="54"/>
      <c r="CI159" s="54"/>
      <c r="CJ159" s="54"/>
      <c r="CK159" s="54"/>
      <c r="CL159" s="54"/>
      <c r="CM159" s="54"/>
      <c r="CN159" s="54"/>
      <c r="CO159" s="54"/>
      <c r="CP159" s="54"/>
      <c r="CQ159" s="54"/>
      <c r="CR159" s="54"/>
      <c r="CS159" s="54"/>
      <c r="CT159" s="54"/>
      <c r="CU159" s="54"/>
      <c r="CV159" s="54"/>
      <c r="CW159" s="54"/>
      <c r="CX159" s="54"/>
      <c r="CY159" s="54"/>
      <c r="CZ159" s="54"/>
      <c r="DA159" s="54"/>
      <c r="DB159" s="54"/>
      <c r="DC159" s="54"/>
    </row>
    <row r="160" spans="1:107" x14ac:dyDescent="0.2">
      <c r="A160" s="23"/>
      <c r="B160" s="91"/>
      <c r="C160" s="22"/>
      <c r="D160" s="22"/>
      <c r="E160" s="24"/>
      <c r="F160" s="24"/>
      <c r="G160" s="54"/>
      <c r="H160" s="54"/>
      <c r="I160" s="54"/>
      <c r="J160" s="54"/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  <c r="AE160" s="54"/>
      <c r="AF160" s="54"/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4"/>
      <c r="AS160" s="54"/>
      <c r="AT160" s="54"/>
      <c r="AU160" s="54"/>
      <c r="AV160" s="54"/>
      <c r="AW160" s="54"/>
      <c r="AX160" s="54"/>
      <c r="AY160" s="54"/>
      <c r="AZ160" s="54"/>
      <c r="BA160" s="54"/>
      <c r="BB160" s="54"/>
      <c r="BC160" s="54"/>
      <c r="BD160" s="54"/>
      <c r="BE160" s="54"/>
      <c r="BF160" s="54"/>
      <c r="BG160" s="54"/>
      <c r="BH160" s="54"/>
      <c r="BI160" s="54"/>
      <c r="BJ160" s="54"/>
      <c r="BK160" s="54"/>
      <c r="BL160" s="54"/>
      <c r="BM160" s="54"/>
      <c r="BN160" s="54"/>
      <c r="BO160" s="54"/>
      <c r="BP160" s="54"/>
      <c r="BQ160" s="54"/>
      <c r="BR160" s="54"/>
      <c r="BS160" s="54"/>
      <c r="BT160" s="54"/>
      <c r="BU160" s="54"/>
      <c r="BV160" s="54"/>
      <c r="BW160" s="54"/>
      <c r="BX160" s="54"/>
      <c r="BY160" s="54"/>
      <c r="BZ160" s="54"/>
      <c r="CA160" s="54"/>
      <c r="CB160" s="54"/>
      <c r="CC160" s="54"/>
      <c r="CD160" s="54"/>
      <c r="CE160" s="54"/>
      <c r="CF160" s="54"/>
      <c r="CG160" s="54"/>
      <c r="CH160" s="54"/>
      <c r="CI160" s="54"/>
      <c r="CJ160" s="54"/>
      <c r="CK160" s="54"/>
      <c r="CL160" s="54"/>
      <c r="CM160" s="54"/>
      <c r="CN160" s="54"/>
      <c r="CO160" s="54"/>
      <c r="CP160" s="54"/>
      <c r="CQ160" s="54"/>
      <c r="CR160" s="54"/>
      <c r="CS160" s="54"/>
      <c r="CT160" s="54"/>
      <c r="CU160" s="54"/>
      <c r="CV160" s="54"/>
      <c r="CW160" s="54"/>
      <c r="CX160" s="54"/>
      <c r="CY160" s="54"/>
      <c r="CZ160" s="54"/>
      <c r="DA160" s="54"/>
      <c r="DB160" s="54"/>
      <c r="DC160" s="54"/>
    </row>
    <row r="161" spans="1:107" x14ac:dyDescent="0.2">
      <c r="A161" s="23"/>
      <c r="B161" s="91"/>
      <c r="C161" s="22"/>
      <c r="D161" s="22"/>
      <c r="E161" s="24"/>
      <c r="F161" s="24"/>
      <c r="G161" s="54"/>
      <c r="H161" s="54"/>
      <c r="I161" s="54"/>
      <c r="J161" s="54"/>
      <c r="U161" s="54"/>
      <c r="V161" s="54"/>
      <c r="W161" s="54"/>
      <c r="X161" s="54"/>
      <c r="Y161" s="54"/>
      <c r="Z161" s="54"/>
      <c r="AA161" s="54"/>
      <c r="AB161" s="54"/>
      <c r="AC161" s="54"/>
      <c r="AD161" s="54"/>
      <c r="AE161" s="54"/>
      <c r="AF161" s="54"/>
      <c r="AG161" s="54"/>
      <c r="AH161" s="54"/>
      <c r="AI161" s="54"/>
      <c r="AJ161" s="54"/>
      <c r="AK161" s="54"/>
      <c r="AL161" s="54"/>
      <c r="AM161" s="54"/>
      <c r="AN161" s="54"/>
      <c r="AO161" s="54"/>
      <c r="AP161" s="54"/>
      <c r="AQ161" s="54"/>
      <c r="AR161" s="54"/>
      <c r="AS161" s="54"/>
      <c r="AT161" s="54"/>
      <c r="AU161" s="54"/>
      <c r="AV161" s="54"/>
      <c r="AW161" s="54"/>
      <c r="AX161" s="54"/>
      <c r="AY161" s="54"/>
      <c r="AZ161" s="54"/>
      <c r="BA161" s="54"/>
      <c r="BB161" s="54"/>
      <c r="BC161" s="54"/>
      <c r="BD161" s="54"/>
      <c r="BE161" s="54"/>
      <c r="BF161" s="54"/>
      <c r="BG161" s="54"/>
      <c r="BH161" s="54"/>
      <c r="BI161" s="54"/>
      <c r="BJ161" s="54"/>
      <c r="BK161" s="54"/>
      <c r="BL161" s="54"/>
      <c r="BM161" s="54"/>
      <c r="BN161" s="54"/>
      <c r="BO161" s="54"/>
      <c r="BP161" s="54"/>
      <c r="BQ161" s="54"/>
      <c r="BR161" s="54"/>
      <c r="BS161" s="54"/>
      <c r="BT161" s="54"/>
      <c r="BU161" s="54"/>
      <c r="BV161" s="54"/>
      <c r="BW161" s="54"/>
      <c r="BX161" s="54"/>
      <c r="BY161" s="54"/>
      <c r="BZ161" s="54"/>
      <c r="CA161" s="54"/>
      <c r="CB161" s="54"/>
      <c r="CC161" s="54"/>
      <c r="CD161" s="54"/>
      <c r="CE161" s="54"/>
      <c r="CF161" s="54"/>
      <c r="CG161" s="54"/>
      <c r="CH161" s="54"/>
      <c r="CI161" s="54"/>
      <c r="CJ161" s="54"/>
      <c r="CK161" s="54"/>
      <c r="CL161" s="54"/>
      <c r="CM161" s="54"/>
      <c r="CN161" s="54"/>
      <c r="CO161" s="54"/>
      <c r="CP161" s="54"/>
      <c r="CQ161" s="54"/>
      <c r="CR161" s="54"/>
      <c r="CS161" s="54"/>
      <c r="CT161" s="54"/>
      <c r="CU161" s="54"/>
      <c r="CV161" s="54"/>
      <c r="CW161" s="54"/>
      <c r="CX161" s="54"/>
      <c r="CY161" s="54"/>
      <c r="CZ161" s="54"/>
      <c r="DA161" s="54"/>
      <c r="DB161" s="54"/>
      <c r="DC161" s="54"/>
    </row>
    <row r="162" spans="1:107" x14ac:dyDescent="0.2">
      <c r="A162" s="23"/>
      <c r="B162" s="91"/>
      <c r="C162" s="22"/>
      <c r="D162" s="22"/>
      <c r="E162" s="24"/>
      <c r="F162" s="24"/>
      <c r="G162" s="54"/>
      <c r="H162" s="54"/>
      <c r="I162" s="54"/>
      <c r="J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  <c r="AU162" s="54"/>
      <c r="AV162" s="54"/>
      <c r="AW162" s="54"/>
      <c r="AX162" s="54"/>
      <c r="AY162" s="54"/>
      <c r="AZ162" s="54"/>
      <c r="BA162" s="54"/>
      <c r="BB162" s="54"/>
      <c r="BC162" s="54"/>
      <c r="BD162" s="54"/>
      <c r="BE162" s="54"/>
      <c r="BF162" s="54"/>
      <c r="BG162" s="54"/>
      <c r="BH162" s="54"/>
      <c r="BI162" s="54"/>
      <c r="BJ162" s="54"/>
      <c r="BK162" s="54"/>
      <c r="BL162" s="54"/>
      <c r="BM162" s="54"/>
      <c r="BN162" s="54"/>
      <c r="BO162" s="54"/>
      <c r="BP162" s="54"/>
      <c r="BQ162" s="54"/>
      <c r="BR162" s="54"/>
      <c r="BS162" s="54"/>
      <c r="BT162" s="54"/>
      <c r="BU162" s="54"/>
      <c r="BV162" s="54"/>
      <c r="BW162" s="54"/>
      <c r="BX162" s="54"/>
      <c r="BY162" s="54"/>
      <c r="BZ162" s="54"/>
      <c r="CA162" s="54"/>
      <c r="CB162" s="54"/>
      <c r="CC162" s="54"/>
      <c r="CD162" s="54"/>
      <c r="CE162" s="54"/>
      <c r="CF162" s="54"/>
      <c r="CG162" s="54"/>
      <c r="CH162" s="54"/>
      <c r="CI162" s="54"/>
      <c r="CJ162" s="54"/>
      <c r="CK162" s="54"/>
      <c r="CL162" s="54"/>
      <c r="CM162" s="54"/>
      <c r="CN162" s="54"/>
      <c r="CO162" s="54"/>
      <c r="CP162" s="54"/>
      <c r="CQ162" s="54"/>
      <c r="CR162" s="54"/>
      <c r="CS162" s="54"/>
      <c r="CT162" s="54"/>
      <c r="CU162" s="54"/>
      <c r="CV162" s="54"/>
      <c r="CW162" s="54"/>
      <c r="CX162" s="54"/>
      <c r="CY162" s="54"/>
      <c r="CZ162" s="54"/>
      <c r="DA162" s="54"/>
      <c r="DB162" s="54"/>
      <c r="DC162" s="54"/>
    </row>
    <row r="163" spans="1:107" x14ac:dyDescent="0.2">
      <c r="A163" s="23"/>
      <c r="B163" s="91"/>
      <c r="C163" s="22"/>
      <c r="D163" s="22"/>
      <c r="E163" s="24"/>
      <c r="F163" s="24"/>
      <c r="G163" s="54"/>
      <c r="H163" s="54"/>
      <c r="I163" s="54"/>
      <c r="J163" s="54"/>
      <c r="U163" s="54"/>
      <c r="V163" s="54"/>
      <c r="W163" s="54"/>
      <c r="X163" s="54"/>
      <c r="Y163" s="54"/>
      <c r="Z163" s="54"/>
      <c r="AA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4"/>
      <c r="AS163" s="54"/>
      <c r="AT163" s="54"/>
      <c r="AU163" s="54"/>
      <c r="AV163" s="54"/>
      <c r="AW163" s="54"/>
      <c r="AX163" s="54"/>
      <c r="AY163" s="54"/>
      <c r="AZ163" s="54"/>
      <c r="BA163" s="54"/>
      <c r="BB163" s="54"/>
      <c r="BC163" s="54"/>
      <c r="BD163" s="54"/>
      <c r="BE163" s="54"/>
      <c r="BF163" s="54"/>
      <c r="BG163" s="54"/>
      <c r="BH163" s="54"/>
      <c r="BI163" s="54"/>
      <c r="BJ163" s="54"/>
      <c r="BK163" s="54"/>
      <c r="BL163" s="54"/>
      <c r="BM163" s="54"/>
      <c r="BN163" s="54"/>
      <c r="BO163" s="54"/>
      <c r="BP163" s="54"/>
      <c r="BQ163" s="54"/>
      <c r="BR163" s="54"/>
      <c r="BS163" s="54"/>
      <c r="BT163" s="54"/>
      <c r="BU163" s="54"/>
      <c r="BV163" s="54"/>
      <c r="BW163" s="54"/>
      <c r="BX163" s="54"/>
      <c r="BY163" s="54"/>
      <c r="BZ163" s="54"/>
      <c r="CA163" s="54"/>
      <c r="CB163" s="54"/>
      <c r="CC163" s="54"/>
      <c r="CD163" s="54"/>
      <c r="CE163" s="54"/>
      <c r="CF163" s="54"/>
      <c r="CG163" s="54"/>
      <c r="CH163" s="54"/>
      <c r="CI163" s="54"/>
      <c r="CJ163" s="54"/>
      <c r="CK163" s="54"/>
      <c r="CL163" s="54"/>
      <c r="CM163" s="54"/>
      <c r="CN163" s="54"/>
      <c r="CO163" s="54"/>
      <c r="CP163" s="54"/>
      <c r="CQ163" s="54"/>
      <c r="CR163" s="54"/>
      <c r="CS163" s="54"/>
      <c r="CT163" s="54"/>
      <c r="CU163" s="54"/>
      <c r="CV163" s="54"/>
      <c r="CW163" s="54"/>
      <c r="CX163" s="54"/>
      <c r="CY163" s="54"/>
      <c r="CZ163" s="54"/>
      <c r="DA163" s="54"/>
      <c r="DB163" s="54"/>
      <c r="DC163" s="54"/>
    </row>
    <row r="164" spans="1:107" x14ac:dyDescent="0.2">
      <c r="A164" s="23"/>
      <c r="B164" s="91"/>
      <c r="C164" s="22"/>
      <c r="D164" s="22"/>
      <c r="E164" s="24"/>
      <c r="F164" s="24"/>
      <c r="G164" s="54"/>
      <c r="H164" s="54"/>
      <c r="I164" s="54"/>
      <c r="J164" s="54"/>
      <c r="U164" s="54"/>
      <c r="V164" s="54"/>
      <c r="W164" s="54"/>
      <c r="X164" s="54"/>
      <c r="Y164" s="54"/>
      <c r="Z164" s="54"/>
      <c r="AA164" s="54"/>
      <c r="AB164" s="54"/>
      <c r="AC164" s="54"/>
      <c r="AD164" s="54"/>
      <c r="AE164" s="54"/>
      <c r="AF164" s="54"/>
      <c r="AG164" s="54"/>
      <c r="AH164" s="54"/>
      <c r="AI164" s="54"/>
      <c r="AJ164" s="54"/>
      <c r="AK164" s="54"/>
      <c r="AL164" s="54"/>
      <c r="AM164" s="54"/>
      <c r="AN164" s="54"/>
      <c r="AO164" s="54"/>
      <c r="AP164" s="54"/>
      <c r="AQ164" s="54"/>
      <c r="AR164" s="54"/>
      <c r="AS164" s="54"/>
      <c r="AT164" s="54"/>
      <c r="AU164" s="54"/>
      <c r="AV164" s="54"/>
      <c r="AW164" s="54"/>
      <c r="AX164" s="54"/>
      <c r="AY164" s="54"/>
      <c r="AZ164" s="54"/>
      <c r="BA164" s="54"/>
      <c r="BB164" s="54"/>
      <c r="BC164" s="54"/>
      <c r="BD164" s="54"/>
      <c r="BE164" s="54"/>
      <c r="BF164" s="54"/>
      <c r="BG164" s="54"/>
      <c r="BH164" s="54"/>
      <c r="BI164" s="54"/>
      <c r="BJ164" s="54"/>
      <c r="BK164" s="54"/>
      <c r="BL164" s="54"/>
      <c r="BM164" s="54"/>
      <c r="BN164" s="54"/>
      <c r="BO164" s="54"/>
      <c r="BP164" s="54"/>
      <c r="BQ164" s="54"/>
      <c r="BR164" s="54"/>
      <c r="BS164" s="54"/>
      <c r="BT164" s="54"/>
      <c r="BU164" s="54"/>
      <c r="BV164" s="54"/>
      <c r="BW164" s="54"/>
      <c r="BX164" s="54"/>
      <c r="BY164" s="54"/>
      <c r="BZ164" s="54"/>
      <c r="CA164" s="54"/>
      <c r="CB164" s="54"/>
      <c r="CC164" s="54"/>
      <c r="CD164" s="54"/>
      <c r="CE164" s="54"/>
      <c r="CF164" s="54"/>
      <c r="CG164" s="54"/>
      <c r="CH164" s="54"/>
      <c r="CI164" s="54"/>
      <c r="CJ164" s="54"/>
      <c r="CK164" s="54"/>
      <c r="CL164" s="54"/>
      <c r="CM164" s="54"/>
      <c r="CN164" s="54"/>
      <c r="CO164" s="54"/>
      <c r="CP164" s="54"/>
      <c r="CQ164" s="54"/>
      <c r="CR164" s="54"/>
      <c r="CS164" s="54"/>
      <c r="CT164" s="54"/>
      <c r="CU164" s="54"/>
      <c r="CV164" s="54"/>
      <c r="CW164" s="54"/>
      <c r="CX164" s="54"/>
      <c r="CY164" s="54"/>
      <c r="CZ164" s="54"/>
      <c r="DA164" s="54"/>
      <c r="DB164" s="54"/>
      <c r="DC164" s="54"/>
    </row>
    <row r="165" spans="1:107" x14ac:dyDescent="0.2">
      <c r="A165" s="23"/>
      <c r="B165" s="91"/>
      <c r="C165" s="22"/>
      <c r="D165" s="22"/>
      <c r="E165" s="24"/>
      <c r="F165" s="24"/>
      <c r="G165" s="54"/>
      <c r="H165" s="54"/>
      <c r="I165" s="54"/>
      <c r="J165" s="54"/>
      <c r="U165" s="54"/>
      <c r="V165" s="54"/>
      <c r="W165" s="54"/>
      <c r="X165" s="54"/>
      <c r="Y165" s="54"/>
      <c r="Z165" s="54"/>
      <c r="AA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54"/>
      <c r="AL165" s="54"/>
      <c r="AM165" s="54"/>
      <c r="AN165" s="54"/>
      <c r="AO165" s="54"/>
      <c r="AP165" s="54"/>
      <c r="AQ165" s="54"/>
      <c r="AR165" s="54"/>
      <c r="AS165" s="54"/>
      <c r="AT165" s="54"/>
      <c r="AU165" s="54"/>
      <c r="AV165" s="54"/>
      <c r="AW165" s="54"/>
      <c r="AX165" s="54"/>
      <c r="AY165" s="54"/>
      <c r="AZ165" s="54"/>
      <c r="BA165" s="54"/>
      <c r="BB165" s="54"/>
      <c r="BC165" s="54"/>
      <c r="BD165" s="54"/>
      <c r="BE165" s="54"/>
      <c r="BF165" s="54"/>
      <c r="BG165" s="54"/>
      <c r="BH165" s="54"/>
      <c r="BI165" s="54"/>
      <c r="BJ165" s="54"/>
      <c r="BK165" s="54"/>
      <c r="BL165" s="54"/>
      <c r="BM165" s="54"/>
      <c r="BN165" s="54"/>
      <c r="BO165" s="54"/>
      <c r="BP165" s="54"/>
      <c r="BQ165" s="54"/>
      <c r="BR165" s="54"/>
      <c r="BS165" s="54"/>
      <c r="BT165" s="54"/>
      <c r="BU165" s="54"/>
      <c r="BV165" s="54"/>
      <c r="BW165" s="54"/>
      <c r="BX165" s="54"/>
      <c r="BY165" s="54"/>
      <c r="BZ165" s="54"/>
      <c r="CA165" s="54"/>
      <c r="CB165" s="54"/>
      <c r="CC165" s="54"/>
      <c r="CD165" s="54"/>
      <c r="CE165" s="54"/>
      <c r="CF165" s="54"/>
      <c r="CG165" s="54"/>
      <c r="CH165" s="54"/>
      <c r="CI165" s="54"/>
      <c r="CJ165" s="54"/>
      <c r="CK165" s="54"/>
      <c r="CL165" s="54"/>
      <c r="CM165" s="54"/>
      <c r="CN165" s="54"/>
      <c r="CO165" s="54"/>
      <c r="CP165" s="54"/>
      <c r="CQ165" s="54"/>
      <c r="CR165" s="54"/>
      <c r="CS165" s="54"/>
      <c r="CT165" s="54"/>
      <c r="CU165" s="54"/>
      <c r="CV165" s="54"/>
      <c r="CW165" s="54"/>
      <c r="CX165" s="54"/>
      <c r="CY165" s="54"/>
      <c r="CZ165" s="54"/>
      <c r="DA165" s="54"/>
      <c r="DB165" s="54"/>
      <c r="DC165" s="54"/>
    </row>
    <row r="166" spans="1:107" x14ac:dyDescent="0.2">
      <c r="B166" s="59"/>
      <c r="C166" s="59"/>
      <c r="D166" s="59"/>
      <c r="E166" s="59"/>
      <c r="F166" s="59"/>
      <c r="G166" s="59"/>
      <c r="H166" s="59"/>
      <c r="I166" s="59"/>
      <c r="J166" s="54"/>
      <c r="K166" s="54"/>
      <c r="L166" s="54"/>
      <c r="M166" s="54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  <c r="AE166" s="54"/>
      <c r="AF166" s="54"/>
      <c r="AG166" s="54"/>
      <c r="AH166" s="54"/>
      <c r="AI166" s="54"/>
      <c r="AJ166" s="54"/>
      <c r="AK166" s="54"/>
      <c r="AL166" s="54"/>
      <c r="AM166" s="54"/>
      <c r="AN166" s="54"/>
      <c r="AO166" s="54"/>
      <c r="AP166" s="54"/>
      <c r="AQ166" s="54"/>
      <c r="AR166" s="54"/>
      <c r="AS166" s="54"/>
      <c r="AT166" s="54"/>
      <c r="AU166" s="54"/>
      <c r="AV166" s="54"/>
      <c r="AW166" s="54"/>
      <c r="AX166" s="54"/>
      <c r="AY166" s="54"/>
      <c r="AZ166" s="54"/>
      <c r="BA166" s="54"/>
      <c r="BB166" s="54"/>
      <c r="BC166" s="54"/>
      <c r="BD166" s="54"/>
      <c r="BE166" s="54"/>
      <c r="BF166" s="54"/>
      <c r="BG166" s="54"/>
      <c r="BH166" s="54"/>
      <c r="BI166" s="54"/>
      <c r="BJ166" s="54"/>
      <c r="BK166" s="54"/>
      <c r="BL166" s="54"/>
      <c r="BM166" s="54"/>
      <c r="BN166" s="54"/>
      <c r="BO166" s="54"/>
      <c r="BP166" s="54"/>
      <c r="BQ166" s="54"/>
      <c r="BR166" s="54"/>
      <c r="BS166" s="54"/>
      <c r="BT166" s="54"/>
      <c r="BU166" s="54"/>
      <c r="BV166" s="54"/>
      <c r="BW166" s="54"/>
      <c r="BX166" s="54"/>
      <c r="BY166" s="54"/>
      <c r="BZ166" s="54"/>
      <c r="CA166" s="54"/>
      <c r="CB166" s="54"/>
      <c r="CC166" s="54"/>
      <c r="CD166" s="54"/>
      <c r="CE166" s="54"/>
      <c r="CF166" s="54"/>
      <c r="CG166" s="54"/>
      <c r="CH166" s="54"/>
      <c r="CI166" s="54"/>
      <c r="CJ166" s="54"/>
      <c r="CK166" s="54"/>
      <c r="CL166" s="54"/>
      <c r="CM166" s="54"/>
      <c r="CN166" s="54"/>
      <c r="CO166" s="54"/>
      <c r="CP166" s="54"/>
      <c r="CQ166" s="54"/>
      <c r="CR166" s="54"/>
      <c r="CS166" s="54"/>
      <c r="CT166" s="54"/>
      <c r="CU166" s="54"/>
      <c r="CV166" s="54"/>
      <c r="CW166" s="54"/>
      <c r="CX166" s="54"/>
      <c r="CY166" s="54"/>
      <c r="CZ166" s="54"/>
      <c r="DA166" s="54"/>
      <c r="DB166" s="54"/>
      <c r="DC166" s="54"/>
    </row>
    <row r="167" spans="1:107" x14ac:dyDescent="0.2">
      <c r="A167" s="23"/>
      <c r="B167" s="91"/>
      <c r="C167" s="22"/>
      <c r="D167" s="22"/>
      <c r="E167" s="24"/>
      <c r="F167" s="24"/>
      <c r="G167" s="54"/>
      <c r="H167" s="54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  <c r="AE167" s="54"/>
      <c r="AF167" s="54"/>
      <c r="AG167" s="54"/>
      <c r="AH167" s="54"/>
      <c r="AI167" s="54"/>
      <c r="AJ167" s="54"/>
      <c r="AK167" s="54"/>
      <c r="AL167" s="54"/>
      <c r="AM167" s="54"/>
      <c r="AN167" s="54"/>
      <c r="AO167" s="54"/>
      <c r="AP167" s="54"/>
      <c r="AQ167" s="54"/>
      <c r="AR167" s="54"/>
      <c r="AS167" s="54"/>
      <c r="AT167" s="54"/>
      <c r="AU167" s="54"/>
      <c r="AV167" s="54"/>
      <c r="AW167" s="54"/>
      <c r="AX167" s="54"/>
      <c r="AY167" s="54"/>
      <c r="AZ167" s="54"/>
      <c r="BA167" s="54"/>
      <c r="BB167" s="54"/>
      <c r="BC167" s="54"/>
      <c r="BD167" s="54"/>
      <c r="BE167" s="54"/>
      <c r="BF167" s="54"/>
      <c r="BG167" s="54"/>
      <c r="BH167" s="54"/>
      <c r="BI167" s="54"/>
      <c r="BJ167" s="54"/>
      <c r="BK167" s="54"/>
      <c r="BL167" s="54"/>
      <c r="BM167" s="54"/>
      <c r="BN167" s="54"/>
      <c r="BO167" s="54"/>
      <c r="BP167" s="54"/>
      <c r="BQ167" s="54"/>
      <c r="BR167" s="54"/>
      <c r="BS167" s="54"/>
      <c r="BT167" s="54"/>
      <c r="BU167" s="54"/>
      <c r="BV167" s="54"/>
      <c r="BW167" s="54"/>
      <c r="BX167" s="54"/>
      <c r="BY167" s="54"/>
      <c r="BZ167" s="54"/>
      <c r="CA167" s="54"/>
      <c r="CB167" s="54"/>
      <c r="CC167" s="54"/>
      <c r="CD167" s="54"/>
      <c r="CE167" s="54"/>
      <c r="CF167" s="54"/>
      <c r="CG167" s="54"/>
      <c r="CH167" s="54"/>
      <c r="CI167" s="54"/>
      <c r="CJ167" s="54"/>
      <c r="CK167" s="54"/>
      <c r="CL167" s="54"/>
      <c r="CM167" s="54"/>
      <c r="CN167" s="54"/>
      <c r="CO167" s="54"/>
      <c r="CP167" s="54"/>
      <c r="CQ167" s="54"/>
      <c r="CR167" s="54"/>
      <c r="CS167" s="54"/>
      <c r="CT167" s="54"/>
      <c r="CU167" s="54"/>
      <c r="CV167" s="54"/>
      <c r="CW167" s="54"/>
      <c r="CX167" s="54"/>
      <c r="CY167" s="54"/>
      <c r="CZ167" s="54"/>
      <c r="DA167" s="54"/>
      <c r="DB167" s="54"/>
      <c r="DC167" s="54"/>
    </row>
    <row r="168" spans="1:107" x14ac:dyDescent="0.2">
      <c r="A168" s="23"/>
      <c r="B168" s="91"/>
      <c r="C168" s="22"/>
      <c r="D168" s="22"/>
      <c r="E168" s="24"/>
      <c r="F168" s="24"/>
      <c r="G168" s="54"/>
      <c r="H168" s="54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54"/>
      <c r="Y168" s="54"/>
      <c r="Z168" s="54"/>
      <c r="AA168" s="54"/>
      <c r="AB168" s="54"/>
      <c r="AC168" s="54"/>
      <c r="AD168" s="54"/>
      <c r="AE168" s="54"/>
      <c r="AF168" s="54"/>
      <c r="AG168" s="54"/>
      <c r="AH168" s="54"/>
      <c r="AI168" s="54"/>
      <c r="AJ168" s="54"/>
      <c r="AK168" s="54"/>
      <c r="AL168" s="54"/>
      <c r="AM168" s="54"/>
      <c r="AN168" s="54"/>
      <c r="AO168" s="54"/>
      <c r="AP168" s="54"/>
      <c r="AQ168" s="54"/>
      <c r="AR168" s="54"/>
      <c r="AS168" s="54"/>
      <c r="AT168" s="54"/>
      <c r="AU168" s="54"/>
      <c r="AV168" s="54"/>
      <c r="AW168" s="54"/>
      <c r="AX168" s="54"/>
      <c r="AY168" s="54"/>
      <c r="AZ168" s="54"/>
      <c r="BA168" s="54"/>
      <c r="BB168" s="54"/>
      <c r="BC168" s="54"/>
      <c r="BD168" s="54"/>
      <c r="BE168" s="54"/>
      <c r="BF168" s="54"/>
      <c r="BG168" s="54"/>
      <c r="BH168" s="54"/>
      <c r="BI168" s="54"/>
      <c r="BJ168" s="54"/>
      <c r="BK168" s="54"/>
      <c r="BL168" s="54"/>
      <c r="BM168" s="54"/>
      <c r="BN168" s="54"/>
      <c r="BO168" s="54"/>
      <c r="BP168" s="54"/>
      <c r="BQ168" s="54"/>
      <c r="BR168" s="54"/>
      <c r="BS168" s="54"/>
      <c r="BT168" s="54"/>
      <c r="BU168" s="54"/>
      <c r="BV168" s="54"/>
      <c r="BW168" s="54"/>
      <c r="BX168" s="54"/>
      <c r="BY168" s="54"/>
      <c r="BZ168" s="54"/>
      <c r="CA168" s="54"/>
      <c r="CB168" s="54"/>
      <c r="CC168" s="54"/>
      <c r="CD168" s="54"/>
      <c r="CE168" s="54"/>
      <c r="CF168" s="54"/>
      <c r="CG168" s="54"/>
      <c r="CH168" s="54"/>
      <c r="CI168" s="54"/>
      <c r="CJ168" s="54"/>
      <c r="CK168" s="54"/>
      <c r="CL168" s="54"/>
      <c r="CM168" s="54"/>
      <c r="CN168" s="54"/>
      <c r="CO168" s="54"/>
      <c r="CP168" s="54"/>
      <c r="CQ168" s="54"/>
      <c r="CR168" s="54"/>
      <c r="CS168" s="54"/>
      <c r="CT168" s="54"/>
      <c r="CU168" s="54"/>
      <c r="CV168" s="54"/>
      <c r="CW168" s="54"/>
      <c r="CX168" s="54"/>
      <c r="CY168" s="54"/>
      <c r="CZ168" s="54"/>
      <c r="DA168" s="54"/>
      <c r="DB168" s="54"/>
      <c r="DC168" s="54"/>
    </row>
    <row r="169" spans="1:107" x14ac:dyDescent="0.2">
      <c r="A169" s="23"/>
      <c r="B169" s="91"/>
      <c r="C169" s="22"/>
      <c r="D169" s="22"/>
      <c r="E169" s="24"/>
      <c r="F169" s="2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  <c r="AE169" s="54"/>
      <c r="AF169" s="54"/>
      <c r="AG169" s="54"/>
      <c r="AH169" s="54"/>
      <c r="AI169" s="54"/>
      <c r="AJ169" s="54"/>
      <c r="AK169" s="54"/>
      <c r="AL169" s="54"/>
      <c r="AM169" s="54"/>
      <c r="AN169" s="54"/>
      <c r="AO169" s="54"/>
      <c r="AP169" s="54"/>
      <c r="AQ169" s="54"/>
      <c r="AR169" s="54"/>
      <c r="AS169" s="54"/>
      <c r="AT169" s="54"/>
      <c r="AU169" s="54"/>
      <c r="AV169" s="54"/>
      <c r="AW169" s="54"/>
      <c r="AX169" s="54"/>
      <c r="AY169" s="54"/>
      <c r="AZ169" s="54"/>
      <c r="BA169" s="54"/>
      <c r="BB169" s="54"/>
      <c r="BC169" s="54"/>
      <c r="BD169" s="54"/>
      <c r="BE169" s="54"/>
      <c r="BF169" s="54"/>
      <c r="BG169" s="54"/>
      <c r="BH169" s="54"/>
      <c r="BI169" s="54"/>
      <c r="BJ169" s="54"/>
      <c r="BK169" s="54"/>
      <c r="BL169" s="54"/>
      <c r="BM169" s="54"/>
      <c r="BN169" s="54"/>
      <c r="BO169" s="54"/>
      <c r="BP169" s="54"/>
      <c r="BQ169" s="54"/>
      <c r="BR169" s="54"/>
      <c r="BS169" s="54"/>
      <c r="BT169" s="54"/>
      <c r="BU169" s="54"/>
      <c r="BV169" s="54"/>
      <c r="BW169" s="54"/>
      <c r="BX169" s="54"/>
      <c r="BY169" s="54"/>
      <c r="BZ169" s="54"/>
      <c r="CA169" s="54"/>
      <c r="CB169" s="54"/>
      <c r="CC169" s="54"/>
      <c r="CD169" s="54"/>
      <c r="CE169" s="54"/>
      <c r="CF169" s="54"/>
      <c r="CG169" s="54"/>
      <c r="CH169" s="54"/>
      <c r="CI169" s="54"/>
      <c r="CJ169" s="54"/>
      <c r="CK169" s="54"/>
      <c r="CL169" s="54"/>
      <c r="CM169" s="54"/>
      <c r="CN169" s="54"/>
      <c r="CO169" s="54"/>
      <c r="CP169" s="54"/>
      <c r="CQ169" s="54"/>
      <c r="CR169" s="54"/>
      <c r="CS169" s="54"/>
      <c r="CT169" s="54"/>
      <c r="CU169" s="54"/>
      <c r="CV169" s="54"/>
      <c r="CW169" s="54"/>
      <c r="CX169" s="54"/>
      <c r="CY169" s="54"/>
      <c r="CZ169" s="54"/>
      <c r="DA169" s="54"/>
      <c r="DB169" s="54"/>
      <c r="DC169" s="54"/>
    </row>
    <row r="170" spans="1:107" x14ac:dyDescent="0.2">
      <c r="A170" s="23"/>
      <c r="B170" s="91"/>
      <c r="C170" s="22"/>
      <c r="D170" s="22"/>
      <c r="E170" s="24"/>
      <c r="F170" s="2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  <c r="AE170" s="54"/>
      <c r="AF170" s="54"/>
      <c r="AG170" s="54"/>
      <c r="AH170" s="54"/>
      <c r="AI170" s="54"/>
      <c r="AJ170" s="54"/>
      <c r="AK170" s="54"/>
      <c r="AL170" s="54"/>
      <c r="AM170" s="54"/>
      <c r="AN170" s="54"/>
      <c r="AO170" s="54"/>
      <c r="AP170" s="54"/>
      <c r="AQ170" s="54"/>
      <c r="AR170" s="54"/>
      <c r="AS170" s="54"/>
      <c r="AT170" s="54"/>
      <c r="AU170" s="54"/>
      <c r="AV170" s="54"/>
      <c r="AW170" s="54"/>
      <c r="AX170" s="54"/>
      <c r="AY170" s="54"/>
      <c r="AZ170" s="54"/>
      <c r="BA170" s="54"/>
      <c r="BB170" s="54"/>
      <c r="BC170" s="54"/>
      <c r="BD170" s="54"/>
      <c r="BE170" s="54"/>
      <c r="BF170" s="54"/>
      <c r="BG170" s="54"/>
      <c r="BH170" s="54"/>
      <c r="BI170" s="54"/>
      <c r="BJ170" s="54"/>
      <c r="BK170" s="54"/>
      <c r="BL170" s="54"/>
      <c r="BM170" s="54"/>
      <c r="BN170" s="54"/>
      <c r="BO170" s="54"/>
      <c r="BP170" s="54"/>
      <c r="BQ170" s="54"/>
      <c r="BR170" s="54"/>
      <c r="BS170" s="54"/>
      <c r="BT170" s="54"/>
      <c r="BU170" s="54"/>
      <c r="BV170" s="54"/>
      <c r="BW170" s="54"/>
      <c r="BX170" s="54"/>
      <c r="BY170" s="54"/>
      <c r="BZ170" s="54"/>
      <c r="CA170" s="54"/>
      <c r="CB170" s="54"/>
      <c r="CC170" s="54"/>
      <c r="CD170" s="54"/>
      <c r="CE170" s="54"/>
      <c r="CF170" s="54"/>
      <c r="CG170" s="54"/>
      <c r="CH170" s="54"/>
      <c r="CI170" s="54"/>
      <c r="CJ170" s="54"/>
      <c r="CK170" s="54"/>
      <c r="CL170" s="54"/>
      <c r="CM170" s="54"/>
      <c r="CN170" s="54"/>
      <c r="CO170" s="54"/>
      <c r="CP170" s="54"/>
      <c r="CQ170" s="54"/>
      <c r="CR170" s="54"/>
      <c r="CS170" s="54"/>
      <c r="CT170" s="54"/>
      <c r="CU170" s="54"/>
      <c r="CV170" s="54"/>
      <c r="CW170" s="54"/>
      <c r="CX170" s="54"/>
      <c r="CY170" s="54"/>
      <c r="CZ170" s="54"/>
      <c r="DA170" s="54"/>
      <c r="DB170" s="54"/>
      <c r="DC170" s="54"/>
    </row>
    <row r="171" spans="1:107" x14ac:dyDescent="0.2">
      <c r="A171" s="23"/>
      <c r="B171" s="91"/>
      <c r="C171" s="22"/>
      <c r="D171" s="22"/>
      <c r="E171" s="24"/>
      <c r="F171" s="24"/>
      <c r="G171" s="54"/>
      <c r="H171" s="54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  <c r="AE171" s="54"/>
      <c r="AF171" s="54"/>
      <c r="AG171" s="54"/>
      <c r="AH171" s="54"/>
      <c r="AI171" s="54"/>
      <c r="AJ171" s="54"/>
      <c r="AK171" s="54"/>
      <c r="AL171" s="54"/>
      <c r="AM171" s="54"/>
      <c r="AN171" s="54"/>
      <c r="AO171" s="54"/>
      <c r="AP171" s="54"/>
      <c r="AQ171" s="54"/>
      <c r="AR171" s="54"/>
      <c r="AS171" s="54"/>
      <c r="AT171" s="54"/>
      <c r="AU171" s="54"/>
      <c r="AV171" s="54"/>
      <c r="AW171" s="54"/>
      <c r="AX171" s="54"/>
      <c r="AY171" s="54"/>
      <c r="AZ171" s="54"/>
      <c r="BA171" s="54"/>
      <c r="BB171" s="54"/>
      <c r="BC171" s="54"/>
      <c r="BD171" s="54"/>
      <c r="BE171" s="54"/>
      <c r="BF171" s="54"/>
      <c r="BG171" s="54"/>
      <c r="BH171" s="54"/>
      <c r="BI171" s="54"/>
      <c r="BJ171" s="54"/>
      <c r="BK171" s="54"/>
      <c r="BL171" s="54"/>
      <c r="BM171" s="54"/>
      <c r="BN171" s="54"/>
      <c r="BO171" s="54"/>
      <c r="BP171" s="54"/>
      <c r="BQ171" s="54"/>
      <c r="BR171" s="54"/>
      <c r="BS171" s="54"/>
      <c r="BT171" s="54"/>
      <c r="BU171" s="54"/>
      <c r="BV171" s="54"/>
      <c r="BW171" s="54"/>
      <c r="BX171" s="54"/>
      <c r="BY171" s="54"/>
      <c r="BZ171" s="54"/>
      <c r="CA171" s="54"/>
      <c r="CB171" s="54"/>
      <c r="CC171" s="54"/>
      <c r="CD171" s="54"/>
      <c r="CE171" s="54"/>
      <c r="CF171" s="54"/>
      <c r="CG171" s="54"/>
      <c r="CH171" s="54"/>
      <c r="CI171" s="54"/>
      <c r="CJ171" s="54"/>
      <c r="CK171" s="54"/>
      <c r="CL171" s="54"/>
      <c r="CM171" s="54"/>
      <c r="CN171" s="54"/>
      <c r="CO171" s="54"/>
      <c r="CP171" s="54"/>
      <c r="CQ171" s="54"/>
      <c r="CR171" s="54"/>
      <c r="CS171" s="54"/>
      <c r="CT171" s="54"/>
      <c r="CU171" s="54"/>
      <c r="CV171" s="54"/>
      <c r="CW171" s="54"/>
      <c r="CX171" s="54"/>
      <c r="CY171" s="54"/>
      <c r="CZ171" s="54"/>
      <c r="DA171" s="54"/>
      <c r="DB171" s="54"/>
      <c r="DC171" s="54"/>
    </row>
    <row r="172" spans="1:107" x14ac:dyDescent="0.2">
      <c r="J172" s="59"/>
      <c r="K172" s="54"/>
      <c r="L172" s="54"/>
      <c r="M172" s="54"/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  <c r="AE172" s="54"/>
      <c r="AF172" s="54"/>
      <c r="AG172" s="54"/>
      <c r="AH172" s="54"/>
      <c r="AI172" s="54"/>
      <c r="AJ172" s="54"/>
      <c r="AK172" s="54"/>
      <c r="AL172" s="54"/>
      <c r="AM172" s="54"/>
      <c r="AN172" s="54"/>
      <c r="AO172" s="54"/>
      <c r="AP172" s="54"/>
      <c r="AQ172" s="54"/>
      <c r="AR172" s="54"/>
      <c r="AS172" s="54"/>
      <c r="AT172" s="54"/>
      <c r="AU172" s="54"/>
      <c r="AV172" s="54"/>
      <c r="AW172" s="54"/>
      <c r="AX172" s="54"/>
      <c r="AY172" s="54"/>
      <c r="AZ172" s="54"/>
      <c r="BA172" s="54"/>
      <c r="BB172" s="54"/>
      <c r="BC172" s="54"/>
      <c r="BD172" s="54"/>
      <c r="BE172" s="54"/>
      <c r="BF172" s="54"/>
      <c r="BG172" s="54"/>
      <c r="BH172" s="54"/>
      <c r="BI172" s="54"/>
      <c r="BJ172" s="54"/>
      <c r="BK172" s="54"/>
      <c r="BL172" s="54"/>
      <c r="BM172" s="54"/>
      <c r="BN172" s="54"/>
      <c r="BO172" s="54"/>
      <c r="BP172" s="54"/>
      <c r="BQ172" s="54"/>
      <c r="BR172" s="54"/>
      <c r="BS172" s="54"/>
      <c r="BT172" s="54"/>
      <c r="BU172" s="54"/>
      <c r="BV172" s="54"/>
      <c r="BW172" s="54"/>
      <c r="BX172" s="54"/>
      <c r="BY172" s="54"/>
      <c r="BZ172" s="54"/>
      <c r="CA172" s="54"/>
      <c r="CB172" s="54"/>
      <c r="CC172" s="54"/>
      <c r="CD172" s="54"/>
      <c r="CE172" s="54"/>
      <c r="CF172" s="54"/>
      <c r="CG172" s="54"/>
      <c r="CH172" s="54"/>
      <c r="CI172" s="54"/>
      <c r="CJ172" s="54"/>
      <c r="CK172" s="54"/>
      <c r="CL172" s="54"/>
      <c r="CM172" s="54"/>
      <c r="CN172" s="54"/>
      <c r="CO172" s="54"/>
      <c r="CP172" s="54"/>
      <c r="CQ172" s="54"/>
      <c r="CR172" s="54"/>
      <c r="CS172" s="54"/>
      <c r="CT172" s="54"/>
      <c r="CU172" s="54"/>
      <c r="CV172" s="54"/>
      <c r="CW172" s="54"/>
      <c r="CX172" s="54"/>
      <c r="CY172" s="54"/>
      <c r="CZ172" s="54"/>
      <c r="DA172" s="54"/>
      <c r="DB172" s="54"/>
      <c r="DC172" s="54"/>
    </row>
    <row r="173" spans="1:107" x14ac:dyDescent="0.2">
      <c r="A173" s="23"/>
      <c r="B173" s="91"/>
      <c r="C173" s="22"/>
      <c r="D173" s="22"/>
      <c r="E173" s="24"/>
      <c r="F173" s="24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4"/>
      <c r="AF173" s="54"/>
      <c r="AG173" s="54"/>
      <c r="AH173" s="54"/>
      <c r="AI173" s="54"/>
      <c r="AJ173" s="54"/>
      <c r="AK173" s="54"/>
      <c r="AL173" s="54"/>
      <c r="AM173" s="54"/>
      <c r="AN173" s="54"/>
      <c r="AO173" s="54"/>
      <c r="AP173" s="54"/>
      <c r="AQ173" s="54"/>
      <c r="AR173" s="54"/>
      <c r="AS173" s="54"/>
      <c r="AT173" s="54"/>
      <c r="AU173" s="54"/>
      <c r="AV173" s="54"/>
      <c r="AW173" s="54"/>
      <c r="AX173" s="54"/>
      <c r="AY173" s="54"/>
      <c r="AZ173" s="54"/>
      <c r="BA173" s="54"/>
      <c r="BB173" s="54"/>
      <c r="BC173" s="54"/>
      <c r="BD173" s="54"/>
      <c r="BE173" s="54"/>
      <c r="BF173" s="54"/>
      <c r="BG173" s="54"/>
      <c r="BH173" s="54"/>
      <c r="BI173" s="54"/>
      <c r="BJ173" s="54"/>
      <c r="BK173" s="54"/>
      <c r="BL173" s="54"/>
      <c r="BM173" s="54"/>
      <c r="BN173" s="54"/>
      <c r="BO173" s="54"/>
      <c r="BP173" s="54"/>
      <c r="BQ173" s="54"/>
      <c r="BR173" s="54"/>
      <c r="BS173" s="54"/>
      <c r="BT173" s="54"/>
      <c r="BU173" s="54"/>
      <c r="BV173" s="54"/>
      <c r="BW173" s="54"/>
      <c r="BX173" s="54"/>
      <c r="BY173" s="54"/>
      <c r="BZ173" s="54"/>
      <c r="CA173" s="54"/>
      <c r="CB173" s="54"/>
      <c r="CC173" s="54"/>
      <c r="CD173" s="54"/>
      <c r="CE173" s="54"/>
      <c r="CF173" s="54"/>
      <c r="CG173" s="54"/>
      <c r="CH173" s="54"/>
      <c r="CI173" s="54"/>
      <c r="CJ173" s="54"/>
      <c r="CK173" s="54"/>
      <c r="CL173" s="54"/>
      <c r="CM173" s="54"/>
      <c r="CN173" s="54"/>
      <c r="CO173" s="54"/>
      <c r="CP173" s="54"/>
      <c r="CQ173" s="54"/>
      <c r="CR173" s="54"/>
      <c r="CS173" s="54"/>
      <c r="CT173" s="54"/>
      <c r="CU173" s="54"/>
      <c r="CV173" s="54"/>
      <c r="CW173" s="54"/>
      <c r="CX173" s="54"/>
      <c r="CY173" s="54"/>
      <c r="CZ173" s="54"/>
      <c r="DA173" s="54"/>
      <c r="DB173" s="54"/>
      <c r="DC173" s="54"/>
    </row>
    <row r="174" spans="1:107" x14ac:dyDescent="0.2">
      <c r="A174" s="23"/>
      <c r="B174" s="91"/>
      <c r="C174" s="22"/>
      <c r="D174" s="22"/>
      <c r="E174" s="24"/>
      <c r="F174" s="24"/>
      <c r="G174" s="54"/>
      <c r="H174" s="54"/>
      <c r="I174" s="54"/>
      <c r="J174" s="54"/>
      <c r="K174" s="54"/>
      <c r="L174" s="54"/>
      <c r="M174" s="54"/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54"/>
      <c r="AE174" s="54"/>
      <c r="AF174" s="54"/>
      <c r="AG174" s="54"/>
      <c r="AH174" s="54"/>
      <c r="AI174" s="54"/>
      <c r="AJ174" s="54"/>
      <c r="AK174" s="54"/>
      <c r="AL174" s="54"/>
      <c r="AM174" s="54"/>
      <c r="AN174" s="54"/>
      <c r="AO174" s="54"/>
      <c r="AP174" s="54"/>
      <c r="AQ174" s="54"/>
      <c r="AR174" s="54"/>
      <c r="AS174" s="54"/>
      <c r="AT174" s="54"/>
      <c r="AU174" s="54"/>
      <c r="AV174" s="54"/>
      <c r="AW174" s="54"/>
      <c r="AX174" s="54"/>
      <c r="AY174" s="54"/>
      <c r="AZ174" s="54"/>
      <c r="BA174" s="54"/>
      <c r="BB174" s="54"/>
      <c r="BC174" s="54"/>
      <c r="BD174" s="54"/>
      <c r="BE174" s="54"/>
      <c r="BF174" s="54"/>
      <c r="BG174" s="54"/>
      <c r="BH174" s="54"/>
      <c r="BI174" s="54"/>
      <c r="BJ174" s="54"/>
      <c r="BK174" s="54"/>
      <c r="BL174" s="54"/>
      <c r="BM174" s="54"/>
      <c r="BN174" s="54"/>
      <c r="BO174" s="54"/>
      <c r="BP174" s="54"/>
      <c r="BQ174" s="54"/>
      <c r="BR174" s="54"/>
      <c r="BS174" s="54"/>
      <c r="BT174" s="54"/>
      <c r="BU174" s="54"/>
      <c r="BV174" s="54"/>
      <c r="BW174" s="54"/>
      <c r="BX174" s="54"/>
      <c r="BY174" s="54"/>
      <c r="BZ174" s="54"/>
      <c r="CA174" s="54"/>
      <c r="CB174" s="54"/>
      <c r="CC174" s="54"/>
      <c r="CD174" s="54"/>
      <c r="CE174" s="54"/>
      <c r="CF174" s="54"/>
      <c r="CG174" s="54"/>
      <c r="CH174" s="54"/>
      <c r="CI174" s="54"/>
      <c r="CJ174" s="54"/>
      <c r="CK174" s="54"/>
      <c r="CL174" s="54"/>
      <c r="CM174" s="54"/>
      <c r="CN174" s="54"/>
      <c r="CO174" s="54"/>
      <c r="CP174" s="54"/>
      <c r="CQ174" s="54"/>
      <c r="CR174" s="54"/>
      <c r="CS174" s="54"/>
      <c r="CT174" s="54"/>
      <c r="CU174" s="54"/>
      <c r="CV174" s="54"/>
      <c r="CW174" s="54"/>
      <c r="CX174" s="54"/>
      <c r="CY174" s="54"/>
      <c r="CZ174" s="54"/>
      <c r="DA174" s="54"/>
      <c r="DB174" s="54"/>
      <c r="DC174" s="54"/>
    </row>
    <row r="175" spans="1:107" x14ac:dyDescent="0.2">
      <c r="A175" s="23"/>
      <c r="B175" s="91"/>
      <c r="C175" s="22"/>
      <c r="D175" s="22"/>
      <c r="E175" s="24"/>
      <c r="F175" s="24"/>
      <c r="G175" s="54"/>
      <c r="H175" s="54"/>
      <c r="I175" s="54"/>
      <c r="J175" s="54"/>
      <c r="K175" s="54"/>
      <c r="L175" s="54"/>
      <c r="M175" s="54"/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  <c r="AE175" s="54"/>
      <c r="AF175" s="54"/>
      <c r="AG175" s="54"/>
      <c r="AH175" s="54"/>
      <c r="AI175" s="54"/>
      <c r="AJ175" s="54"/>
      <c r="AK175" s="54"/>
      <c r="AL175" s="54"/>
      <c r="AM175" s="54"/>
      <c r="AN175" s="54"/>
      <c r="AO175" s="54"/>
      <c r="AP175" s="54"/>
      <c r="AQ175" s="54"/>
      <c r="AR175" s="54"/>
      <c r="AS175" s="54"/>
      <c r="AT175" s="54"/>
      <c r="AU175" s="54"/>
      <c r="AV175" s="54"/>
      <c r="AW175" s="54"/>
      <c r="AX175" s="54"/>
      <c r="AY175" s="54"/>
      <c r="AZ175" s="54"/>
      <c r="BA175" s="54"/>
      <c r="BB175" s="54"/>
      <c r="BC175" s="54"/>
      <c r="BD175" s="54"/>
      <c r="BE175" s="54"/>
      <c r="BF175" s="54"/>
      <c r="BG175" s="54"/>
      <c r="BH175" s="54"/>
      <c r="BI175" s="54"/>
      <c r="BJ175" s="54"/>
      <c r="BK175" s="54"/>
      <c r="BL175" s="54"/>
      <c r="BM175" s="54"/>
      <c r="BN175" s="54"/>
      <c r="BO175" s="54"/>
      <c r="BP175" s="54"/>
      <c r="BQ175" s="54"/>
      <c r="BR175" s="54"/>
      <c r="BS175" s="54"/>
      <c r="BT175" s="54"/>
      <c r="BU175" s="54"/>
      <c r="BV175" s="54"/>
      <c r="BW175" s="54"/>
      <c r="BX175" s="54"/>
      <c r="BY175" s="54"/>
      <c r="BZ175" s="54"/>
      <c r="CA175" s="54"/>
      <c r="CB175" s="54"/>
      <c r="CC175" s="54"/>
      <c r="CD175" s="54"/>
      <c r="CE175" s="54"/>
      <c r="CF175" s="54"/>
      <c r="CG175" s="54"/>
      <c r="CH175" s="54"/>
      <c r="CI175" s="54"/>
      <c r="CJ175" s="54"/>
      <c r="CK175" s="54"/>
      <c r="CL175" s="54"/>
      <c r="CM175" s="54"/>
      <c r="CN175" s="54"/>
      <c r="CO175" s="54"/>
      <c r="CP175" s="54"/>
      <c r="CQ175" s="54"/>
      <c r="CR175" s="54"/>
      <c r="CS175" s="54"/>
      <c r="CT175" s="54"/>
      <c r="CU175" s="54"/>
      <c r="CV175" s="54"/>
      <c r="CW175" s="54"/>
      <c r="CX175" s="54"/>
      <c r="CY175" s="54"/>
      <c r="CZ175" s="54"/>
      <c r="DA175" s="54"/>
      <c r="DB175" s="54"/>
      <c r="DC175" s="54"/>
    </row>
    <row r="176" spans="1:107" x14ac:dyDescent="0.2">
      <c r="A176" s="23"/>
      <c r="B176" s="91"/>
      <c r="C176" s="22"/>
      <c r="D176" s="22"/>
      <c r="E176" s="24"/>
      <c r="F176" s="24"/>
      <c r="G176" s="54"/>
      <c r="H176" s="54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54"/>
      <c r="AE176" s="54"/>
      <c r="AF176" s="54"/>
      <c r="AG176" s="54"/>
      <c r="AH176" s="54"/>
      <c r="AI176" s="54"/>
      <c r="AJ176" s="54"/>
      <c r="AK176" s="54"/>
      <c r="AL176" s="54"/>
      <c r="AM176" s="54"/>
      <c r="AN176" s="54"/>
      <c r="AO176" s="54"/>
      <c r="AP176" s="54"/>
      <c r="AQ176" s="54"/>
      <c r="AR176" s="54"/>
      <c r="AS176" s="54"/>
      <c r="AT176" s="54"/>
      <c r="AU176" s="54"/>
      <c r="AV176" s="54"/>
      <c r="AW176" s="54"/>
      <c r="AX176" s="54"/>
      <c r="AY176" s="54"/>
      <c r="AZ176" s="54"/>
      <c r="BA176" s="54"/>
      <c r="BB176" s="54"/>
      <c r="BC176" s="54"/>
      <c r="BD176" s="54"/>
      <c r="BE176" s="54"/>
      <c r="BF176" s="54"/>
      <c r="BG176" s="54"/>
      <c r="BH176" s="54"/>
      <c r="BI176" s="54"/>
      <c r="BJ176" s="54"/>
      <c r="BK176" s="54"/>
      <c r="BL176" s="54"/>
      <c r="BM176" s="54"/>
      <c r="BN176" s="54"/>
      <c r="BO176" s="54"/>
      <c r="BP176" s="54"/>
      <c r="BQ176" s="54"/>
      <c r="BR176" s="54"/>
      <c r="BS176" s="54"/>
      <c r="BT176" s="54"/>
      <c r="BU176" s="54"/>
      <c r="BV176" s="54"/>
      <c r="BW176" s="54"/>
      <c r="BX176" s="54"/>
      <c r="BY176" s="54"/>
      <c r="BZ176" s="54"/>
      <c r="CA176" s="54"/>
      <c r="CB176" s="54"/>
      <c r="CC176" s="54"/>
      <c r="CD176" s="54"/>
      <c r="CE176" s="54"/>
      <c r="CF176" s="54"/>
      <c r="CG176" s="54"/>
      <c r="CH176" s="54"/>
      <c r="CI176" s="54"/>
      <c r="CJ176" s="54"/>
      <c r="CK176" s="54"/>
      <c r="CL176" s="54"/>
      <c r="CM176" s="54"/>
      <c r="CN176" s="54"/>
      <c r="CO176" s="54"/>
      <c r="CP176" s="54"/>
      <c r="CQ176" s="54"/>
      <c r="CR176" s="54"/>
      <c r="CS176" s="54"/>
      <c r="CT176" s="54"/>
      <c r="CU176" s="54"/>
      <c r="CV176" s="54"/>
      <c r="CW176" s="54"/>
      <c r="CX176" s="54"/>
      <c r="CY176" s="54"/>
      <c r="CZ176" s="54"/>
      <c r="DA176" s="54"/>
      <c r="DB176" s="54"/>
      <c r="DC176" s="54"/>
    </row>
    <row r="177" spans="1:107" x14ac:dyDescent="0.2"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  <c r="AE177" s="54"/>
      <c r="AF177" s="54"/>
      <c r="AG177" s="54"/>
      <c r="AH177" s="54"/>
      <c r="AI177" s="54"/>
      <c r="AJ177" s="54"/>
      <c r="AK177" s="54"/>
      <c r="AL177" s="54"/>
      <c r="AM177" s="54"/>
      <c r="AN177" s="54"/>
      <c r="AO177" s="54"/>
      <c r="AP177" s="54"/>
      <c r="AQ177" s="54"/>
      <c r="AR177" s="54"/>
      <c r="AS177" s="54"/>
      <c r="AT177" s="54"/>
      <c r="AU177" s="54"/>
      <c r="AV177" s="54"/>
      <c r="AW177" s="54"/>
      <c r="AX177" s="54"/>
      <c r="AY177" s="54"/>
      <c r="AZ177" s="54"/>
      <c r="BA177" s="54"/>
      <c r="BB177" s="54"/>
      <c r="BC177" s="54"/>
      <c r="BD177" s="54"/>
      <c r="BE177" s="54"/>
      <c r="BF177" s="54"/>
      <c r="BG177" s="54"/>
      <c r="BH177" s="54"/>
      <c r="BI177" s="54"/>
      <c r="BJ177" s="54"/>
      <c r="BK177" s="54"/>
      <c r="BL177" s="54"/>
      <c r="BM177" s="54"/>
      <c r="BN177" s="54"/>
      <c r="BO177" s="54"/>
      <c r="BP177" s="54"/>
      <c r="BQ177" s="54"/>
      <c r="BR177" s="54"/>
      <c r="BS177" s="54"/>
      <c r="BT177" s="54"/>
      <c r="BU177" s="54"/>
      <c r="BV177" s="54"/>
      <c r="BW177" s="54"/>
      <c r="BX177" s="54"/>
      <c r="BY177" s="54"/>
      <c r="BZ177" s="54"/>
      <c r="CA177" s="54"/>
      <c r="CB177" s="54"/>
      <c r="CC177" s="54"/>
      <c r="CD177" s="54"/>
      <c r="CE177" s="54"/>
      <c r="CF177" s="54"/>
      <c r="CG177" s="54"/>
      <c r="CH177" s="54"/>
      <c r="CI177" s="54"/>
      <c r="CJ177" s="54"/>
      <c r="CK177" s="54"/>
      <c r="CL177" s="54"/>
      <c r="CM177" s="54"/>
      <c r="CN177" s="54"/>
      <c r="CO177" s="54"/>
      <c r="CP177" s="54"/>
      <c r="CQ177" s="54"/>
      <c r="CR177" s="54"/>
      <c r="CS177" s="54"/>
      <c r="CT177" s="54"/>
      <c r="CU177" s="54"/>
      <c r="CV177" s="54"/>
      <c r="CW177" s="54"/>
      <c r="CX177" s="54"/>
      <c r="CY177" s="54"/>
      <c r="CZ177" s="54"/>
      <c r="DA177" s="54"/>
      <c r="DB177" s="54"/>
      <c r="DC177" s="54"/>
    </row>
    <row r="178" spans="1:107" x14ac:dyDescent="0.2">
      <c r="A178" s="23"/>
      <c r="B178" s="91"/>
      <c r="C178" s="22"/>
      <c r="D178" s="22"/>
      <c r="E178" s="24"/>
      <c r="F178" s="2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54"/>
      <c r="AG178" s="54"/>
      <c r="AH178" s="54"/>
      <c r="AI178" s="54"/>
      <c r="AJ178" s="54"/>
      <c r="AK178" s="54"/>
      <c r="AL178" s="54"/>
      <c r="AM178" s="54"/>
      <c r="AN178" s="54"/>
      <c r="AO178" s="54"/>
      <c r="AP178" s="54"/>
      <c r="AQ178" s="54"/>
      <c r="AR178" s="54"/>
      <c r="AS178" s="54"/>
      <c r="AT178" s="54"/>
      <c r="AU178" s="54"/>
      <c r="AV178" s="54"/>
      <c r="AW178" s="54"/>
      <c r="AX178" s="54"/>
      <c r="AY178" s="54"/>
      <c r="AZ178" s="54"/>
      <c r="BA178" s="54"/>
      <c r="BB178" s="54"/>
      <c r="BC178" s="54"/>
      <c r="BD178" s="54"/>
      <c r="BE178" s="54"/>
      <c r="BF178" s="54"/>
      <c r="BG178" s="54"/>
      <c r="BH178" s="54"/>
      <c r="BI178" s="54"/>
      <c r="BJ178" s="54"/>
      <c r="BK178" s="54"/>
      <c r="BL178" s="54"/>
      <c r="BM178" s="54"/>
      <c r="BN178" s="54"/>
      <c r="BO178" s="54"/>
      <c r="BP178" s="54"/>
      <c r="BQ178" s="54"/>
      <c r="BR178" s="54"/>
      <c r="BS178" s="54"/>
      <c r="BT178" s="54"/>
      <c r="BU178" s="54"/>
      <c r="BV178" s="54"/>
      <c r="BW178" s="54"/>
      <c r="BX178" s="54"/>
      <c r="BY178" s="54"/>
      <c r="BZ178" s="54"/>
      <c r="CA178" s="54"/>
      <c r="CB178" s="54"/>
      <c r="CC178" s="54"/>
      <c r="CD178" s="54"/>
      <c r="CE178" s="54"/>
      <c r="CF178" s="54"/>
      <c r="CG178" s="54"/>
      <c r="CH178" s="54"/>
      <c r="CI178" s="54"/>
      <c r="CJ178" s="54"/>
      <c r="CK178" s="54"/>
      <c r="CL178" s="54"/>
      <c r="CM178" s="54"/>
      <c r="CN178" s="54"/>
      <c r="CO178" s="54"/>
      <c r="CP178" s="54"/>
      <c r="CQ178" s="54"/>
      <c r="CR178" s="54"/>
      <c r="CS178" s="54"/>
      <c r="CT178" s="54"/>
      <c r="CU178" s="54"/>
      <c r="CV178" s="54"/>
      <c r="CW178" s="54"/>
      <c r="CX178" s="54"/>
      <c r="CY178" s="54"/>
      <c r="CZ178" s="54"/>
      <c r="DA178" s="54"/>
      <c r="DB178" s="54"/>
      <c r="DC178" s="54"/>
    </row>
    <row r="179" spans="1:107" x14ac:dyDescent="0.2">
      <c r="A179" s="23"/>
      <c r="B179" s="91"/>
      <c r="C179" s="22"/>
      <c r="D179" s="22"/>
      <c r="E179" s="24"/>
      <c r="F179" s="2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  <c r="AN179" s="54"/>
      <c r="AO179" s="54"/>
      <c r="AP179" s="54"/>
      <c r="AQ179" s="54"/>
      <c r="AR179" s="54"/>
      <c r="AS179" s="54"/>
      <c r="AT179" s="54"/>
      <c r="AU179" s="54"/>
      <c r="AV179" s="54"/>
      <c r="AW179" s="54"/>
      <c r="AX179" s="54"/>
      <c r="AY179" s="54"/>
      <c r="AZ179" s="54"/>
      <c r="BA179" s="54"/>
      <c r="BB179" s="54"/>
      <c r="BC179" s="54"/>
      <c r="BD179" s="54"/>
      <c r="BE179" s="54"/>
      <c r="BF179" s="54"/>
      <c r="BG179" s="54"/>
      <c r="BH179" s="54"/>
      <c r="BI179" s="54"/>
      <c r="BJ179" s="54"/>
      <c r="BK179" s="54"/>
      <c r="BL179" s="54"/>
      <c r="BM179" s="54"/>
      <c r="BN179" s="54"/>
      <c r="BO179" s="54"/>
      <c r="BP179" s="54"/>
      <c r="BQ179" s="54"/>
      <c r="BR179" s="54"/>
      <c r="BS179" s="54"/>
      <c r="BT179" s="54"/>
      <c r="BU179" s="54"/>
      <c r="BV179" s="54"/>
      <c r="BW179" s="54"/>
      <c r="BX179" s="54"/>
      <c r="BY179" s="54"/>
      <c r="BZ179" s="54"/>
      <c r="CA179" s="54"/>
      <c r="CB179" s="54"/>
      <c r="CC179" s="54"/>
      <c r="CD179" s="54"/>
      <c r="CE179" s="54"/>
      <c r="CF179" s="54"/>
      <c r="CG179" s="54"/>
      <c r="CH179" s="54"/>
      <c r="CI179" s="54"/>
      <c r="CJ179" s="54"/>
      <c r="CK179" s="54"/>
      <c r="CL179" s="54"/>
      <c r="CM179" s="54"/>
      <c r="CN179" s="54"/>
      <c r="CO179" s="54"/>
      <c r="CP179" s="54"/>
      <c r="CQ179" s="54"/>
      <c r="CR179" s="54"/>
      <c r="CS179" s="54"/>
      <c r="CT179" s="54"/>
      <c r="CU179" s="54"/>
      <c r="CV179" s="54"/>
      <c r="CW179" s="54"/>
      <c r="CX179" s="54"/>
      <c r="CY179" s="54"/>
      <c r="CZ179" s="54"/>
      <c r="DA179" s="54"/>
      <c r="DB179" s="54"/>
      <c r="DC179" s="54"/>
    </row>
    <row r="180" spans="1:107" x14ac:dyDescent="0.2">
      <c r="A180" s="23"/>
      <c r="B180" s="91"/>
      <c r="C180" s="22"/>
      <c r="D180" s="22"/>
      <c r="E180" s="24"/>
      <c r="F180" s="2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  <c r="AN180" s="54"/>
      <c r="AO180" s="54"/>
      <c r="AP180" s="54"/>
      <c r="AQ180" s="54"/>
      <c r="AR180" s="54"/>
      <c r="AS180" s="54"/>
      <c r="AT180" s="54"/>
      <c r="AU180" s="54"/>
      <c r="AV180" s="54"/>
      <c r="AW180" s="54"/>
      <c r="AX180" s="54"/>
      <c r="AY180" s="54"/>
      <c r="AZ180" s="54"/>
      <c r="BA180" s="54"/>
      <c r="BB180" s="54"/>
      <c r="BC180" s="54"/>
      <c r="BD180" s="54"/>
      <c r="BE180" s="54"/>
      <c r="BF180" s="54"/>
      <c r="BG180" s="54"/>
      <c r="BH180" s="54"/>
      <c r="BI180" s="54"/>
      <c r="BJ180" s="54"/>
      <c r="BK180" s="54"/>
      <c r="BL180" s="54"/>
      <c r="BM180" s="54"/>
      <c r="BN180" s="54"/>
      <c r="BO180" s="54"/>
      <c r="BP180" s="54"/>
      <c r="BQ180" s="54"/>
      <c r="BR180" s="54"/>
      <c r="BS180" s="54"/>
      <c r="BT180" s="54"/>
      <c r="BU180" s="54"/>
      <c r="BV180" s="54"/>
      <c r="BW180" s="54"/>
      <c r="BX180" s="54"/>
      <c r="BY180" s="54"/>
      <c r="BZ180" s="54"/>
      <c r="CA180" s="54"/>
      <c r="CB180" s="54"/>
      <c r="CC180" s="54"/>
      <c r="CD180" s="54"/>
      <c r="CE180" s="54"/>
      <c r="CF180" s="54"/>
      <c r="CG180" s="54"/>
      <c r="CH180" s="54"/>
      <c r="CI180" s="54"/>
      <c r="CJ180" s="54"/>
      <c r="CK180" s="54"/>
      <c r="CL180" s="54"/>
      <c r="CM180" s="54"/>
      <c r="CN180" s="54"/>
      <c r="CO180" s="54"/>
      <c r="CP180" s="54"/>
      <c r="CQ180" s="54"/>
      <c r="CR180" s="54"/>
      <c r="CS180" s="54"/>
      <c r="CT180" s="54"/>
      <c r="CU180" s="54"/>
      <c r="CV180" s="54"/>
      <c r="CW180" s="54"/>
      <c r="CX180" s="54"/>
      <c r="CY180" s="54"/>
      <c r="CZ180" s="54"/>
      <c r="DA180" s="54"/>
      <c r="DB180" s="54"/>
      <c r="DC180" s="54"/>
    </row>
    <row r="181" spans="1:107" x14ac:dyDescent="0.2">
      <c r="A181" s="23"/>
      <c r="B181" s="91"/>
      <c r="C181" s="22"/>
      <c r="D181" s="22"/>
      <c r="E181" s="24"/>
      <c r="F181" s="2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54"/>
      <c r="BW181" s="54"/>
      <c r="BX181" s="54"/>
      <c r="BY181" s="54"/>
      <c r="BZ181" s="54"/>
      <c r="CA181" s="54"/>
      <c r="CB181" s="54"/>
      <c r="CC181" s="54"/>
      <c r="CD181" s="54"/>
      <c r="CE181" s="54"/>
      <c r="CF181" s="54"/>
      <c r="CG181" s="54"/>
      <c r="CH181" s="54"/>
      <c r="CI181" s="54"/>
      <c r="CJ181" s="54"/>
      <c r="CK181" s="54"/>
      <c r="CL181" s="54"/>
      <c r="CM181" s="54"/>
      <c r="CN181" s="54"/>
      <c r="CO181" s="54"/>
      <c r="CP181" s="54"/>
      <c r="CQ181" s="54"/>
      <c r="CR181" s="54"/>
      <c r="CS181" s="54"/>
      <c r="CT181" s="54"/>
      <c r="CU181" s="54"/>
      <c r="CV181" s="54"/>
      <c r="CW181" s="54"/>
      <c r="CX181" s="54"/>
      <c r="CY181" s="54"/>
      <c r="CZ181" s="54"/>
      <c r="DA181" s="54"/>
      <c r="DB181" s="54"/>
      <c r="DC181" s="54"/>
    </row>
    <row r="182" spans="1:107" x14ac:dyDescent="0.2">
      <c r="A182" s="23"/>
      <c r="B182" s="91"/>
      <c r="C182" s="22"/>
      <c r="D182" s="22"/>
      <c r="E182" s="24"/>
      <c r="F182" s="2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  <c r="AN182" s="54"/>
      <c r="AO182" s="54"/>
      <c r="AP182" s="54"/>
      <c r="AQ182" s="54"/>
      <c r="AR182" s="54"/>
      <c r="AS182" s="54"/>
      <c r="AT182" s="54"/>
      <c r="AU182" s="54"/>
      <c r="AV182" s="54"/>
      <c r="AW182" s="54"/>
      <c r="AX182" s="54"/>
      <c r="AY182" s="54"/>
      <c r="AZ182" s="54"/>
      <c r="BA182" s="54"/>
      <c r="BB182" s="54"/>
      <c r="BC182" s="54"/>
      <c r="BD182" s="54"/>
      <c r="BE182" s="54"/>
      <c r="BF182" s="54"/>
      <c r="BG182" s="54"/>
      <c r="BH182" s="54"/>
      <c r="BI182" s="54"/>
      <c r="BJ182" s="54"/>
      <c r="BK182" s="54"/>
      <c r="BL182" s="54"/>
      <c r="BM182" s="54"/>
      <c r="BN182" s="54"/>
      <c r="BO182" s="54"/>
      <c r="BP182" s="54"/>
      <c r="BQ182" s="54"/>
      <c r="BR182" s="54"/>
      <c r="BS182" s="54"/>
      <c r="BT182" s="54"/>
      <c r="BU182" s="54"/>
      <c r="BV182" s="54"/>
      <c r="BW182" s="54"/>
      <c r="BX182" s="54"/>
      <c r="BY182" s="54"/>
      <c r="BZ182" s="54"/>
      <c r="CA182" s="54"/>
      <c r="CB182" s="54"/>
      <c r="CC182" s="54"/>
      <c r="CD182" s="54"/>
      <c r="CE182" s="54"/>
      <c r="CF182" s="54"/>
      <c r="CG182" s="54"/>
      <c r="CH182" s="54"/>
      <c r="CI182" s="54"/>
      <c r="CJ182" s="54"/>
      <c r="CK182" s="54"/>
      <c r="CL182" s="54"/>
      <c r="CM182" s="54"/>
      <c r="CN182" s="54"/>
      <c r="CO182" s="54"/>
      <c r="CP182" s="54"/>
      <c r="CQ182" s="54"/>
      <c r="CR182" s="54"/>
      <c r="CS182" s="54"/>
      <c r="CT182" s="54"/>
      <c r="CU182" s="54"/>
      <c r="CV182" s="54"/>
      <c r="CW182" s="54"/>
      <c r="CX182" s="54"/>
      <c r="CY182" s="54"/>
      <c r="CZ182" s="54"/>
      <c r="DA182" s="54"/>
      <c r="DB182" s="54"/>
      <c r="DC182" s="54"/>
    </row>
    <row r="183" spans="1:107" x14ac:dyDescent="0.2">
      <c r="A183" s="23"/>
      <c r="B183" s="91"/>
      <c r="C183" s="22"/>
      <c r="D183" s="22"/>
      <c r="E183" s="24"/>
      <c r="F183" s="2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  <c r="AN183" s="54"/>
      <c r="AO183" s="54"/>
      <c r="AP183" s="54"/>
      <c r="AQ183" s="54"/>
      <c r="AR183" s="54"/>
      <c r="AS183" s="54"/>
      <c r="AT183" s="54"/>
      <c r="AU183" s="54"/>
      <c r="AV183" s="54"/>
      <c r="AW183" s="54"/>
      <c r="AX183" s="54"/>
      <c r="AY183" s="54"/>
      <c r="AZ183" s="54"/>
      <c r="BA183" s="54"/>
      <c r="BB183" s="54"/>
      <c r="BC183" s="54"/>
      <c r="BD183" s="54"/>
      <c r="BE183" s="54"/>
      <c r="BF183" s="54"/>
      <c r="BG183" s="54"/>
      <c r="BH183" s="54"/>
      <c r="BI183" s="54"/>
      <c r="BJ183" s="54"/>
      <c r="BK183" s="54"/>
      <c r="BL183" s="54"/>
      <c r="BM183" s="54"/>
      <c r="BN183" s="54"/>
      <c r="BO183" s="54"/>
      <c r="BP183" s="54"/>
      <c r="BQ183" s="54"/>
      <c r="BR183" s="54"/>
      <c r="BS183" s="54"/>
      <c r="BT183" s="54"/>
      <c r="BU183" s="54"/>
      <c r="BV183" s="54"/>
      <c r="BW183" s="54"/>
      <c r="BX183" s="54"/>
      <c r="BY183" s="54"/>
      <c r="BZ183" s="54"/>
      <c r="CA183" s="54"/>
      <c r="CB183" s="54"/>
      <c r="CC183" s="54"/>
      <c r="CD183" s="54"/>
      <c r="CE183" s="54"/>
      <c r="CF183" s="54"/>
      <c r="CG183" s="54"/>
      <c r="CH183" s="54"/>
      <c r="CI183" s="54"/>
      <c r="CJ183" s="54"/>
      <c r="CK183" s="54"/>
      <c r="CL183" s="54"/>
      <c r="CM183" s="54"/>
      <c r="CN183" s="54"/>
      <c r="CO183" s="54"/>
      <c r="CP183" s="54"/>
      <c r="CQ183" s="54"/>
      <c r="CR183" s="54"/>
      <c r="CS183" s="54"/>
      <c r="CT183" s="54"/>
      <c r="CU183" s="54"/>
      <c r="CV183" s="54"/>
      <c r="CW183" s="54"/>
      <c r="CX183" s="54"/>
      <c r="CY183" s="54"/>
      <c r="CZ183" s="54"/>
      <c r="DA183" s="54"/>
      <c r="DB183" s="54"/>
      <c r="DC183" s="54"/>
    </row>
    <row r="184" spans="1:107" x14ac:dyDescent="0.2">
      <c r="A184" s="23"/>
      <c r="B184" s="91"/>
      <c r="C184" s="22"/>
      <c r="D184" s="22"/>
      <c r="E184" s="24"/>
      <c r="F184" s="2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  <c r="AN184" s="54"/>
      <c r="AO184" s="54"/>
      <c r="AP184" s="54"/>
      <c r="AQ184" s="54"/>
      <c r="AR184" s="54"/>
      <c r="AS184" s="54"/>
      <c r="AT184" s="54"/>
      <c r="AU184" s="54"/>
      <c r="AV184" s="54"/>
      <c r="AW184" s="54"/>
      <c r="AX184" s="54"/>
      <c r="AY184" s="54"/>
      <c r="AZ184" s="54"/>
      <c r="BA184" s="54"/>
      <c r="BB184" s="54"/>
      <c r="BC184" s="54"/>
      <c r="BD184" s="54"/>
      <c r="BE184" s="54"/>
      <c r="BF184" s="54"/>
      <c r="BG184" s="54"/>
      <c r="BH184" s="54"/>
      <c r="BI184" s="54"/>
      <c r="BJ184" s="54"/>
      <c r="BK184" s="54"/>
      <c r="BL184" s="54"/>
      <c r="BM184" s="54"/>
      <c r="BN184" s="54"/>
      <c r="BO184" s="54"/>
      <c r="BP184" s="54"/>
      <c r="BQ184" s="54"/>
      <c r="BR184" s="54"/>
      <c r="BS184" s="54"/>
      <c r="BT184" s="54"/>
      <c r="BU184" s="54"/>
      <c r="BV184" s="54"/>
      <c r="BW184" s="54"/>
      <c r="BX184" s="54"/>
      <c r="BY184" s="54"/>
      <c r="BZ184" s="54"/>
      <c r="CA184" s="54"/>
      <c r="CB184" s="54"/>
      <c r="CC184" s="54"/>
      <c r="CD184" s="54"/>
      <c r="CE184" s="54"/>
      <c r="CF184" s="54"/>
      <c r="CG184" s="54"/>
      <c r="CH184" s="54"/>
      <c r="CI184" s="54"/>
      <c r="CJ184" s="54"/>
      <c r="CK184" s="54"/>
      <c r="CL184" s="54"/>
      <c r="CM184" s="54"/>
      <c r="CN184" s="54"/>
      <c r="CO184" s="54"/>
      <c r="CP184" s="54"/>
      <c r="CQ184" s="54"/>
      <c r="CR184" s="54"/>
      <c r="CS184" s="54"/>
      <c r="CT184" s="54"/>
      <c r="CU184" s="54"/>
      <c r="CV184" s="54"/>
      <c r="CW184" s="54"/>
      <c r="CX184" s="54"/>
      <c r="CY184" s="54"/>
      <c r="CZ184" s="54"/>
      <c r="DA184" s="54"/>
      <c r="DB184" s="54"/>
      <c r="DC184" s="54"/>
    </row>
    <row r="185" spans="1:107" x14ac:dyDescent="0.2">
      <c r="A185" s="23"/>
      <c r="B185" s="91"/>
      <c r="C185" s="22"/>
      <c r="D185" s="22"/>
      <c r="E185" s="24"/>
      <c r="F185" s="2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  <c r="AN185" s="54"/>
      <c r="AO185" s="54"/>
      <c r="AP185" s="54"/>
      <c r="AQ185" s="54"/>
      <c r="AR185" s="54"/>
      <c r="AS185" s="54"/>
      <c r="AT185" s="54"/>
      <c r="AU185" s="54"/>
      <c r="AV185" s="54"/>
      <c r="AW185" s="54"/>
      <c r="AX185" s="54"/>
      <c r="AY185" s="54"/>
      <c r="AZ185" s="54"/>
      <c r="BA185" s="54"/>
      <c r="BB185" s="54"/>
      <c r="BC185" s="54"/>
      <c r="BD185" s="54"/>
      <c r="BE185" s="54"/>
      <c r="BF185" s="54"/>
      <c r="BG185" s="54"/>
      <c r="BH185" s="54"/>
      <c r="BI185" s="54"/>
      <c r="BJ185" s="54"/>
      <c r="BK185" s="54"/>
      <c r="BL185" s="54"/>
      <c r="BM185" s="54"/>
      <c r="BN185" s="54"/>
      <c r="BO185" s="54"/>
      <c r="BP185" s="54"/>
      <c r="BQ185" s="54"/>
      <c r="BR185" s="54"/>
      <c r="BS185" s="54"/>
      <c r="BT185" s="54"/>
      <c r="BU185" s="54"/>
      <c r="BV185" s="54"/>
      <c r="BW185" s="54"/>
      <c r="BX185" s="54"/>
      <c r="BY185" s="54"/>
      <c r="BZ185" s="54"/>
      <c r="CA185" s="54"/>
      <c r="CB185" s="54"/>
      <c r="CC185" s="54"/>
      <c r="CD185" s="54"/>
      <c r="CE185" s="54"/>
      <c r="CF185" s="54"/>
      <c r="CG185" s="54"/>
      <c r="CH185" s="54"/>
      <c r="CI185" s="54"/>
      <c r="CJ185" s="54"/>
      <c r="CK185" s="54"/>
      <c r="CL185" s="54"/>
      <c r="CM185" s="54"/>
      <c r="CN185" s="54"/>
      <c r="CO185" s="54"/>
      <c r="CP185" s="54"/>
      <c r="CQ185" s="54"/>
      <c r="CR185" s="54"/>
      <c r="CS185" s="54"/>
      <c r="CT185" s="54"/>
      <c r="CU185" s="54"/>
      <c r="CV185" s="54"/>
      <c r="CW185" s="54"/>
      <c r="CX185" s="54"/>
      <c r="CY185" s="54"/>
      <c r="CZ185" s="54"/>
      <c r="DA185" s="54"/>
      <c r="DB185" s="54"/>
      <c r="DC185" s="54"/>
    </row>
    <row r="186" spans="1:107" x14ac:dyDescent="0.2">
      <c r="A186" s="23"/>
      <c r="B186" s="91"/>
      <c r="C186" s="22"/>
      <c r="D186" s="22"/>
      <c r="E186" s="24"/>
      <c r="F186" s="2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  <c r="AN186" s="54"/>
      <c r="AO186" s="54"/>
      <c r="AP186" s="54"/>
      <c r="AQ186" s="54"/>
      <c r="AR186" s="54"/>
      <c r="AS186" s="54"/>
      <c r="AT186" s="54"/>
      <c r="AU186" s="54"/>
      <c r="AV186" s="54"/>
      <c r="AW186" s="54"/>
      <c r="AX186" s="54"/>
      <c r="AY186" s="54"/>
      <c r="AZ186" s="54"/>
      <c r="BA186" s="54"/>
      <c r="BB186" s="54"/>
      <c r="BC186" s="54"/>
      <c r="BD186" s="54"/>
      <c r="BE186" s="54"/>
      <c r="BF186" s="54"/>
      <c r="BG186" s="54"/>
      <c r="BH186" s="54"/>
      <c r="BI186" s="54"/>
      <c r="BJ186" s="54"/>
      <c r="BK186" s="54"/>
      <c r="BL186" s="54"/>
      <c r="BM186" s="54"/>
      <c r="BN186" s="54"/>
      <c r="BO186" s="54"/>
      <c r="BP186" s="54"/>
      <c r="BQ186" s="54"/>
      <c r="BR186" s="54"/>
      <c r="BS186" s="54"/>
      <c r="BT186" s="54"/>
      <c r="BU186" s="54"/>
      <c r="BV186" s="54"/>
      <c r="BW186" s="54"/>
      <c r="BX186" s="54"/>
      <c r="BY186" s="54"/>
      <c r="BZ186" s="54"/>
      <c r="CA186" s="54"/>
      <c r="CB186" s="54"/>
      <c r="CC186" s="54"/>
      <c r="CD186" s="54"/>
      <c r="CE186" s="54"/>
      <c r="CF186" s="54"/>
      <c r="CG186" s="54"/>
      <c r="CH186" s="54"/>
      <c r="CI186" s="54"/>
      <c r="CJ186" s="54"/>
      <c r="CK186" s="54"/>
      <c r="CL186" s="54"/>
      <c r="CM186" s="54"/>
      <c r="CN186" s="54"/>
      <c r="CO186" s="54"/>
      <c r="CP186" s="54"/>
      <c r="CQ186" s="54"/>
      <c r="CR186" s="54"/>
      <c r="CS186" s="54"/>
      <c r="CT186" s="54"/>
      <c r="CU186" s="54"/>
      <c r="CV186" s="54"/>
      <c r="CW186" s="54"/>
      <c r="CX186" s="54"/>
      <c r="CY186" s="54"/>
      <c r="CZ186" s="54"/>
      <c r="DA186" s="54"/>
      <c r="DB186" s="54"/>
      <c r="DC186" s="54"/>
    </row>
    <row r="187" spans="1:107" x14ac:dyDescent="0.2">
      <c r="A187" s="23"/>
      <c r="B187" s="91"/>
      <c r="C187" s="22"/>
      <c r="D187" s="22"/>
      <c r="E187" s="24"/>
      <c r="F187" s="2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  <c r="AN187" s="54"/>
      <c r="AO187" s="54"/>
      <c r="AP187" s="54"/>
      <c r="AQ187" s="54"/>
      <c r="AR187" s="54"/>
      <c r="AS187" s="54"/>
      <c r="AT187" s="54"/>
      <c r="AU187" s="54"/>
      <c r="AV187" s="54"/>
      <c r="AW187" s="54"/>
      <c r="AX187" s="54"/>
      <c r="AY187" s="54"/>
      <c r="AZ187" s="54"/>
      <c r="BA187" s="54"/>
      <c r="BB187" s="54"/>
      <c r="BC187" s="54"/>
      <c r="BD187" s="54"/>
      <c r="BE187" s="54"/>
      <c r="BF187" s="54"/>
      <c r="BG187" s="54"/>
      <c r="BH187" s="54"/>
      <c r="BI187" s="54"/>
      <c r="BJ187" s="54"/>
      <c r="BK187" s="54"/>
      <c r="BL187" s="54"/>
      <c r="BM187" s="54"/>
      <c r="BN187" s="54"/>
      <c r="BO187" s="54"/>
      <c r="BP187" s="54"/>
      <c r="BQ187" s="54"/>
      <c r="BR187" s="54"/>
      <c r="BS187" s="54"/>
      <c r="BT187" s="54"/>
      <c r="BU187" s="54"/>
      <c r="BV187" s="54"/>
      <c r="BW187" s="54"/>
      <c r="BX187" s="54"/>
      <c r="BY187" s="54"/>
      <c r="BZ187" s="54"/>
      <c r="CA187" s="54"/>
      <c r="CB187" s="54"/>
      <c r="CC187" s="54"/>
      <c r="CD187" s="54"/>
      <c r="CE187" s="54"/>
      <c r="CF187" s="54"/>
      <c r="CG187" s="54"/>
      <c r="CH187" s="54"/>
      <c r="CI187" s="54"/>
      <c r="CJ187" s="54"/>
      <c r="CK187" s="54"/>
      <c r="CL187" s="54"/>
      <c r="CM187" s="54"/>
      <c r="CN187" s="54"/>
      <c r="CO187" s="54"/>
      <c r="CP187" s="54"/>
      <c r="CQ187" s="54"/>
      <c r="CR187" s="54"/>
      <c r="CS187" s="54"/>
      <c r="CT187" s="54"/>
      <c r="CU187" s="54"/>
      <c r="CV187" s="54"/>
      <c r="CW187" s="54"/>
      <c r="CX187" s="54"/>
      <c r="CY187" s="54"/>
      <c r="CZ187" s="54"/>
      <c r="DA187" s="54"/>
      <c r="DB187" s="54"/>
      <c r="DC187" s="54"/>
    </row>
    <row r="188" spans="1:107" x14ac:dyDescent="0.2">
      <c r="A188" s="23"/>
      <c r="B188" s="91"/>
      <c r="C188" s="22"/>
      <c r="D188" s="22"/>
      <c r="E188" s="24"/>
      <c r="F188" s="2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  <c r="AN188" s="54"/>
      <c r="AO188" s="54"/>
      <c r="AP188" s="54"/>
      <c r="AQ188" s="54"/>
      <c r="AR188" s="54"/>
      <c r="AS188" s="54"/>
      <c r="AT188" s="54"/>
      <c r="AU188" s="54"/>
      <c r="AV188" s="54"/>
      <c r="AW188" s="54"/>
      <c r="AX188" s="54"/>
      <c r="AY188" s="54"/>
      <c r="AZ188" s="54"/>
      <c r="BA188" s="54"/>
      <c r="BB188" s="54"/>
      <c r="BC188" s="54"/>
      <c r="BD188" s="54"/>
      <c r="BE188" s="54"/>
      <c r="BF188" s="54"/>
      <c r="BG188" s="54"/>
      <c r="BH188" s="54"/>
      <c r="BI188" s="54"/>
      <c r="BJ188" s="54"/>
      <c r="BK188" s="54"/>
      <c r="BL188" s="54"/>
      <c r="BM188" s="54"/>
      <c r="BN188" s="54"/>
      <c r="BO188" s="54"/>
      <c r="BP188" s="54"/>
      <c r="BQ188" s="54"/>
      <c r="BR188" s="54"/>
      <c r="BS188" s="54"/>
      <c r="BT188" s="54"/>
      <c r="BU188" s="54"/>
      <c r="BV188" s="54"/>
      <c r="BW188" s="54"/>
      <c r="BX188" s="54"/>
      <c r="BY188" s="54"/>
      <c r="BZ188" s="54"/>
      <c r="CA188" s="54"/>
      <c r="CB188" s="54"/>
      <c r="CC188" s="54"/>
      <c r="CD188" s="54"/>
      <c r="CE188" s="54"/>
      <c r="CF188" s="54"/>
      <c r="CG188" s="54"/>
      <c r="CH188" s="54"/>
      <c r="CI188" s="54"/>
      <c r="CJ188" s="54"/>
      <c r="CK188" s="54"/>
      <c r="CL188" s="54"/>
      <c r="CM188" s="54"/>
      <c r="CN188" s="54"/>
      <c r="CO188" s="54"/>
      <c r="CP188" s="54"/>
      <c r="CQ188" s="54"/>
      <c r="CR188" s="54"/>
      <c r="CS188" s="54"/>
      <c r="CT188" s="54"/>
      <c r="CU188" s="54"/>
      <c r="CV188" s="54"/>
      <c r="CW188" s="54"/>
      <c r="CX188" s="54"/>
      <c r="CY188" s="54"/>
      <c r="CZ188" s="54"/>
      <c r="DA188" s="54"/>
      <c r="DB188" s="54"/>
      <c r="DC188" s="54"/>
    </row>
    <row r="189" spans="1:107" x14ac:dyDescent="0.2">
      <c r="A189" s="23"/>
      <c r="B189" s="91"/>
      <c r="C189" s="22"/>
      <c r="D189" s="22"/>
      <c r="E189" s="24"/>
      <c r="F189" s="2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  <c r="AN189" s="54"/>
      <c r="AO189" s="54"/>
      <c r="AP189" s="54"/>
      <c r="AQ189" s="54"/>
      <c r="AR189" s="54"/>
      <c r="AS189" s="54"/>
      <c r="AT189" s="54"/>
      <c r="AU189" s="54"/>
      <c r="AV189" s="54"/>
      <c r="AW189" s="54"/>
      <c r="AX189" s="54"/>
      <c r="AY189" s="54"/>
      <c r="AZ189" s="54"/>
      <c r="BA189" s="54"/>
      <c r="BB189" s="54"/>
      <c r="BC189" s="54"/>
      <c r="BD189" s="54"/>
      <c r="BE189" s="54"/>
      <c r="BF189" s="54"/>
      <c r="BG189" s="54"/>
      <c r="BH189" s="54"/>
      <c r="BI189" s="54"/>
      <c r="BJ189" s="54"/>
      <c r="BK189" s="54"/>
      <c r="BL189" s="54"/>
      <c r="BM189" s="54"/>
      <c r="BN189" s="54"/>
      <c r="BO189" s="54"/>
      <c r="BP189" s="54"/>
      <c r="BQ189" s="54"/>
      <c r="BR189" s="54"/>
      <c r="BS189" s="54"/>
      <c r="BT189" s="54"/>
      <c r="BU189" s="54"/>
      <c r="BV189" s="54"/>
      <c r="BW189" s="54"/>
      <c r="BX189" s="54"/>
      <c r="BY189" s="54"/>
      <c r="BZ189" s="54"/>
      <c r="CA189" s="54"/>
      <c r="CB189" s="54"/>
      <c r="CC189" s="54"/>
      <c r="CD189" s="54"/>
      <c r="CE189" s="54"/>
      <c r="CF189" s="54"/>
      <c r="CG189" s="54"/>
      <c r="CH189" s="54"/>
      <c r="CI189" s="54"/>
      <c r="CJ189" s="54"/>
      <c r="CK189" s="54"/>
      <c r="CL189" s="54"/>
      <c r="CM189" s="54"/>
      <c r="CN189" s="54"/>
      <c r="CO189" s="54"/>
      <c r="CP189" s="54"/>
      <c r="CQ189" s="54"/>
      <c r="CR189" s="54"/>
      <c r="CS189" s="54"/>
      <c r="CT189" s="54"/>
      <c r="CU189" s="54"/>
      <c r="CV189" s="54"/>
      <c r="CW189" s="54"/>
      <c r="CX189" s="54"/>
      <c r="CY189" s="54"/>
      <c r="CZ189" s="54"/>
      <c r="DA189" s="54"/>
      <c r="DB189" s="54"/>
      <c r="DC189" s="54"/>
    </row>
    <row r="190" spans="1:107" x14ac:dyDescent="0.2">
      <c r="A190" s="23"/>
      <c r="B190" s="91"/>
      <c r="C190" s="22"/>
      <c r="D190" s="22"/>
      <c r="E190" s="24"/>
      <c r="F190" s="2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  <c r="AN190" s="54"/>
      <c r="AO190" s="54"/>
      <c r="AP190" s="54"/>
      <c r="AQ190" s="54"/>
      <c r="AR190" s="54"/>
      <c r="AS190" s="54"/>
      <c r="AT190" s="54"/>
      <c r="AU190" s="54"/>
      <c r="AV190" s="54"/>
      <c r="AW190" s="54"/>
      <c r="AX190" s="54"/>
      <c r="AY190" s="54"/>
      <c r="AZ190" s="54"/>
      <c r="BA190" s="54"/>
      <c r="BB190" s="54"/>
      <c r="BC190" s="54"/>
      <c r="BD190" s="54"/>
      <c r="BE190" s="54"/>
      <c r="BF190" s="54"/>
      <c r="BG190" s="54"/>
      <c r="BH190" s="54"/>
      <c r="BI190" s="54"/>
      <c r="BJ190" s="54"/>
      <c r="BK190" s="54"/>
      <c r="BL190" s="54"/>
      <c r="BM190" s="54"/>
      <c r="BN190" s="54"/>
      <c r="BO190" s="54"/>
      <c r="BP190" s="54"/>
      <c r="BQ190" s="54"/>
      <c r="BR190" s="54"/>
      <c r="BS190" s="54"/>
      <c r="BT190" s="54"/>
      <c r="BU190" s="54"/>
      <c r="BV190" s="54"/>
      <c r="BW190" s="54"/>
      <c r="BX190" s="54"/>
      <c r="BY190" s="54"/>
      <c r="BZ190" s="54"/>
      <c r="CA190" s="54"/>
      <c r="CB190" s="54"/>
      <c r="CC190" s="54"/>
      <c r="CD190" s="54"/>
      <c r="CE190" s="54"/>
      <c r="CF190" s="54"/>
      <c r="CG190" s="54"/>
      <c r="CH190" s="54"/>
      <c r="CI190" s="54"/>
      <c r="CJ190" s="54"/>
      <c r="CK190" s="54"/>
      <c r="CL190" s="54"/>
      <c r="CM190" s="54"/>
      <c r="CN190" s="54"/>
      <c r="CO190" s="54"/>
      <c r="CP190" s="54"/>
      <c r="CQ190" s="54"/>
      <c r="CR190" s="54"/>
      <c r="CS190" s="54"/>
      <c r="CT190" s="54"/>
      <c r="CU190" s="54"/>
      <c r="CV190" s="54"/>
      <c r="CW190" s="54"/>
      <c r="CX190" s="54"/>
      <c r="CY190" s="54"/>
      <c r="CZ190" s="54"/>
      <c r="DA190" s="54"/>
      <c r="DB190" s="54"/>
      <c r="DC190" s="54"/>
    </row>
    <row r="191" spans="1:107" x14ac:dyDescent="0.2">
      <c r="A191" s="23"/>
      <c r="B191" s="91"/>
      <c r="C191" s="22"/>
      <c r="D191" s="22"/>
      <c r="E191" s="24"/>
      <c r="F191" s="2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  <c r="AN191" s="54"/>
      <c r="AO191" s="54"/>
      <c r="AP191" s="54"/>
      <c r="AQ191" s="54"/>
      <c r="AR191" s="54"/>
      <c r="AS191" s="54"/>
      <c r="AT191" s="54"/>
      <c r="AU191" s="54"/>
      <c r="AV191" s="54"/>
      <c r="AW191" s="54"/>
      <c r="AX191" s="54"/>
      <c r="AY191" s="54"/>
      <c r="AZ191" s="54"/>
      <c r="BA191" s="54"/>
      <c r="BB191" s="54"/>
      <c r="BC191" s="54"/>
      <c r="BD191" s="54"/>
      <c r="BE191" s="54"/>
      <c r="BF191" s="54"/>
      <c r="BG191" s="54"/>
      <c r="BH191" s="54"/>
      <c r="BI191" s="54"/>
      <c r="BJ191" s="54"/>
      <c r="BK191" s="54"/>
      <c r="BL191" s="54"/>
      <c r="BM191" s="54"/>
      <c r="BN191" s="54"/>
      <c r="BO191" s="54"/>
      <c r="BP191" s="54"/>
      <c r="BQ191" s="54"/>
      <c r="BR191" s="54"/>
      <c r="BS191" s="54"/>
      <c r="BT191" s="54"/>
      <c r="BU191" s="54"/>
      <c r="BV191" s="54"/>
      <c r="BW191" s="54"/>
      <c r="BX191" s="54"/>
      <c r="BY191" s="54"/>
      <c r="BZ191" s="54"/>
      <c r="CA191" s="54"/>
      <c r="CB191" s="54"/>
      <c r="CC191" s="54"/>
      <c r="CD191" s="54"/>
      <c r="CE191" s="54"/>
      <c r="CF191" s="54"/>
      <c r="CG191" s="54"/>
      <c r="CH191" s="54"/>
      <c r="CI191" s="54"/>
      <c r="CJ191" s="54"/>
      <c r="CK191" s="54"/>
      <c r="CL191" s="54"/>
      <c r="CM191" s="54"/>
      <c r="CN191" s="54"/>
      <c r="CO191" s="54"/>
      <c r="CP191" s="54"/>
      <c r="CQ191" s="54"/>
      <c r="CR191" s="54"/>
      <c r="CS191" s="54"/>
      <c r="CT191" s="54"/>
      <c r="CU191" s="54"/>
      <c r="CV191" s="54"/>
      <c r="CW191" s="54"/>
      <c r="CX191" s="54"/>
      <c r="CY191" s="54"/>
      <c r="CZ191" s="54"/>
      <c r="DA191" s="54"/>
      <c r="DB191" s="54"/>
      <c r="DC191" s="54"/>
    </row>
    <row r="192" spans="1:107" x14ac:dyDescent="0.2">
      <c r="A192" s="23"/>
      <c r="B192" s="91"/>
      <c r="C192" s="22"/>
      <c r="D192" s="22"/>
      <c r="E192" s="24"/>
      <c r="F192" s="2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  <c r="AN192" s="54"/>
      <c r="AO192" s="54"/>
      <c r="AP192" s="54"/>
      <c r="AQ192" s="54"/>
      <c r="AR192" s="54"/>
      <c r="AS192" s="54"/>
      <c r="AT192" s="54"/>
      <c r="AU192" s="54"/>
      <c r="AV192" s="54"/>
      <c r="AW192" s="54"/>
      <c r="AX192" s="54"/>
      <c r="AY192" s="54"/>
      <c r="AZ192" s="54"/>
      <c r="BA192" s="54"/>
      <c r="BB192" s="54"/>
      <c r="BC192" s="54"/>
      <c r="BD192" s="54"/>
      <c r="BE192" s="54"/>
      <c r="BF192" s="54"/>
      <c r="BG192" s="54"/>
      <c r="BH192" s="54"/>
      <c r="BI192" s="54"/>
      <c r="BJ192" s="54"/>
      <c r="BK192" s="54"/>
      <c r="BL192" s="54"/>
      <c r="BM192" s="54"/>
      <c r="BN192" s="54"/>
      <c r="BO192" s="54"/>
      <c r="BP192" s="54"/>
      <c r="BQ192" s="54"/>
      <c r="BR192" s="54"/>
      <c r="BS192" s="54"/>
      <c r="BT192" s="54"/>
      <c r="BU192" s="54"/>
      <c r="BV192" s="54"/>
      <c r="BW192" s="54"/>
      <c r="BX192" s="54"/>
      <c r="BY192" s="54"/>
      <c r="BZ192" s="54"/>
      <c r="CA192" s="54"/>
      <c r="CB192" s="54"/>
      <c r="CC192" s="54"/>
      <c r="CD192" s="54"/>
      <c r="CE192" s="54"/>
      <c r="CF192" s="54"/>
      <c r="CG192" s="54"/>
      <c r="CH192" s="54"/>
      <c r="CI192" s="54"/>
      <c r="CJ192" s="54"/>
      <c r="CK192" s="54"/>
      <c r="CL192" s="54"/>
      <c r="CM192" s="54"/>
      <c r="CN192" s="54"/>
      <c r="CO192" s="54"/>
      <c r="CP192" s="54"/>
      <c r="CQ192" s="54"/>
      <c r="CR192" s="54"/>
      <c r="CS192" s="54"/>
      <c r="CT192" s="54"/>
      <c r="CU192" s="54"/>
      <c r="CV192" s="54"/>
      <c r="CW192" s="54"/>
      <c r="CX192" s="54"/>
      <c r="CY192" s="54"/>
      <c r="CZ192" s="54"/>
      <c r="DA192" s="54"/>
      <c r="DB192" s="54"/>
      <c r="DC192" s="54"/>
    </row>
    <row r="193" spans="1:107" x14ac:dyDescent="0.2">
      <c r="A193" s="23"/>
      <c r="B193" s="91"/>
      <c r="C193" s="22"/>
      <c r="D193" s="22"/>
      <c r="E193" s="24"/>
      <c r="F193" s="2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  <c r="AN193" s="54"/>
      <c r="AO193" s="54"/>
      <c r="AP193" s="54"/>
      <c r="AQ193" s="54"/>
      <c r="AR193" s="54"/>
      <c r="AS193" s="54"/>
      <c r="AT193" s="54"/>
      <c r="AU193" s="54"/>
      <c r="AV193" s="54"/>
      <c r="AW193" s="54"/>
      <c r="AX193" s="54"/>
      <c r="AY193" s="54"/>
      <c r="AZ193" s="54"/>
      <c r="BA193" s="54"/>
      <c r="BB193" s="54"/>
      <c r="BC193" s="54"/>
      <c r="BD193" s="54"/>
      <c r="BE193" s="54"/>
      <c r="BF193" s="54"/>
      <c r="BG193" s="54"/>
      <c r="BH193" s="54"/>
      <c r="BI193" s="54"/>
      <c r="BJ193" s="54"/>
      <c r="BK193" s="54"/>
      <c r="BL193" s="54"/>
      <c r="BM193" s="54"/>
      <c r="BN193" s="54"/>
      <c r="BO193" s="54"/>
      <c r="BP193" s="54"/>
      <c r="BQ193" s="54"/>
      <c r="BR193" s="54"/>
      <c r="BS193" s="54"/>
      <c r="BT193" s="54"/>
      <c r="BU193" s="54"/>
      <c r="BV193" s="54"/>
      <c r="BW193" s="54"/>
      <c r="BX193" s="54"/>
      <c r="BY193" s="54"/>
      <c r="BZ193" s="54"/>
      <c r="CA193" s="54"/>
      <c r="CB193" s="54"/>
      <c r="CC193" s="54"/>
      <c r="CD193" s="54"/>
      <c r="CE193" s="54"/>
      <c r="CF193" s="54"/>
      <c r="CG193" s="54"/>
      <c r="CH193" s="54"/>
      <c r="CI193" s="54"/>
      <c r="CJ193" s="54"/>
      <c r="CK193" s="54"/>
      <c r="CL193" s="54"/>
      <c r="CM193" s="54"/>
      <c r="CN193" s="54"/>
      <c r="CO193" s="54"/>
      <c r="CP193" s="54"/>
      <c r="CQ193" s="54"/>
      <c r="CR193" s="54"/>
      <c r="CS193" s="54"/>
      <c r="CT193" s="54"/>
      <c r="CU193" s="54"/>
      <c r="CV193" s="54"/>
      <c r="CW193" s="54"/>
      <c r="CX193" s="54"/>
      <c r="CY193" s="54"/>
      <c r="CZ193" s="54"/>
      <c r="DA193" s="54"/>
      <c r="DB193" s="54"/>
      <c r="DC193" s="54"/>
    </row>
    <row r="194" spans="1:107" x14ac:dyDescent="0.2">
      <c r="A194" s="23"/>
      <c r="B194" s="91"/>
      <c r="C194" s="22"/>
      <c r="D194" s="22"/>
      <c r="E194" s="24"/>
      <c r="F194" s="2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  <c r="AN194" s="54"/>
      <c r="AO194" s="54"/>
      <c r="AP194" s="54"/>
      <c r="AQ194" s="54"/>
      <c r="AR194" s="54"/>
      <c r="AS194" s="54"/>
      <c r="AT194" s="54"/>
      <c r="AU194" s="54"/>
      <c r="AV194" s="54"/>
      <c r="AW194" s="54"/>
      <c r="AX194" s="54"/>
      <c r="AY194" s="54"/>
      <c r="AZ194" s="54"/>
      <c r="BA194" s="54"/>
      <c r="BB194" s="54"/>
      <c r="BC194" s="54"/>
      <c r="BD194" s="54"/>
      <c r="BE194" s="54"/>
      <c r="BF194" s="54"/>
      <c r="BG194" s="54"/>
      <c r="BH194" s="54"/>
      <c r="BI194" s="54"/>
      <c r="BJ194" s="54"/>
      <c r="BK194" s="54"/>
      <c r="BL194" s="54"/>
      <c r="BM194" s="54"/>
      <c r="BN194" s="54"/>
      <c r="BO194" s="54"/>
      <c r="BP194" s="54"/>
      <c r="BQ194" s="54"/>
      <c r="BR194" s="54"/>
      <c r="BS194" s="54"/>
      <c r="BT194" s="54"/>
      <c r="BU194" s="54"/>
      <c r="BV194" s="54"/>
      <c r="BW194" s="54"/>
      <c r="BX194" s="54"/>
      <c r="BY194" s="54"/>
      <c r="BZ194" s="54"/>
      <c r="CA194" s="54"/>
      <c r="CB194" s="54"/>
      <c r="CC194" s="54"/>
      <c r="CD194" s="54"/>
      <c r="CE194" s="54"/>
      <c r="CF194" s="54"/>
      <c r="CG194" s="54"/>
      <c r="CH194" s="54"/>
      <c r="CI194" s="54"/>
      <c r="CJ194" s="54"/>
      <c r="CK194" s="54"/>
      <c r="CL194" s="54"/>
      <c r="CM194" s="54"/>
      <c r="CN194" s="54"/>
      <c r="CO194" s="54"/>
      <c r="CP194" s="54"/>
      <c r="CQ194" s="54"/>
      <c r="CR194" s="54"/>
      <c r="CS194" s="54"/>
      <c r="CT194" s="54"/>
      <c r="CU194" s="54"/>
      <c r="CV194" s="54"/>
      <c r="CW194" s="54"/>
      <c r="CX194" s="54"/>
      <c r="CY194" s="54"/>
      <c r="CZ194" s="54"/>
      <c r="DA194" s="54"/>
      <c r="DB194" s="54"/>
      <c r="DC194" s="54"/>
    </row>
    <row r="195" spans="1:107" x14ac:dyDescent="0.2">
      <c r="A195" s="23"/>
      <c r="B195" s="91"/>
      <c r="C195" s="22"/>
      <c r="D195" s="22"/>
      <c r="E195" s="24"/>
      <c r="F195" s="2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  <c r="AN195" s="54"/>
      <c r="AO195" s="54"/>
      <c r="AP195" s="54"/>
      <c r="AQ195" s="54"/>
      <c r="AR195" s="54"/>
      <c r="AS195" s="54"/>
      <c r="AT195" s="54"/>
      <c r="AU195" s="54"/>
      <c r="AV195" s="54"/>
      <c r="AW195" s="54"/>
      <c r="AX195" s="54"/>
      <c r="AY195" s="54"/>
      <c r="AZ195" s="54"/>
      <c r="BA195" s="54"/>
      <c r="BB195" s="54"/>
      <c r="BC195" s="54"/>
      <c r="BD195" s="54"/>
      <c r="BE195" s="54"/>
      <c r="BF195" s="54"/>
      <c r="BG195" s="54"/>
      <c r="BH195" s="54"/>
      <c r="BI195" s="54"/>
      <c r="BJ195" s="54"/>
      <c r="BK195" s="54"/>
      <c r="BL195" s="54"/>
      <c r="BM195" s="54"/>
      <c r="BN195" s="54"/>
      <c r="BO195" s="54"/>
      <c r="BP195" s="54"/>
      <c r="BQ195" s="54"/>
      <c r="BR195" s="54"/>
      <c r="BS195" s="54"/>
      <c r="BT195" s="54"/>
      <c r="BU195" s="54"/>
      <c r="BV195" s="54"/>
      <c r="BW195" s="54"/>
      <c r="BX195" s="54"/>
      <c r="BY195" s="54"/>
      <c r="BZ195" s="54"/>
      <c r="CA195" s="54"/>
      <c r="CB195" s="54"/>
      <c r="CC195" s="54"/>
      <c r="CD195" s="54"/>
      <c r="CE195" s="54"/>
      <c r="CF195" s="54"/>
      <c r="CG195" s="54"/>
      <c r="CH195" s="54"/>
      <c r="CI195" s="54"/>
      <c r="CJ195" s="54"/>
      <c r="CK195" s="54"/>
      <c r="CL195" s="54"/>
      <c r="CM195" s="54"/>
      <c r="CN195" s="54"/>
      <c r="CO195" s="54"/>
      <c r="CP195" s="54"/>
      <c r="CQ195" s="54"/>
      <c r="CR195" s="54"/>
      <c r="CS195" s="54"/>
      <c r="CT195" s="54"/>
      <c r="CU195" s="54"/>
      <c r="CV195" s="54"/>
      <c r="CW195" s="54"/>
      <c r="CX195" s="54"/>
      <c r="CY195" s="54"/>
      <c r="CZ195" s="54"/>
      <c r="DA195" s="54"/>
      <c r="DB195" s="54"/>
      <c r="DC195" s="54"/>
    </row>
    <row r="196" spans="1:107" x14ac:dyDescent="0.2">
      <c r="A196" s="23"/>
      <c r="B196" s="91"/>
      <c r="C196" s="22"/>
      <c r="D196" s="22"/>
      <c r="E196" s="24"/>
      <c r="F196" s="2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  <c r="AN196" s="54"/>
      <c r="AO196" s="54"/>
      <c r="AP196" s="54"/>
      <c r="AQ196" s="54"/>
      <c r="AR196" s="54"/>
      <c r="AS196" s="54"/>
      <c r="AT196" s="54"/>
      <c r="AU196" s="54"/>
      <c r="AV196" s="54"/>
      <c r="AW196" s="54"/>
      <c r="AX196" s="54"/>
      <c r="AY196" s="54"/>
      <c r="AZ196" s="54"/>
      <c r="BA196" s="54"/>
      <c r="BB196" s="54"/>
      <c r="BC196" s="54"/>
      <c r="BD196" s="54"/>
      <c r="BE196" s="54"/>
      <c r="BF196" s="54"/>
      <c r="BG196" s="54"/>
      <c r="BH196" s="54"/>
      <c r="BI196" s="54"/>
      <c r="BJ196" s="54"/>
      <c r="BK196" s="54"/>
      <c r="BL196" s="54"/>
      <c r="BM196" s="54"/>
      <c r="BN196" s="54"/>
      <c r="BO196" s="54"/>
      <c r="BP196" s="54"/>
      <c r="BQ196" s="54"/>
      <c r="BR196" s="54"/>
      <c r="BS196" s="54"/>
      <c r="BT196" s="54"/>
      <c r="BU196" s="54"/>
      <c r="BV196" s="54"/>
      <c r="BW196" s="54"/>
      <c r="BX196" s="54"/>
      <c r="BY196" s="54"/>
      <c r="BZ196" s="54"/>
      <c r="CA196" s="54"/>
      <c r="CB196" s="54"/>
      <c r="CC196" s="54"/>
      <c r="CD196" s="54"/>
      <c r="CE196" s="54"/>
      <c r="CF196" s="54"/>
      <c r="CG196" s="54"/>
      <c r="CH196" s="54"/>
      <c r="CI196" s="54"/>
      <c r="CJ196" s="54"/>
      <c r="CK196" s="54"/>
      <c r="CL196" s="54"/>
      <c r="CM196" s="54"/>
      <c r="CN196" s="54"/>
      <c r="CO196" s="54"/>
      <c r="CP196" s="54"/>
      <c r="CQ196" s="54"/>
      <c r="CR196" s="54"/>
      <c r="CS196" s="54"/>
      <c r="CT196" s="54"/>
      <c r="CU196" s="54"/>
      <c r="CV196" s="54"/>
      <c r="CW196" s="54"/>
      <c r="CX196" s="54"/>
      <c r="CY196" s="54"/>
      <c r="CZ196" s="54"/>
      <c r="DA196" s="54"/>
      <c r="DB196" s="54"/>
      <c r="DC196" s="54"/>
    </row>
    <row r="197" spans="1:107" x14ac:dyDescent="0.2">
      <c r="A197" s="23"/>
      <c r="B197" s="91"/>
      <c r="C197" s="22"/>
      <c r="D197" s="22"/>
      <c r="E197" s="24"/>
      <c r="F197" s="2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  <c r="AN197" s="54"/>
      <c r="AO197" s="54"/>
      <c r="AP197" s="54"/>
      <c r="AQ197" s="54"/>
      <c r="AR197" s="54"/>
      <c r="AS197" s="54"/>
      <c r="AT197" s="54"/>
      <c r="AU197" s="54"/>
      <c r="AV197" s="54"/>
      <c r="AW197" s="54"/>
      <c r="AX197" s="54"/>
      <c r="AY197" s="54"/>
      <c r="AZ197" s="54"/>
      <c r="BA197" s="54"/>
      <c r="BB197" s="54"/>
      <c r="BC197" s="54"/>
      <c r="BD197" s="54"/>
      <c r="BE197" s="54"/>
      <c r="BF197" s="54"/>
      <c r="BG197" s="54"/>
      <c r="BH197" s="54"/>
      <c r="BI197" s="54"/>
      <c r="BJ197" s="54"/>
      <c r="BK197" s="54"/>
      <c r="BL197" s="54"/>
      <c r="BM197" s="54"/>
      <c r="BN197" s="54"/>
      <c r="BO197" s="54"/>
      <c r="BP197" s="54"/>
      <c r="BQ197" s="54"/>
      <c r="BR197" s="54"/>
      <c r="BS197" s="54"/>
      <c r="BT197" s="54"/>
      <c r="BU197" s="54"/>
      <c r="BV197" s="54"/>
      <c r="BW197" s="54"/>
      <c r="BX197" s="54"/>
      <c r="BY197" s="54"/>
      <c r="BZ197" s="54"/>
      <c r="CA197" s="54"/>
      <c r="CB197" s="54"/>
      <c r="CC197" s="54"/>
      <c r="CD197" s="54"/>
      <c r="CE197" s="54"/>
      <c r="CF197" s="54"/>
      <c r="CG197" s="54"/>
      <c r="CH197" s="54"/>
      <c r="CI197" s="54"/>
      <c r="CJ197" s="54"/>
      <c r="CK197" s="54"/>
      <c r="CL197" s="54"/>
      <c r="CM197" s="54"/>
      <c r="CN197" s="54"/>
      <c r="CO197" s="54"/>
      <c r="CP197" s="54"/>
      <c r="CQ197" s="54"/>
      <c r="CR197" s="54"/>
      <c r="CS197" s="54"/>
      <c r="CT197" s="54"/>
      <c r="CU197" s="54"/>
      <c r="CV197" s="54"/>
      <c r="CW197" s="54"/>
      <c r="CX197" s="54"/>
      <c r="CY197" s="54"/>
      <c r="CZ197" s="54"/>
      <c r="DA197" s="54"/>
      <c r="DB197" s="54"/>
      <c r="DC197" s="54"/>
    </row>
    <row r="198" spans="1:107" x14ac:dyDescent="0.2">
      <c r="A198" s="23"/>
      <c r="B198" s="91"/>
      <c r="C198" s="22"/>
      <c r="D198" s="22"/>
      <c r="E198" s="24"/>
      <c r="F198" s="2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  <c r="AN198" s="54"/>
      <c r="AO198" s="54"/>
      <c r="AP198" s="54"/>
      <c r="AQ198" s="54"/>
      <c r="AR198" s="54"/>
      <c r="AS198" s="54"/>
      <c r="AT198" s="54"/>
      <c r="AU198" s="54"/>
      <c r="AV198" s="54"/>
      <c r="AW198" s="54"/>
      <c r="AX198" s="54"/>
      <c r="AY198" s="54"/>
      <c r="AZ198" s="54"/>
      <c r="BA198" s="54"/>
      <c r="BB198" s="54"/>
      <c r="BC198" s="54"/>
      <c r="BD198" s="54"/>
      <c r="BE198" s="54"/>
      <c r="BF198" s="54"/>
      <c r="BG198" s="54"/>
      <c r="BH198" s="54"/>
      <c r="BI198" s="54"/>
      <c r="BJ198" s="54"/>
      <c r="BK198" s="54"/>
      <c r="BL198" s="54"/>
      <c r="BM198" s="54"/>
      <c r="BN198" s="54"/>
      <c r="BO198" s="54"/>
      <c r="BP198" s="54"/>
      <c r="BQ198" s="54"/>
      <c r="BR198" s="54"/>
      <c r="BS198" s="54"/>
      <c r="BT198" s="54"/>
      <c r="BU198" s="54"/>
      <c r="BV198" s="54"/>
      <c r="BW198" s="54"/>
      <c r="BX198" s="54"/>
      <c r="BY198" s="54"/>
      <c r="BZ198" s="54"/>
      <c r="CA198" s="54"/>
      <c r="CB198" s="54"/>
      <c r="CC198" s="54"/>
      <c r="CD198" s="54"/>
      <c r="CE198" s="54"/>
      <c r="CF198" s="54"/>
      <c r="CG198" s="54"/>
      <c r="CH198" s="54"/>
      <c r="CI198" s="54"/>
      <c r="CJ198" s="54"/>
      <c r="CK198" s="54"/>
      <c r="CL198" s="54"/>
      <c r="CM198" s="54"/>
      <c r="CN198" s="54"/>
      <c r="CO198" s="54"/>
      <c r="CP198" s="54"/>
      <c r="CQ198" s="54"/>
      <c r="CR198" s="54"/>
      <c r="CS198" s="54"/>
      <c r="CT198" s="54"/>
      <c r="CU198" s="54"/>
      <c r="CV198" s="54"/>
      <c r="CW198" s="54"/>
      <c r="CX198" s="54"/>
      <c r="CY198" s="54"/>
      <c r="CZ198" s="54"/>
      <c r="DA198" s="54"/>
      <c r="DB198" s="54"/>
      <c r="DC198" s="54"/>
    </row>
    <row r="199" spans="1:107" x14ac:dyDescent="0.2">
      <c r="A199" s="23"/>
      <c r="B199" s="91"/>
      <c r="C199" s="22"/>
      <c r="D199" s="22"/>
      <c r="E199" s="24"/>
      <c r="F199" s="2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  <c r="AN199" s="54"/>
      <c r="AO199" s="54"/>
      <c r="AP199" s="54"/>
      <c r="AQ199" s="54"/>
      <c r="AR199" s="54"/>
      <c r="AS199" s="54"/>
      <c r="AT199" s="54"/>
      <c r="AU199" s="54"/>
      <c r="AV199" s="54"/>
      <c r="AW199" s="54"/>
      <c r="AX199" s="54"/>
      <c r="AY199" s="54"/>
      <c r="AZ199" s="54"/>
      <c r="BA199" s="54"/>
      <c r="BB199" s="54"/>
      <c r="BC199" s="54"/>
      <c r="BD199" s="54"/>
      <c r="BE199" s="54"/>
      <c r="BF199" s="54"/>
      <c r="BG199" s="54"/>
      <c r="BH199" s="54"/>
      <c r="BI199" s="54"/>
      <c r="BJ199" s="54"/>
      <c r="BK199" s="54"/>
      <c r="BL199" s="54"/>
      <c r="BM199" s="54"/>
      <c r="BN199" s="54"/>
      <c r="BO199" s="54"/>
      <c r="BP199" s="54"/>
      <c r="BQ199" s="54"/>
      <c r="BR199" s="54"/>
      <c r="BS199" s="54"/>
      <c r="BT199" s="54"/>
      <c r="BU199" s="54"/>
      <c r="BV199" s="54"/>
      <c r="BW199" s="54"/>
      <c r="BX199" s="54"/>
      <c r="BY199" s="54"/>
      <c r="BZ199" s="54"/>
      <c r="CA199" s="54"/>
      <c r="CB199" s="54"/>
      <c r="CC199" s="54"/>
      <c r="CD199" s="54"/>
      <c r="CE199" s="54"/>
      <c r="CF199" s="54"/>
      <c r="CG199" s="54"/>
      <c r="CH199" s="54"/>
      <c r="CI199" s="54"/>
      <c r="CJ199" s="54"/>
      <c r="CK199" s="54"/>
      <c r="CL199" s="54"/>
      <c r="CM199" s="54"/>
      <c r="CN199" s="54"/>
      <c r="CO199" s="54"/>
      <c r="CP199" s="54"/>
      <c r="CQ199" s="54"/>
      <c r="CR199" s="54"/>
      <c r="CS199" s="54"/>
      <c r="CT199" s="54"/>
      <c r="CU199" s="54"/>
      <c r="CV199" s="54"/>
      <c r="CW199" s="54"/>
      <c r="CX199" s="54"/>
      <c r="CY199" s="54"/>
      <c r="CZ199" s="54"/>
      <c r="DA199" s="54"/>
      <c r="DB199" s="54"/>
      <c r="DC199" s="54"/>
    </row>
    <row r="200" spans="1:107" x14ac:dyDescent="0.2">
      <c r="A200" s="23"/>
      <c r="B200" s="91"/>
      <c r="C200" s="22"/>
      <c r="D200" s="22"/>
      <c r="E200" s="24"/>
      <c r="F200" s="2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54"/>
      <c r="BW200" s="54"/>
      <c r="BX200" s="54"/>
      <c r="BY200" s="54"/>
      <c r="BZ200" s="54"/>
      <c r="CA200" s="54"/>
      <c r="CB200" s="54"/>
      <c r="CC200" s="54"/>
      <c r="CD200" s="54"/>
      <c r="CE200" s="54"/>
      <c r="CF200" s="54"/>
      <c r="CG200" s="54"/>
      <c r="CH200" s="54"/>
      <c r="CI200" s="54"/>
      <c r="CJ200" s="54"/>
      <c r="CK200" s="54"/>
      <c r="CL200" s="54"/>
      <c r="CM200" s="54"/>
      <c r="CN200" s="54"/>
      <c r="CO200" s="54"/>
      <c r="CP200" s="54"/>
      <c r="CQ200" s="54"/>
      <c r="CR200" s="54"/>
      <c r="CS200" s="54"/>
      <c r="CT200" s="54"/>
      <c r="CU200" s="54"/>
      <c r="CV200" s="54"/>
      <c r="CW200" s="54"/>
      <c r="CX200" s="54"/>
      <c r="CY200" s="54"/>
      <c r="CZ200" s="54"/>
      <c r="DA200" s="54"/>
      <c r="DB200" s="54"/>
      <c r="DC200" s="54"/>
    </row>
    <row r="201" spans="1:107" x14ac:dyDescent="0.2">
      <c r="A201" s="23"/>
      <c r="B201" s="91"/>
      <c r="C201" s="22"/>
      <c r="D201" s="22"/>
      <c r="E201" s="24"/>
      <c r="F201" s="2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  <c r="AN201" s="54"/>
      <c r="AO201" s="54"/>
      <c r="AP201" s="54"/>
      <c r="AQ201" s="54"/>
      <c r="AR201" s="54"/>
      <c r="AS201" s="54"/>
      <c r="AT201" s="54"/>
      <c r="AU201" s="54"/>
      <c r="AV201" s="54"/>
      <c r="AW201" s="54"/>
      <c r="AX201" s="54"/>
      <c r="AY201" s="54"/>
      <c r="AZ201" s="54"/>
      <c r="BA201" s="54"/>
      <c r="BB201" s="54"/>
      <c r="BC201" s="54"/>
      <c r="BD201" s="54"/>
      <c r="BE201" s="54"/>
      <c r="BF201" s="54"/>
      <c r="BG201" s="54"/>
      <c r="BH201" s="54"/>
      <c r="BI201" s="54"/>
      <c r="BJ201" s="54"/>
      <c r="BK201" s="54"/>
      <c r="BL201" s="54"/>
      <c r="BM201" s="54"/>
      <c r="BN201" s="54"/>
      <c r="BO201" s="54"/>
      <c r="BP201" s="54"/>
      <c r="BQ201" s="54"/>
      <c r="BR201" s="54"/>
      <c r="BS201" s="54"/>
      <c r="BT201" s="54"/>
      <c r="BU201" s="54"/>
      <c r="BV201" s="54"/>
      <c r="BW201" s="54"/>
      <c r="BX201" s="54"/>
      <c r="BY201" s="54"/>
      <c r="BZ201" s="54"/>
      <c r="CA201" s="54"/>
      <c r="CB201" s="54"/>
      <c r="CC201" s="54"/>
      <c r="CD201" s="54"/>
      <c r="CE201" s="54"/>
      <c r="CF201" s="54"/>
      <c r="CG201" s="54"/>
      <c r="CH201" s="54"/>
      <c r="CI201" s="54"/>
      <c r="CJ201" s="54"/>
      <c r="CK201" s="54"/>
      <c r="CL201" s="54"/>
      <c r="CM201" s="54"/>
      <c r="CN201" s="54"/>
      <c r="CO201" s="54"/>
      <c r="CP201" s="54"/>
      <c r="CQ201" s="54"/>
      <c r="CR201" s="54"/>
      <c r="CS201" s="54"/>
      <c r="CT201" s="54"/>
      <c r="CU201" s="54"/>
      <c r="CV201" s="54"/>
      <c r="CW201" s="54"/>
      <c r="CX201" s="54"/>
      <c r="CY201" s="54"/>
      <c r="CZ201" s="54"/>
      <c r="DA201" s="54"/>
      <c r="DB201" s="54"/>
      <c r="DC201" s="54"/>
    </row>
    <row r="202" spans="1:107" x14ac:dyDescent="0.2">
      <c r="A202" s="23"/>
      <c r="B202" s="91"/>
      <c r="C202" s="22"/>
      <c r="D202" s="22"/>
      <c r="E202" s="24"/>
      <c r="F202" s="2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  <c r="AN202" s="54"/>
      <c r="AO202" s="54"/>
      <c r="AP202" s="54"/>
      <c r="AQ202" s="54"/>
      <c r="AR202" s="54"/>
      <c r="AS202" s="54"/>
      <c r="AT202" s="54"/>
      <c r="AU202" s="54"/>
      <c r="AV202" s="54"/>
      <c r="AW202" s="54"/>
      <c r="AX202" s="54"/>
      <c r="AY202" s="54"/>
      <c r="AZ202" s="54"/>
      <c r="BA202" s="54"/>
      <c r="BB202" s="54"/>
      <c r="BC202" s="54"/>
      <c r="BD202" s="54"/>
      <c r="BE202" s="54"/>
      <c r="BF202" s="54"/>
      <c r="BG202" s="54"/>
      <c r="BH202" s="54"/>
      <c r="BI202" s="54"/>
      <c r="BJ202" s="54"/>
      <c r="BK202" s="54"/>
      <c r="BL202" s="54"/>
      <c r="BM202" s="54"/>
      <c r="BN202" s="54"/>
      <c r="BO202" s="54"/>
      <c r="BP202" s="54"/>
      <c r="BQ202" s="54"/>
      <c r="BR202" s="54"/>
      <c r="BS202" s="54"/>
      <c r="BT202" s="54"/>
      <c r="BU202" s="54"/>
      <c r="BV202" s="54"/>
      <c r="BW202" s="54"/>
      <c r="BX202" s="54"/>
      <c r="BY202" s="54"/>
      <c r="BZ202" s="54"/>
      <c r="CA202" s="54"/>
      <c r="CB202" s="54"/>
      <c r="CC202" s="54"/>
      <c r="CD202" s="54"/>
      <c r="CE202" s="54"/>
      <c r="CF202" s="54"/>
      <c r="CG202" s="54"/>
      <c r="CH202" s="54"/>
      <c r="CI202" s="54"/>
      <c r="CJ202" s="54"/>
      <c r="CK202" s="54"/>
      <c r="CL202" s="54"/>
      <c r="CM202" s="54"/>
      <c r="CN202" s="54"/>
      <c r="CO202" s="54"/>
      <c r="CP202" s="54"/>
      <c r="CQ202" s="54"/>
      <c r="CR202" s="54"/>
      <c r="CS202" s="54"/>
      <c r="CT202" s="54"/>
      <c r="CU202" s="54"/>
      <c r="CV202" s="54"/>
      <c r="CW202" s="54"/>
      <c r="CX202" s="54"/>
      <c r="CY202" s="54"/>
      <c r="CZ202" s="54"/>
      <c r="DA202" s="54"/>
      <c r="DB202" s="54"/>
      <c r="DC202" s="54"/>
    </row>
    <row r="203" spans="1:107" x14ac:dyDescent="0.2">
      <c r="A203" s="23"/>
      <c r="B203" s="91"/>
      <c r="C203" s="22"/>
      <c r="D203" s="22"/>
      <c r="E203" s="24"/>
      <c r="F203" s="2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  <c r="AN203" s="54"/>
      <c r="AO203" s="54"/>
      <c r="AP203" s="54"/>
      <c r="AQ203" s="54"/>
      <c r="AR203" s="54"/>
      <c r="AS203" s="54"/>
      <c r="AT203" s="54"/>
      <c r="AU203" s="54"/>
      <c r="AV203" s="54"/>
      <c r="AW203" s="54"/>
      <c r="AX203" s="54"/>
      <c r="AY203" s="54"/>
      <c r="AZ203" s="54"/>
      <c r="BA203" s="54"/>
      <c r="BB203" s="54"/>
      <c r="BC203" s="54"/>
      <c r="BD203" s="54"/>
      <c r="BE203" s="54"/>
      <c r="BF203" s="54"/>
      <c r="BG203" s="54"/>
      <c r="BH203" s="54"/>
      <c r="BI203" s="54"/>
      <c r="BJ203" s="54"/>
      <c r="BK203" s="54"/>
      <c r="BL203" s="54"/>
      <c r="BM203" s="54"/>
      <c r="BN203" s="54"/>
      <c r="BO203" s="54"/>
      <c r="BP203" s="54"/>
      <c r="BQ203" s="54"/>
      <c r="BR203" s="54"/>
      <c r="BS203" s="54"/>
      <c r="BT203" s="54"/>
      <c r="BU203" s="54"/>
      <c r="BV203" s="54"/>
      <c r="BW203" s="54"/>
      <c r="BX203" s="54"/>
      <c r="BY203" s="54"/>
      <c r="BZ203" s="54"/>
      <c r="CA203" s="54"/>
      <c r="CB203" s="54"/>
      <c r="CC203" s="54"/>
      <c r="CD203" s="54"/>
      <c r="CE203" s="54"/>
      <c r="CF203" s="54"/>
      <c r="CG203" s="54"/>
      <c r="CH203" s="54"/>
      <c r="CI203" s="54"/>
      <c r="CJ203" s="54"/>
      <c r="CK203" s="54"/>
      <c r="CL203" s="54"/>
      <c r="CM203" s="54"/>
      <c r="CN203" s="54"/>
      <c r="CO203" s="54"/>
      <c r="CP203" s="54"/>
      <c r="CQ203" s="54"/>
      <c r="CR203" s="54"/>
      <c r="CS203" s="54"/>
      <c r="CT203" s="54"/>
      <c r="CU203" s="54"/>
      <c r="CV203" s="54"/>
      <c r="CW203" s="54"/>
      <c r="CX203" s="54"/>
      <c r="CY203" s="54"/>
      <c r="CZ203" s="54"/>
      <c r="DA203" s="54"/>
      <c r="DB203" s="54"/>
      <c r="DC203" s="54"/>
    </row>
    <row r="204" spans="1:107" x14ac:dyDescent="0.2">
      <c r="A204" s="23"/>
      <c r="B204" s="91"/>
      <c r="C204" s="22"/>
      <c r="D204" s="22"/>
      <c r="E204" s="24"/>
      <c r="F204" s="2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  <c r="AN204" s="54"/>
      <c r="AO204" s="54"/>
      <c r="AP204" s="54"/>
      <c r="AQ204" s="54"/>
      <c r="AR204" s="54"/>
      <c r="AS204" s="54"/>
      <c r="AT204" s="54"/>
      <c r="AU204" s="54"/>
      <c r="AV204" s="54"/>
      <c r="AW204" s="54"/>
      <c r="AX204" s="54"/>
      <c r="AY204" s="54"/>
      <c r="AZ204" s="54"/>
      <c r="BA204" s="54"/>
      <c r="BB204" s="54"/>
      <c r="BC204" s="54"/>
      <c r="BD204" s="54"/>
      <c r="BE204" s="54"/>
      <c r="BF204" s="54"/>
      <c r="BG204" s="54"/>
      <c r="BH204" s="54"/>
      <c r="BI204" s="54"/>
      <c r="BJ204" s="54"/>
      <c r="BK204" s="54"/>
      <c r="BL204" s="54"/>
      <c r="BM204" s="54"/>
      <c r="BN204" s="54"/>
      <c r="BO204" s="54"/>
      <c r="BP204" s="54"/>
      <c r="BQ204" s="54"/>
      <c r="BR204" s="54"/>
      <c r="BS204" s="54"/>
      <c r="BT204" s="54"/>
      <c r="BU204" s="54"/>
      <c r="BV204" s="54"/>
      <c r="BW204" s="54"/>
      <c r="BX204" s="54"/>
      <c r="BY204" s="54"/>
      <c r="BZ204" s="54"/>
      <c r="CA204" s="54"/>
      <c r="CB204" s="54"/>
      <c r="CC204" s="54"/>
      <c r="CD204" s="54"/>
      <c r="CE204" s="54"/>
      <c r="CF204" s="54"/>
      <c r="CG204" s="54"/>
      <c r="CH204" s="54"/>
      <c r="CI204" s="54"/>
      <c r="CJ204" s="54"/>
      <c r="CK204" s="54"/>
      <c r="CL204" s="54"/>
      <c r="CM204" s="54"/>
      <c r="CN204" s="54"/>
      <c r="CO204" s="54"/>
      <c r="CP204" s="54"/>
      <c r="CQ204" s="54"/>
      <c r="CR204" s="54"/>
      <c r="CS204" s="54"/>
      <c r="CT204" s="54"/>
      <c r="CU204" s="54"/>
      <c r="CV204" s="54"/>
      <c r="CW204" s="54"/>
      <c r="CX204" s="54"/>
      <c r="CY204" s="54"/>
      <c r="CZ204" s="54"/>
      <c r="DA204" s="54"/>
      <c r="DB204" s="54"/>
      <c r="DC204" s="54"/>
    </row>
    <row r="205" spans="1:107" x14ac:dyDescent="0.2">
      <c r="A205" s="23"/>
      <c r="B205" s="91"/>
      <c r="C205" s="22"/>
      <c r="D205" s="22"/>
      <c r="E205" s="24"/>
      <c r="F205" s="2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  <c r="AN205" s="54"/>
      <c r="AO205" s="54"/>
      <c r="AP205" s="54"/>
      <c r="AQ205" s="54"/>
      <c r="AR205" s="54"/>
      <c r="AS205" s="54"/>
      <c r="AT205" s="54"/>
      <c r="AU205" s="54"/>
      <c r="AV205" s="54"/>
      <c r="AW205" s="54"/>
      <c r="AX205" s="54"/>
      <c r="AY205" s="54"/>
      <c r="AZ205" s="54"/>
      <c r="BA205" s="54"/>
      <c r="BB205" s="54"/>
      <c r="BC205" s="54"/>
      <c r="BD205" s="54"/>
      <c r="BE205" s="54"/>
      <c r="BF205" s="54"/>
      <c r="BG205" s="54"/>
      <c r="BH205" s="54"/>
      <c r="BI205" s="54"/>
      <c r="BJ205" s="54"/>
      <c r="BK205" s="54"/>
      <c r="BL205" s="54"/>
      <c r="BM205" s="54"/>
      <c r="BN205" s="54"/>
      <c r="BO205" s="54"/>
      <c r="BP205" s="54"/>
      <c r="BQ205" s="54"/>
      <c r="BR205" s="54"/>
      <c r="BS205" s="54"/>
      <c r="BT205" s="54"/>
      <c r="BU205" s="54"/>
      <c r="BV205" s="54"/>
      <c r="BW205" s="54"/>
      <c r="BX205" s="54"/>
      <c r="BY205" s="54"/>
      <c r="BZ205" s="54"/>
      <c r="CA205" s="54"/>
      <c r="CB205" s="54"/>
      <c r="CC205" s="54"/>
      <c r="CD205" s="54"/>
      <c r="CE205" s="54"/>
      <c r="CF205" s="54"/>
      <c r="CG205" s="54"/>
      <c r="CH205" s="54"/>
      <c r="CI205" s="54"/>
      <c r="CJ205" s="54"/>
      <c r="CK205" s="54"/>
      <c r="CL205" s="54"/>
      <c r="CM205" s="54"/>
      <c r="CN205" s="54"/>
      <c r="CO205" s="54"/>
      <c r="CP205" s="54"/>
      <c r="CQ205" s="54"/>
      <c r="CR205" s="54"/>
      <c r="CS205" s="54"/>
      <c r="CT205" s="54"/>
      <c r="CU205" s="54"/>
      <c r="CV205" s="54"/>
      <c r="CW205" s="54"/>
      <c r="CX205" s="54"/>
      <c r="CY205" s="54"/>
      <c r="CZ205" s="54"/>
      <c r="DA205" s="54"/>
      <c r="DB205" s="54"/>
      <c r="DC205" s="54"/>
    </row>
    <row r="206" spans="1:107" x14ac:dyDescent="0.2">
      <c r="A206" s="23"/>
      <c r="B206" s="91"/>
      <c r="C206" s="22"/>
      <c r="D206" s="22"/>
      <c r="E206" s="24"/>
      <c r="F206" s="2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  <c r="AN206" s="54"/>
      <c r="AO206" s="54"/>
      <c r="AP206" s="54"/>
      <c r="AQ206" s="54"/>
      <c r="AR206" s="54"/>
      <c r="AS206" s="54"/>
      <c r="AT206" s="54"/>
      <c r="AU206" s="54"/>
      <c r="AV206" s="54"/>
      <c r="AW206" s="54"/>
      <c r="AX206" s="54"/>
      <c r="AY206" s="54"/>
      <c r="AZ206" s="54"/>
      <c r="BA206" s="54"/>
      <c r="BB206" s="54"/>
      <c r="BC206" s="54"/>
      <c r="BD206" s="54"/>
      <c r="BE206" s="54"/>
      <c r="BF206" s="54"/>
      <c r="BG206" s="54"/>
      <c r="BH206" s="54"/>
      <c r="BI206" s="54"/>
      <c r="BJ206" s="54"/>
      <c r="BK206" s="54"/>
      <c r="BL206" s="54"/>
      <c r="BM206" s="54"/>
      <c r="BN206" s="54"/>
      <c r="BO206" s="54"/>
      <c r="BP206" s="54"/>
      <c r="BQ206" s="54"/>
      <c r="BR206" s="54"/>
      <c r="BS206" s="54"/>
      <c r="BT206" s="54"/>
      <c r="BU206" s="54"/>
      <c r="BV206" s="54"/>
      <c r="BW206" s="54"/>
      <c r="BX206" s="54"/>
      <c r="BY206" s="54"/>
      <c r="BZ206" s="54"/>
      <c r="CA206" s="54"/>
      <c r="CB206" s="54"/>
      <c r="CC206" s="54"/>
      <c r="CD206" s="54"/>
      <c r="CE206" s="54"/>
      <c r="CF206" s="54"/>
      <c r="CG206" s="54"/>
      <c r="CH206" s="54"/>
      <c r="CI206" s="54"/>
      <c r="CJ206" s="54"/>
      <c r="CK206" s="54"/>
      <c r="CL206" s="54"/>
      <c r="CM206" s="54"/>
      <c r="CN206" s="54"/>
      <c r="CO206" s="54"/>
      <c r="CP206" s="54"/>
      <c r="CQ206" s="54"/>
      <c r="CR206" s="54"/>
      <c r="CS206" s="54"/>
      <c r="CT206" s="54"/>
      <c r="CU206" s="54"/>
      <c r="CV206" s="54"/>
      <c r="CW206" s="54"/>
      <c r="CX206" s="54"/>
      <c r="CY206" s="54"/>
      <c r="CZ206" s="54"/>
      <c r="DA206" s="54"/>
      <c r="DB206" s="54"/>
      <c r="DC206" s="54"/>
    </row>
    <row r="207" spans="1:107" x14ac:dyDescent="0.2">
      <c r="A207" s="23"/>
      <c r="B207" s="91"/>
      <c r="C207" s="22"/>
      <c r="D207" s="22"/>
      <c r="E207" s="24"/>
      <c r="F207" s="2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  <c r="AN207" s="54"/>
      <c r="AO207" s="54"/>
      <c r="AP207" s="54"/>
      <c r="AQ207" s="54"/>
      <c r="AR207" s="54"/>
      <c r="AS207" s="54"/>
      <c r="AT207" s="54"/>
      <c r="AU207" s="54"/>
      <c r="AV207" s="54"/>
      <c r="AW207" s="54"/>
      <c r="AX207" s="54"/>
      <c r="AY207" s="54"/>
      <c r="AZ207" s="54"/>
      <c r="BA207" s="54"/>
      <c r="BB207" s="54"/>
      <c r="BC207" s="54"/>
      <c r="BD207" s="54"/>
      <c r="BE207" s="54"/>
      <c r="BF207" s="54"/>
      <c r="BG207" s="54"/>
      <c r="BH207" s="54"/>
      <c r="BI207" s="54"/>
      <c r="BJ207" s="54"/>
      <c r="BK207" s="54"/>
      <c r="BL207" s="54"/>
      <c r="BM207" s="54"/>
      <c r="BN207" s="54"/>
      <c r="BO207" s="54"/>
      <c r="BP207" s="54"/>
      <c r="BQ207" s="54"/>
      <c r="BR207" s="54"/>
      <c r="BS207" s="54"/>
      <c r="BT207" s="54"/>
      <c r="BU207" s="54"/>
      <c r="BV207" s="54"/>
      <c r="BW207" s="54"/>
      <c r="BX207" s="54"/>
      <c r="BY207" s="54"/>
      <c r="BZ207" s="54"/>
      <c r="CA207" s="54"/>
      <c r="CB207" s="54"/>
      <c r="CC207" s="54"/>
      <c r="CD207" s="54"/>
      <c r="CE207" s="54"/>
      <c r="CF207" s="54"/>
      <c r="CG207" s="54"/>
      <c r="CH207" s="54"/>
      <c r="CI207" s="54"/>
      <c r="CJ207" s="54"/>
      <c r="CK207" s="54"/>
      <c r="CL207" s="54"/>
      <c r="CM207" s="54"/>
      <c r="CN207" s="54"/>
      <c r="CO207" s="54"/>
      <c r="CP207" s="54"/>
      <c r="CQ207" s="54"/>
      <c r="CR207" s="54"/>
      <c r="CS207" s="54"/>
      <c r="CT207" s="54"/>
      <c r="CU207" s="54"/>
      <c r="CV207" s="54"/>
      <c r="CW207" s="54"/>
      <c r="CX207" s="54"/>
      <c r="CY207" s="54"/>
      <c r="CZ207" s="54"/>
      <c r="DA207" s="54"/>
      <c r="DB207" s="54"/>
      <c r="DC207" s="54"/>
    </row>
    <row r="208" spans="1:107" x14ac:dyDescent="0.2">
      <c r="A208" s="23"/>
      <c r="B208" s="91"/>
      <c r="C208" s="22"/>
      <c r="D208" s="22"/>
      <c r="E208" s="24"/>
      <c r="F208" s="2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  <c r="AN208" s="54"/>
      <c r="AO208" s="54"/>
      <c r="AP208" s="54"/>
      <c r="AQ208" s="54"/>
      <c r="AR208" s="54"/>
      <c r="AS208" s="54"/>
      <c r="AT208" s="54"/>
      <c r="AU208" s="54"/>
      <c r="AV208" s="54"/>
      <c r="AW208" s="54"/>
      <c r="AX208" s="54"/>
      <c r="AY208" s="54"/>
      <c r="AZ208" s="54"/>
      <c r="BA208" s="54"/>
      <c r="BB208" s="54"/>
      <c r="BC208" s="54"/>
      <c r="BD208" s="54"/>
      <c r="BE208" s="54"/>
      <c r="BF208" s="54"/>
      <c r="BG208" s="54"/>
      <c r="BH208" s="54"/>
      <c r="BI208" s="54"/>
      <c r="BJ208" s="54"/>
      <c r="BK208" s="54"/>
      <c r="BL208" s="54"/>
      <c r="BM208" s="54"/>
      <c r="BN208" s="54"/>
      <c r="BO208" s="54"/>
      <c r="BP208" s="54"/>
      <c r="BQ208" s="54"/>
      <c r="BR208" s="54"/>
      <c r="BS208" s="54"/>
      <c r="BT208" s="54"/>
      <c r="BU208" s="54"/>
      <c r="BV208" s="54"/>
      <c r="BW208" s="54"/>
      <c r="BX208" s="54"/>
      <c r="BY208" s="54"/>
      <c r="BZ208" s="54"/>
      <c r="CA208" s="54"/>
      <c r="CB208" s="54"/>
      <c r="CC208" s="54"/>
      <c r="CD208" s="54"/>
      <c r="CE208" s="54"/>
      <c r="CF208" s="54"/>
      <c r="CG208" s="54"/>
      <c r="CH208" s="54"/>
      <c r="CI208" s="54"/>
      <c r="CJ208" s="54"/>
      <c r="CK208" s="54"/>
      <c r="CL208" s="54"/>
      <c r="CM208" s="54"/>
      <c r="CN208" s="54"/>
      <c r="CO208" s="54"/>
      <c r="CP208" s="54"/>
      <c r="CQ208" s="54"/>
      <c r="CR208" s="54"/>
      <c r="CS208" s="54"/>
      <c r="CT208" s="54"/>
      <c r="CU208" s="54"/>
      <c r="CV208" s="54"/>
      <c r="CW208" s="54"/>
      <c r="CX208" s="54"/>
      <c r="CY208" s="54"/>
      <c r="CZ208" s="54"/>
      <c r="DA208" s="54"/>
      <c r="DB208" s="54"/>
      <c r="DC208" s="54"/>
    </row>
    <row r="209" spans="1:107" x14ac:dyDescent="0.2">
      <c r="A209" s="23"/>
      <c r="B209" s="91"/>
      <c r="C209" s="22"/>
      <c r="D209" s="22"/>
      <c r="E209" s="24"/>
      <c r="F209" s="2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  <c r="AN209" s="54"/>
      <c r="AO209" s="54"/>
      <c r="AP209" s="54"/>
      <c r="AQ209" s="54"/>
      <c r="AR209" s="54"/>
      <c r="AS209" s="54"/>
      <c r="AT209" s="54"/>
      <c r="AU209" s="54"/>
      <c r="AV209" s="54"/>
      <c r="AW209" s="54"/>
      <c r="AX209" s="54"/>
      <c r="AY209" s="54"/>
      <c r="AZ209" s="54"/>
      <c r="BA209" s="54"/>
      <c r="BB209" s="54"/>
      <c r="BC209" s="54"/>
      <c r="BD209" s="54"/>
      <c r="BE209" s="54"/>
      <c r="BF209" s="54"/>
      <c r="BG209" s="54"/>
      <c r="BH209" s="54"/>
      <c r="BI209" s="54"/>
      <c r="BJ209" s="54"/>
      <c r="BK209" s="54"/>
      <c r="BL209" s="54"/>
      <c r="BM209" s="54"/>
      <c r="BN209" s="54"/>
      <c r="BO209" s="54"/>
      <c r="BP209" s="54"/>
      <c r="BQ209" s="54"/>
      <c r="BR209" s="54"/>
      <c r="BS209" s="54"/>
      <c r="BT209" s="54"/>
      <c r="BU209" s="54"/>
      <c r="BV209" s="54"/>
      <c r="BW209" s="54"/>
      <c r="BX209" s="54"/>
      <c r="BY209" s="54"/>
      <c r="BZ209" s="54"/>
      <c r="CA209" s="54"/>
      <c r="CB209" s="54"/>
      <c r="CC209" s="54"/>
      <c r="CD209" s="54"/>
      <c r="CE209" s="54"/>
      <c r="CF209" s="54"/>
      <c r="CG209" s="54"/>
      <c r="CH209" s="54"/>
      <c r="CI209" s="54"/>
      <c r="CJ209" s="54"/>
      <c r="CK209" s="54"/>
      <c r="CL209" s="54"/>
      <c r="CM209" s="54"/>
      <c r="CN209" s="54"/>
      <c r="CO209" s="54"/>
      <c r="CP209" s="54"/>
      <c r="CQ209" s="54"/>
      <c r="CR209" s="54"/>
      <c r="CS209" s="54"/>
      <c r="CT209" s="54"/>
      <c r="CU209" s="54"/>
      <c r="CV209" s="54"/>
      <c r="CW209" s="54"/>
      <c r="CX209" s="54"/>
      <c r="CY209" s="54"/>
      <c r="CZ209" s="54"/>
      <c r="DA209" s="54"/>
      <c r="DB209" s="54"/>
      <c r="DC209" s="54"/>
    </row>
    <row r="210" spans="1:107" x14ac:dyDescent="0.2">
      <c r="A210" s="23"/>
      <c r="B210" s="91"/>
      <c r="C210" s="22"/>
      <c r="D210" s="22"/>
      <c r="E210" s="24"/>
      <c r="F210" s="2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  <c r="AN210" s="54"/>
      <c r="AO210" s="54"/>
      <c r="AP210" s="54"/>
      <c r="AQ210" s="54"/>
      <c r="AR210" s="54"/>
      <c r="AS210" s="54"/>
      <c r="AT210" s="54"/>
      <c r="AU210" s="54"/>
      <c r="AV210" s="54"/>
      <c r="AW210" s="54"/>
      <c r="AX210" s="54"/>
      <c r="AY210" s="54"/>
      <c r="AZ210" s="54"/>
      <c r="BA210" s="54"/>
      <c r="BB210" s="54"/>
      <c r="BC210" s="54"/>
      <c r="BD210" s="54"/>
      <c r="BE210" s="54"/>
      <c r="BF210" s="54"/>
      <c r="BG210" s="54"/>
      <c r="BH210" s="54"/>
      <c r="BI210" s="54"/>
      <c r="BJ210" s="54"/>
      <c r="BK210" s="54"/>
      <c r="BL210" s="54"/>
      <c r="BM210" s="54"/>
      <c r="BN210" s="54"/>
      <c r="BO210" s="54"/>
      <c r="BP210" s="54"/>
      <c r="BQ210" s="54"/>
      <c r="BR210" s="54"/>
      <c r="BS210" s="54"/>
      <c r="BT210" s="54"/>
      <c r="BU210" s="54"/>
      <c r="BV210" s="54"/>
      <c r="BW210" s="54"/>
      <c r="BX210" s="54"/>
      <c r="BY210" s="54"/>
      <c r="BZ210" s="54"/>
      <c r="CA210" s="54"/>
      <c r="CB210" s="54"/>
      <c r="CC210" s="54"/>
      <c r="CD210" s="54"/>
      <c r="CE210" s="54"/>
      <c r="CF210" s="54"/>
      <c r="CG210" s="54"/>
      <c r="CH210" s="54"/>
      <c r="CI210" s="54"/>
      <c r="CJ210" s="54"/>
      <c r="CK210" s="54"/>
      <c r="CL210" s="54"/>
      <c r="CM210" s="54"/>
      <c r="CN210" s="54"/>
      <c r="CO210" s="54"/>
      <c r="CP210" s="54"/>
      <c r="CQ210" s="54"/>
      <c r="CR210" s="54"/>
      <c r="CS210" s="54"/>
      <c r="CT210" s="54"/>
      <c r="CU210" s="54"/>
      <c r="CV210" s="54"/>
      <c r="CW210" s="54"/>
      <c r="CX210" s="54"/>
      <c r="CY210" s="54"/>
      <c r="CZ210" s="54"/>
      <c r="DA210" s="54"/>
      <c r="DB210" s="54"/>
      <c r="DC210" s="54"/>
    </row>
    <row r="211" spans="1:107" x14ac:dyDescent="0.2">
      <c r="A211" s="23"/>
      <c r="B211" s="91"/>
      <c r="C211" s="22"/>
      <c r="D211" s="22"/>
      <c r="E211" s="24"/>
      <c r="F211" s="2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  <c r="AN211" s="54"/>
      <c r="AO211" s="54"/>
      <c r="AP211" s="54"/>
      <c r="AQ211" s="54"/>
      <c r="AR211" s="54"/>
      <c r="AS211" s="54"/>
      <c r="AT211" s="54"/>
      <c r="AU211" s="54"/>
      <c r="AV211" s="54"/>
      <c r="AW211" s="54"/>
      <c r="AX211" s="54"/>
      <c r="AY211" s="54"/>
      <c r="AZ211" s="54"/>
      <c r="BA211" s="54"/>
      <c r="BB211" s="54"/>
      <c r="BC211" s="54"/>
      <c r="BD211" s="54"/>
      <c r="BE211" s="54"/>
      <c r="BF211" s="54"/>
      <c r="BG211" s="54"/>
      <c r="BH211" s="54"/>
      <c r="BI211" s="54"/>
      <c r="BJ211" s="54"/>
      <c r="BK211" s="54"/>
      <c r="BL211" s="54"/>
      <c r="BM211" s="54"/>
      <c r="BN211" s="54"/>
      <c r="BO211" s="54"/>
      <c r="BP211" s="54"/>
      <c r="BQ211" s="54"/>
      <c r="BR211" s="54"/>
      <c r="BS211" s="54"/>
      <c r="BT211" s="54"/>
      <c r="BU211" s="54"/>
      <c r="BV211" s="54"/>
      <c r="BW211" s="54"/>
      <c r="BX211" s="54"/>
      <c r="BY211" s="54"/>
      <c r="BZ211" s="54"/>
      <c r="CA211" s="54"/>
      <c r="CB211" s="54"/>
      <c r="CC211" s="54"/>
      <c r="CD211" s="54"/>
      <c r="CE211" s="54"/>
      <c r="CF211" s="54"/>
      <c r="CG211" s="54"/>
      <c r="CH211" s="54"/>
      <c r="CI211" s="54"/>
      <c r="CJ211" s="54"/>
      <c r="CK211" s="54"/>
      <c r="CL211" s="54"/>
      <c r="CM211" s="54"/>
      <c r="CN211" s="54"/>
      <c r="CO211" s="54"/>
      <c r="CP211" s="54"/>
      <c r="CQ211" s="54"/>
      <c r="CR211" s="54"/>
      <c r="CS211" s="54"/>
      <c r="CT211" s="54"/>
      <c r="CU211" s="54"/>
      <c r="CV211" s="54"/>
      <c r="CW211" s="54"/>
      <c r="CX211" s="54"/>
      <c r="CY211" s="54"/>
      <c r="CZ211" s="54"/>
      <c r="DA211" s="54"/>
      <c r="DB211" s="54"/>
      <c r="DC211" s="54"/>
    </row>
    <row r="212" spans="1:107" x14ac:dyDescent="0.2">
      <c r="A212" s="23"/>
      <c r="B212" s="91"/>
      <c r="C212" s="22"/>
      <c r="D212" s="22"/>
      <c r="E212" s="24"/>
      <c r="F212" s="2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  <c r="AN212" s="54"/>
      <c r="AO212" s="54"/>
      <c r="AP212" s="54"/>
      <c r="AQ212" s="54"/>
      <c r="AR212" s="54"/>
      <c r="AS212" s="54"/>
      <c r="AT212" s="54"/>
      <c r="AU212" s="54"/>
      <c r="AV212" s="54"/>
      <c r="AW212" s="54"/>
      <c r="AX212" s="54"/>
      <c r="AY212" s="54"/>
      <c r="AZ212" s="54"/>
      <c r="BA212" s="54"/>
      <c r="BB212" s="54"/>
      <c r="BC212" s="54"/>
      <c r="BD212" s="54"/>
      <c r="BE212" s="54"/>
      <c r="BF212" s="54"/>
      <c r="BG212" s="54"/>
      <c r="BH212" s="54"/>
      <c r="BI212" s="54"/>
      <c r="BJ212" s="54"/>
      <c r="BK212" s="54"/>
      <c r="BL212" s="54"/>
      <c r="BM212" s="54"/>
      <c r="BN212" s="54"/>
      <c r="BO212" s="54"/>
      <c r="BP212" s="54"/>
      <c r="BQ212" s="54"/>
      <c r="BR212" s="54"/>
      <c r="BS212" s="54"/>
      <c r="BT212" s="54"/>
      <c r="BU212" s="54"/>
      <c r="BV212" s="54"/>
      <c r="BW212" s="54"/>
      <c r="BX212" s="54"/>
      <c r="BY212" s="54"/>
      <c r="BZ212" s="54"/>
      <c r="CA212" s="54"/>
      <c r="CB212" s="54"/>
      <c r="CC212" s="54"/>
      <c r="CD212" s="54"/>
      <c r="CE212" s="54"/>
      <c r="CF212" s="54"/>
      <c r="CG212" s="54"/>
      <c r="CH212" s="54"/>
      <c r="CI212" s="54"/>
      <c r="CJ212" s="54"/>
      <c r="CK212" s="54"/>
      <c r="CL212" s="54"/>
      <c r="CM212" s="54"/>
      <c r="CN212" s="54"/>
      <c r="CO212" s="54"/>
      <c r="CP212" s="54"/>
      <c r="CQ212" s="54"/>
      <c r="CR212" s="54"/>
      <c r="CS212" s="54"/>
      <c r="CT212" s="54"/>
      <c r="CU212" s="54"/>
      <c r="CV212" s="54"/>
      <c r="CW212" s="54"/>
      <c r="CX212" s="54"/>
      <c r="CY212" s="54"/>
      <c r="CZ212" s="54"/>
      <c r="DA212" s="54"/>
      <c r="DB212" s="54"/>
      <c r="DC212" s="54"/>
    </row>
    <row r="213" spans="1:107" x14ac:dyDescent="0.2">
      <c r="A213" s="23"/>
      <c r="B213" s="91"/>
      <c r="C213" s="22"/>
      <c r="D213" s="22"/>
      <c r="E213" s="24"/>
      <c r="F213" s="2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  <c r="AN213" s="54"/>
      <c r="AO213" s="54"/>
      <c r="AP213" s="54"/>
      <c r="AQ213" s="54"/>
      <c r="AR213" s="54"/>
      <c r="AS213" s="54"/>
      <c r="AT213" s="54"/>
      <c r="AU213" s="54"/>
      <c r="AV213" s="54"/>
      <c r="AW213" s="54"/>
      <c r="AX213" s="54"/>
      <c r="AY213" s="54"/>
      <c r="AZ213" s="54"/>
      <c r="BA213" s="54"/>
      <c r="BB213" s="54"/>
      <c r="BC213" s="54"/>
      <c r="BD213" s="54"/>
      <c r="BE213" s="54"/>
      <c r="BF213" s="54"/>
      <c r="BG213" s="54"/>
      <c r="BH213" s="54"/>
      <c r="BI213" s="54"/>
      <c r="BJ213" s="54"/>
      <c r="BK213" s="54"/>
      <c r="BL213" s="54"/>
      <c r="BM213" s="54"/>
      <c r="BN213" s="54"/>
      <c r="BO213" s="54"/>
      <c r="BP213" s="54"/>
      <c r="BQ213" s="54"/>
      <c r="BR213" s="54"/>
      <c r="BS213" s="54"/>
      <c r="BT213" s="54"/>
      <c r="BU213" s="54"/>
      <c r="BV213" s="54"/>
      <c r="BW213" s="54"/>
      <c r="BX213" s="54"/>
      <c r="BY213" s="54"/>
      <c r="BZ213" s="54"/>
      <c r="CA213" s="54"/>
      <c r="CB213" s="54"/>
      <c r="CC213" s="54"/>
      <c r="CD213" s="54"/>
      <c r="CE213" s="54"/>
      <c r="CF213" s="54"/>
      <c r="CG213" s="54"/>
      <c r="CH213" s="54"/>
      <c r="CI213" s="54"/>
      <c r="CJ213" s="54"/>
      <c r="CK213" s="54"/>
      <c r="CL213" s="54"/>
      <c r="CM213" s="54"/>
      <c r="CN213" s="54"/>
      <c r="CO213" s="54"/>
      <c r="CP213" s="54"/>
      <c r="CQ213" s="54"/>
      <c r="CR213" s="54"/>
      <c r="CS213" s="54"/>
      <c r="CT213" s="54"/>
      <c r="CU213" s="54"/>
      <c r="CV213" s="54"/>
      <c r="CW213" s="54"/>
      <c r="CX213" s="54"/>
      <c r="CY213" s="54"/>
      <c r="CZ213" s="54"/>
      <c r="DA213" s="54"/>
      <c r="DB213" s="54"/>
      <c r="DC213" s="54"/>
    </row>
    <row r="214" spans="1:107" x14ac:dyDescent="0.2"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  <c r="AN214" s="54"/>
      <c r="AO214" s="54"/>
      <c r="AP214" s="54"/>
      <c r="AQ214" s="54"/>
      <c r="AR214" s="54"/>
      <c r="AS214" s="54"/>
      <c r="AT214" s="54"/>
      <c r="AU214" s="54"/>
      <c r="AV214" s="54"/>
      <c r="AW214" s="54"/>
      <c r="AX214" s="54"/>
      <c r="AY214" s="54"/>
      <c r="AZ214" s="54"/>
      <c r="BA214" s="54"/>
      <c r="BB214" s="54"/>
      <c r="BC214" s="54"/>
      <c r="BD214" s="54"/>
      <c r="BE214" s="54"/>
      <c r="BF214" s="54"/>
      <c r="BG214" s="54"/>
      <c r="BH214" s="54"/>
      <c r="BI214" s="54"/>
      <c r="BJ214" s="54"/>
      <c r="BK214" s="54"/>
      <c r="BL214" s="54"/>
      <c r="BM214" s="54"/>
      <c r="BN214" s="54"/>
      <c r="BO214" s="54"/>
      <c r="BP214" s="54"/>
      <c r="BQ214" s="54"/>
      <c r="BR214" s="54"/>
      <c r="BS214" s="54"/>
      <c r="BT214" s="54"/>
      <c r="BU214" s="54"/>
      <c r="BV214" s="54"/>
      <c r="BW214" s="54"/>
      <c r="BX214" s="54"/>
      <c r="BY214" s="54"/>
      <c r="BZ214" s="54"/>
      <c r="CA214" s="54"/>
      <c r="CB214" s="54"/>
      <c r="CC214" s="54"/>
      <c r="CD214" s="54"/>
      <c r="CE214" s="54"/>
      <c r="CF214" s="54"/>
      <c r="CG214" s="54"/>
      <c r="CH214" s="54"/>
      <c r="CI214" s="54"/>
      <c r="CJ214" s="54"/>
      <c r="CK214" s="54"/>
      <c r="CL214" s="54"/>
      <c r="CM214" s="54"/>
      <c r="CN214" s="54"/>
      <c r="CO214" s="54"/>
      <c r="CP214" s="54"/>
      <c r="CQ214" s="54"/>
      <c r="CR214" s="54"/>
      <c r="CS214" s="54"/>
      <c r="CT214" s="54"/>
      <c r="CU214" s="54"/>
      <c r="CV214" s="54"/>
      <c r="CW214" s="54"/>
      <c r="CX214" s="54"/>
      <c r="CY214" s="54"/>
      <c r="CZ214" s="54"/>
      <c r="DA214" s="54"/>
      <c r="DB214" s="54"/>
      <c r="DC214" s="54"/>
    </row>
    <row r="215" spans="1:107" x14ac:dyDescent="0.2">
      <c r="B215" s="58"/>
      <c r="C215" s="58"/>
      <c r="D215" s="58"/>
      <c r="E215" s="58"/>
      <c r="F215" s="58"/>
      <c r="G215" s="58"/>
      <c r="H215" s="58"/>
      <c r="I215" s="58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  <c r="AN215" s="54"/>
      <c r="AO215" s="54"/>
      <c r="AP215" s="54"/>
      <c r="AQ215" s="54"/>
      <c r="AR215" s="54"/>
      <c r="AS215" s="54"/>
      <c r="AT215" s="54"/>
      <c r="AU215" s="54"/>
      <c r="AV215" s="54"/>
      <c r="AW215" s="54"/>
      <c r="AX215" s="54"/>
      <c r="AY215" s="54"/>
      <c r="AZ215" s="54"/>
      <c r="BA215" s="54"/>
      <c r="BB215" s="54"/>
      <c r="BC215" s="54"/>
      <c r="BD215" s="54"/>
      <c r="BE215" s="54"/>
      <c r="BF215" s="54"/>
      <c r="BG215" s="54"/>
      <c r="BH215" s="54"/>
      <c r="BI215" s="54"/>
      <c r="BJ215" s="54"/>
      <c r="BK215" s="54"/>
      <c r="BL215" s="54"/>
      <c r="BM215" s="54"/>
      <c r="BN215" s="54"/>
      <c r="BO215" s="54"/>
      <c r="BP215" s="54"/>
      <c r="BQ215" s="54"/>
      <c r="BR215" s="54"/>
      <c r="BS215" s="54"/>
      <c r="BT215" s="54"/>
      <c r="BU215" s="54"/>
      <c r="BV215" s="54"/>
      <c r="BW215" s="54"/>
      <c r="BX215" s="54"/>
      <c r="BY215" s="54"/>
      <c r="BZ215" s="54"/>
      <c r="CA215" s="54"/>
      <c r="CB215" s="54"/>
      <c r="CC215" s="54"/>
      <c r="CD215" s="54"/>
      <c r="CE215" s="54"/>
      <c r="CF215" s="54"/>
      <c r="CG215" s="54"/>
      <c r="CH215" s="54"/>
      <c r="CI215" s="54"/>
      <c r="CJ215" s="54"/>
      <c r="CK215" s="54"/>
      <c r="CL215" s="54"/>
      <c r="CM215" s="54"/>
      <c r="CN215" s="54"/>
      <c r="CO215" s="54"/>
      <c r="CP215" s="54"/>
      <c r="CQ215" s="54"/>
      <c r="CR215" s="54"/>
      <c r="CS215" s="54"/>
      <c r="CT215" s="54"/>
      <c r="CU215" s="54"/>
      <c r="CV215" s="54"/>
      <c r="CW215" s="54"/>
      <c r="CX215" s="54"/>
      <c r="CY215" s="54"/>
      <c r="CZ215" s="54"/>
      <c r="DA215" s="54"/>
      <c r="DB215" s="54"/>
      <c r="DC215" s="54"/>
    </row>
    <row r="216" spans="1:107" x14ac:dyDescent="0.2">
      <c r="A216" s="23"/>
      <c r="B216" s="91"/>
      <c r="C216" s="22"/>
      <c r="D216" s="22"/>
      <c r="E216" s="24"/>
      <c r="F216" s="2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  <c r="AN216" s="54"/>
      <c r="AO216" s="54"/>
      <c r="AP216" s="54"/>
      <c r="AQ216" s="54"/>
      <c r="AR216" s="54"/>
      <c r="AS216" s="54"/>
      <c r="AT216" s="54"/>
      <c r="AU216" s="54"/>
      <c r="AV216" s="54"/>
      <c r="AW216" s="54"/>
      <c r="AX216" s="54"/>
      <c r="AY216" s="54"/>
      <c r="AZ216" s="54"/>
      <c r="BA216" s="54"/>
      <c r="BB216" s="54"/>
      <c r="BC216" s="54"/>
      <c r="BD216" s="54"/>
      <c r="BE216" s="54"/>
      <c r="BF216" s="54"/>
      <c r="BG216" s="54"/>
      <c r="BH216" s="54"/>
      <c r="BI216" s="54"/>
      <c r="BJ216" s="54"/>
      <c r="BK216" s="54"/>
      <c r="BL216" s="54"/>
      <c r="BM216" s="54"/>
      <c r="BN216" s="54"/>
      <c r="BO216" s="54"/>
      <c r="BP216" s="54"/>
      <c r="BQ216" s="54"/>
      <c r="BR216" s="54"/>
      <c r="BS216" s="54"/>
      <c r="BT216" s="54"/>
      <c r="BU216" s="54"/>
      <c r="BV216" s="54"/>
      <c r="BW216" s="54"/>
      <c r="BX216" s="54"/>
      <c r="BY216" s="54"/>
      <c r="BZ216" s="54"/>
      <c r="CA216" s="54"/>
      <c r="CB216" s="54"/>
      <c r="CC216" s="54"/>
      <c r="CD216" s="54"/>
      <c r="CE216" s="54"/>
      <c r="CF216" s="54"/>
      <c r="CG216" s="54"/>
      <c r="CH216" s="54"/>
      <c r="CI216" s="54"/>
      <c r="CJ216" s="54"/>
      <c r="CK216" s="54"/>
      <c r="CL216" s="54"/>
      <c r="CM216" s="54"/>
      <c r="CN216" s="54"/>
      <c r="CO216" s="54"/>
      <c r="CP216" s="54"/>
      <c r="CQ216" s="54"/>
      <c r="CR216" s="54"/>
      <c r="CS216" s="54"/>
      <c r="CT216" s="54"/>
      <c r="CU216" s="54"/>
      <c r="CV216" s="54"/>
      <c r="CW216" s="54"/>
      <c r="CX216" s="54"/>
      <c r="CY216" s="54"/>
      <c r="CZ216" s="54"/>
      <c r="DA216" s="54"/>
      <c r="DB216" s="54"/>
      <c r="DC216" s="54"/>
    </row>
    <row r="217" spans="1:107" x14ac:dyDescent="0.2">
      <c r="A217" s="23"/>
      <c r="B217" s="91"/>
      <c r="C217" s="22"/>
      <c r="D217" s="22"/>
      <c r="E217" s="24"/>
      <c r="F217" s="2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54"/>
      <c r="BW217" s="54"/>
      <c r="BX217" s="54"/>
      <c r="BY217" s="54"/>
      <c r="BZ217" s="54"/>
      <c r="CA217" s="54"/>
      <c r="CB217" s="54"/>
      <c r="CC217" s="54"/>
      <c r="CD217" s="54"/>
      <c r="CE217" s="54"/>
      <c r="CF217" s="54"/>
      <c r="CG217" s="54"/>
      <c r="CH217" s="54"/>
      <c r="CI217" s="54"/>
      <c r="CJ217" s="54"/>
      <c r="CK217" s="54"/>
      <c r="CL217" s="54"/>
      <c r="CM217" s="54"/>
      <c r="CN217" s="54"/>
      <c r="CO217" s="54"/>
      <c r="CP217" s="54"/>
      <c r="CQ217" s="54"/>
      <c r="CR217" s="54"/>
      <c r="CS217" s="54"/>
      <c r="CT217" s="54"/>
      <c r="CU217" s="54"/>
      <c r="CV217" s="54"/>
      <c r="CW217" s="54"/>
      <c r="CX217" s="54"/>
      <c r="CY217" s="54"/>
      <c r="CZ217" s="54"/>
      <c r="DA217" s="54"/>
      <c r="DB217" s="54"/>
      <c r="DC217" s="54"/>
    </row>
    <row r="218" spans="1:107" x14ac:dyDescent="0.2">
      <c r="A218" s="23"/>
      <c r="B218" s="91"/>
      <c r="C218" s="22"/>
      <c r="D218" s="22"/>
      <c r="E218" s="24"/>
      <c r="F218" s="2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54"/>
      <c r="AH218" s="54"/>
      <c r="AI218" s="54"/>
      <c r="AJ218" s="54"/>
      <c r="AK218" s="54"/>
      <c r="AL218" s="54"/>
      <c r="AM218" s="54"/>
      <c r="AN218" s="54"/>
      <c r="AO218" s="54"/>
      <c r="AP218" s="54"/>
      <c r="AQ218" s="54"/>
      <c r="AR218" s="54"/>
      <c r="AS218" s="54"/>
      <c r="AT218" s="54"/>
      <c r="AU218" s="54"/>
      <c r="AV218" s="54"/>
      <c r="AW218" s="54"/>
      <c r="AX218" s="54"/>
      <c r="AY218" s="54"/>
      <c r="AZ218" s="54"/>
      <c r="BA218" s="54"/>
      <c r="BB218" s="54"/>
      <c r="BC218" s="54"/>
      <c r="BD218" s="54"/>
      <c r="BE218" s="54"/>
      <c r="BF218" s="54"/>
      <c r="BG218" s="54"/>
      <c r="BH218" s="54"/>
      <c r="BI218" s="54"/>
      <c r="BJ218" s="54"/>
      <c r="BK218" s="54"/>
      <c r="BL218" s="54"/>
      <c r="BM218" s="54"/>
      <c r="BN218" s="54"/>
      <c r="BO218" s="54"/>
      <c r="BP218" s="54"/>
      <c r="BQ218" s="54"/>
      <c r="BR218" s="54"/>
      <c r="BS218" s="54"/>
      <c r="BT218" s="54"/>
      <c r="BU218" s="54"/>
      <c r="BV218" s="54"/>
      <c r="BW218" s="54"/>
      <c r="BX218" s="54"/>
      <c r="BY218" s="54"/>
      <c r="BZ218" s="54"/>
      <c r="CA218" s="54"/>
      <c r="CB218" s="54"/>
      <c r="CC218" s="54"/>
      <c r="CD218" s="54"/>
      <c r="CE218" s="54"/>
      <c r="CF218" s="54"/>
      <c r="CG218" s="54"/>
      <c r="CH218" s="54"/>
      <c r="CI218" s="54"/>
      <c r="CJ218" s="54"/>
      <c r="CK218" s="54"/>
      <c r="CL218" s="54"/>
      <c r="CM218" s="54"/>
      <c r="CN218" s="54"/>
      <c r="CO218" s="54"/>
      <c r="CP218" s="54"/>
      <c r="CQ218" s="54"/>
      <c r="CR218" s="54"/>
      <c r="CS218" s="54"/>
      <c r="CT218" s="54"/>
      <c r="CU218" s="54"/>
      <c r="CV218" s="54"/>
      <c r="CW218" s="54"/>
      <c r="CX218" s="54"/>
      <c r="CY218" s="54"/>
      <c r="CZ218" s="54"/>
      <c r="DA218" s="54"/>
      <c r="DB218" s="54"/>
      <c r="DC218" s="54"/>
    </row>
    <row r="219" spans="1:107" x14ac:dyDescent="0.2"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54"/>
      <c r="AH219" s="54"/>
      <c r="AI219" s="54"/>
      <c r="AJ219" s="54"/>
      <c r="AK219" s="54"/>
      <c r="AL219" s="54"/>
      <c r="AM219" s="54"/>
      <c r="AN219" s="54"/>
      <c r="AO219" s="54"/>
      <c r="AP219" s="54"/>
      <c r="AQ219" s="54"/>
      <c r="AR219" s="54"/>
      <c r="AS219" s="54"/>
      <c r="AT219" s="54"/>
      <c r="AU219" s="54"/>
      <c r="AV219" s="54"/>
      <c r="AW219" s="54"/>
      <c r="AX219" s="54"/>
      <c r="AY219" s="54"/>
      <c r="AZ219" s="54"/>
      <c r="BA219" s="54"/>
      <c r="BB219" s="54"/>
      <c r="BC219" s="54"/>
      <c r="BD219" s="54"/>
      <c r="BE219" s="54"/>
      <c r="BF219" s="54"/>
      <c r="BG219" s="54"/>
      <c r="BH219" s="54"/>
      <c r="BI219" s="54"/>
      <c r="BJ219" s="54"/>
      <c r="BK219" s="54"/>
      <c r="BL219" s="54"/>
      <c r="BM219" s="54"/>
      <c r="BN219" s="54"/>
      <c r="BO219" s="54"/>
      <c r="BP219" s="54"/>
      <c r="BQ219" s="54"/>
      <c r="BR219" s="54"/>
      <c r="BS219" s="54"/>
      <c r="BT219" s="54"/>
      <c r="BU219" s="54"/>
      <c r="BV219" s="54"/>
      <c r="BW219" s="54"/>
      <c r="BX219" s="54"/>
      <c r="BY219" s="54"/>
      <c r="BZ219" s="54"/>
      <c r="CA219" s="54"/>
      <c r="CB219" s="54"/>
      <c r="CC219" s="54"/>
      <c r="CD219" s="54"/>
      <c r="CE219" s="54"/>
      <c r="CF219" s="54"/>
      <c r="CG219" s="54"/>
      <c r="CH219" s="54"/>
      <c r="CI219" s="54"/>
      <c r="CJ219" s="54"/>
      <c r="CK219" s="54"/>
      <c r="CL219" s="54"/>
      <c r="CM219" s="54"/>
      <c r="CN219" s="54"/>
      <c r="CO219" s="54"/>
      <c r="CP219" s="54"/>
      <c r="CQ219" s="54"/>
      <c r="CR219" s="54"/>
      <c r="CS219" s="54"/>
      <c r="CT219" s="54"/>
      <c r="CU219" s="54"/>
      <c r="CV219" s="54"/>
      <c r="CW219" s="54"/>
      <c r="CX219" s="54"/>
      <c r="CY219" s="54"/>
      <c r="CZ219" s="54"/>
      <c r="DA219" s="54"/>
      <c r="DB219" s="54"/>
      <c r="DC219" s="54"/>
    </row>
    <row r="220" spans="1:107" x14ac:dyDescent="0.2">
      <c r="A220" s="23"/>
      <c r="B220" s="91"/>
      <c r="C220" s="22"/>
      <c r="D220" s="22"/>
      <c r="E220" s="24"/>
      <c r="F220" s="24"/>
      <c r="G220" s="54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54"/>
      <c r="AG220" s="54"/>
      <c r="AH220" s="54"/>
      <c r="AI220" s="54"/>
      <c r="AJ220" s="54"/>
      <c r="AK220" s="54"/>
      <c r="AL220" s="54"/>
      <c r="AM220" s="54"/>
      <c r="AN220" s="54"/>
      <c r="AO220" s="54"/>
      <c r="AP220" s="54"/>
      <c r="AQ220" s="54"/>
      <c r="AR220" s="54"/>
      <c r="AS220" s="54"/>
      <c r="AT220" s="54"/>
      <c r="AU220" s="54"/>
      <c r="AV220" s="54"/>
      <c r="AW220" s="54"/>
      <c r="AX220" s="54"/>
      <c r="AY220" s="54"/>
      <c r="AZ220" s="54"/>
      <c r="BA220" s="54"/>
      <c r="BB220" s="54"/>
      <c r="BC220" s="54"/>
      <c r="BD220" s="54"/>
      <c r="BE220" s="54"/>
      <c r="BF220" s="54"/>
      <c r="BG220" s="54"/>
      <c r="BH220" s="54"/>
      <c r="BI220" s="54"/>
      <c r="BJ220" s="54"/>
      <c r="BK220" s="54"/>
      <c r="BL220" s="54"/>
      <c r="BM220" s="54"/>
      <c r="BN220" s="54"/>
      <c r="BO220" s="54"/>
      <c r="BP220" s="54"/>
      <c r="BQ220" s="54"/>
      <c r="BR220" s="54"/>
      <c r="BS220" s="54"/>
      <c r="BT220" s="54"/>
      <c r="BU220" s="54"/>
      <c r="BV220" s="54"/>
      <c r="BW220" s="54"/>
      <c r="BX220" s="54"/>
      <c r="BY220" s="54"/>
      <c r="BZ220" s="54"/>
      <c r="CA220" s="54"/>
      <c r="CB220" s="54"/>
      <c r="CC220" s="54"/>
      <c r="CD220" s="54"/>
      <c r="CE220" s="54"/>
      <c r="CF220" s="54"/>
      <c r="CG220" s="54"/>
      <c r="CH220" s="54"/>
      <c r="CI220" s="54"/>
      <c r="CJ220" s="54"/>
      <c r="CK220" s="54"/>
      <c r="CL220" s="54"/>
      <c r="CM220" s="54"/>
      <c r="CN220" s="54"/>
      <c r="CO220" s="54"/>
      <c r="CP220" s="54"/>
      <c r="CQ220" s="54"/>
      <c r="CR220" s="54"/>
      <c r="CS220" s="54"/>
      <c r="CT220" s="54"/>
      <c r="CU220" s="54"/>
      <c r="CV220" s="54"/>
      <c r="CW220" s="54"/>
      <c r="CX220" s="54"/>
      <c r="CY220" s="54"/>
      <c r="CZ220" s="54"/>
      <c r="DA220" s="54"/>
      <c r="DB220" s="54"/>
      <c r="DC220" s="54"/>
    </row>
    <row r="221" spans="1:107" x14ac:dyDescent="0.2">
      <c r="A221" s="23"/>
      <c r="B221" s="91"/>
      <c r="C221" s="22"/>
      <c r="D221" s="22"/>
      <c r="E221" s="24"/>
      <c r="F221" s="24"/>
      <c r="G221" s="54"/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  <c r="Y221" s="54"/>
      <c r="Z221" s="54"/>
      <c r="AA221" s="54"/>
      <c r="AB221" s="54"/>
      <c r="AC221" s="54"/>
      <c r="AD221" s="54"/>
      <c r="AE221" s="54"/>
      <c r="AF221" s="54"/>
      <c r="AG221" s="54"/>
      <c r="AH221" s="54"/>
      <c r="AI221" s="54"/>
      <c r="AJ221" s="54"/>
      <c r="AK221" s="54"/>
      <c r="AL221" s="54"/>
      <c r="AM221" s="54"/>
      <c r="AN221" s="54"/>
      <c r="AO221" s="54"/>
      <c r="AP221" s="54"/>
      <c r="AQ221" s="54"/>
      <c r="AR221" s="54"/>
      <c r="AS221" s="54"/>
      <c r="AT221" s="54"/>
      <c r="AU221" s="54"/>
      <c r="AV221" s="54"/>
      <c r="AW221" s="54"/>
      <c r="AX221" s="54"/>
      <c r="AY221" s="54"/>
      <c r="AZ221" s="54"/>
      <c r="BA221" s="54"/>
      <c r="BB221" s="54"/>
      <c r="BC221" s="54"/>
      <c r="BD221" s="54"/>
      <c r="BE221" s="54"/>
      <c r="BF221" s="54"/>
      <c r="BG221" s="54"/>
      <c r="BH221" s="54"/>
      <c r="BI221" s="54"/>
      <c r="BJ221" s="54"/>
      <c r="BK221" s="54"/>
      <c r="BL221" s="54"/>
      <c r="BM221" s="54"/>
      <c r="BN221" s="54"/>
      <c r="BO221" s="54"/>
      <c r="BP221" s="54"/>
      <c r="BQ221" s="54"/>
      <c r="BR221" s="54"/>
      <c r="BS221" s="54"/>
      <c r="BT221" s="54"/>
      <c r="BU221" s="54"/>
      <c r="BV221" s="54"/>
      <c r="BW221" s="54"/>
      <c r="BX221" s="54"/>
      <c r="BY221" s="54"/>
      <c r="BZ221" s="54"/>
      <c r="CA221" s="54"/>
      <c r="CB221" s="54"/>
      <c r="CC221" s="54"/>
      <c r="CD221" s="54"/>
      <c r="CE221" s="54"/>
      <c r="CF221" s="54"/>
      <c r="CG221" s="54"/>
      <c r="CH221" s="54"/>
      <c r="CI221" s="54"/>
      <c r="CJ221" s="54"/>
      <c r="CK221" s="54"/>
      <c r="CL221" s="54"/>
      <c r="CM221" s="54"/>
      <c r="CN221" s="54"/>
      <c r="CO221" s="54"/>
      <c r="CP221" s="54"/>
      <c r="CQ221" s="54"/>
      <c r="CR221" s="54"/>
      <c r="CS221" s="54"/>
      <c r="CT221" s="54"/>
      <c r="CU221" s="54"/>
      <c r="CV221" s="54"/>
      <c r="CW221" s="54"/>
      <c r="CX221" s="54"/>
      <c r="CY221" s="54"/>
      <c r="CZ221" s="54"/>
      <c r="DA221" s="54"/>
      <c r="DB221" s="54"/>
      <c r="DC221" s="54"/>
    </row>
    <row r="222" spans="1:107" x14ac:dyDescent="0.2">
      <c r="A222" s="23"/>
      <c r="B222" s="91"/>
      <c r="C222" s="22"/>
      <c r="D222" s="22"/>
      <c r="E222" s="24"/>
      <c r="F222" s="24"/>
      <c r="G222" s="54"/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54"/>
      <c r="Y222" s="54"/>
      <c r="Z222" s="54"/>
      <c r="AA222" s="54"/>
      <c r="AB222" s="54"/>
      <c r="AC222" s="54"/>
      <c r="AD222" s="54"/>
      <c r="AE222" s="54"/>
      <c r="AF222" s="54"/>
      <c r="AG222" s="54"/>
      <c r="AH222" s="54"/>
      <c r="AI222" s="54"/>
      <c r="AJ222" s="54"/>
      <c r="AK222" s="54"/>
      <c r="AL222" s="54"/>
      <c r="AM222" s="54"/>
      <c r="AN222" s="54"/>
      <c r="AO222" s="54"/>
      <c r="AP222" s="54"/>
      <c r="AQ222" s="54"/>
      <c r="AR222" s="54"/>
      <c r="AS222" s="54"/>
      <c r="AT222" s="54"/>
      <c r="AU222" s="54"/>
      <c r="AV222" s="54"/>
      <c r="AW222" s="54"/>
      <c r="AX222" s="54"/>
      <c r="AY222" s="54"/>
      <c r="AZ222" s="54"/>
      <c r="BA222" s="54"/>
      <c r="BB222" s="54"/>
      <c r="BC222" s="54"/>
      <c r="BD222" s="54"/>
      <c r="BE222" s="54"/>
      <c r="BF222" s="54"/>
      <c r="BG222" s="54"/>
      <c r="BH222" s="54"/>
      <c r="BI222" s="54"/>
      <c r="BJ222" s="54"/>
      <c r="BK222" s="54"/>
      <c r="BL222" s="54"/>
      <c r="BM222" s="54"/>
      <c r="BN222" s="54"/>
      <c r="BO222" s="54"/>
      <c r="BP222" s="54"/>
      <c r="BQ222" s="54"/>
      <c r="BR222" s="54"/>
      <c r="BS222" s="54"/>
      <c r="BT222" s="54"/>
      <c r="BU222" s="54"/>
      <c r="BV222" s="54"/>
      <c r="BW222" s="54"/>
      <c r="BX222" s="54"/>
      <c r="BY222" s="54"/>
      <c r="BZ222" s="54"/>
      <c r="CA222" s="54"/>
      <c r="CB222" s="54"/>
      <c r="CC222" s="54"/>
      <c r="CD222" s="54"/>
      <c r="CE222" s="54"/>
      <c r="CF222" s="54"/>
      <c r="CG222" s="54"/>
      <c r="CH222" s="54"/>
      <c r="CI222" s="54"/>
      <c r="CJ222" s="54"/>
      <c r="CK222" s="54"/>
      <c r="CL222" s="54"/>
      <c r="CM222" s="54"/>
      <c r="CN222" s="54"/>
      <c r="CO222" s="54"/>
      <c r="CP222" s="54"/>
      <c r="CQ222" s="54"/>
      <c r="CR222" s="54"/>
      <c r="CS222" s="54"/>
      <c r="CT222" s="54"/>
      <c r="CU222" s="54"/>
      <c r="CV222" s="54"/>
      <c r="CW222" s="54"/>
      <c r="CX222" s="54"/>
      <c r="CY222" s="54"/>
      <c r="CZ222" s="54"/>
      <c r="DA222" s="54"/>
      <c r="DB222" s="54"/>
      <c r="DC222" s="54"/>
    </row>
    <row r="223" spans="1:107" x14ac:dyDescent="0.2">
      <c r="A223" s="23"/>
      <c r="B223" s="91"/>
      <c r="C223" s="22"/>
      <c r="D223" s="22"/>
      <c r="E223" s="24"/>
      <c r="F223" s="24"/>
      <c r="G223" s="54"/>
      <c r="H223" s="54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4"/>
      <c r="W223" s="54"/>
      <c r="X223" s="54"/>
      <c r="Y223" s="54"/>
      <c r="Z223" s="54"/>
      <c r="AA223" s="54"/>
      <c r="AB223" s="54"/>
      <c r="AC223" s="54"/>
      <c r="AD223" s="54"/>
      <c r="AE223" s="54"/>
      <c r="AF223" s="54"/>
      <c r="AG223" s="54"/>
      <c r="AH223" s="54"/>
      <c r="AI223" s="54"/>
      <c r="AJ223" s="54"/>
      <c r="AK223" s="54"/>
      <c r="AL223" s="54"/>
      <c r="AM223" s="54"/>
      <c r="AN223" s="54"/>
      <c r="AO223" s="54"/>
      <c r="AP223" s="54"/>
      <c r="AQ223" s="54"/>
      <c r="AR223" s="54"/>
      <c r="AS223" s="54"/>
      <c r="AT223" s="54"/>
      <c r="AU223" s="54"/>
      <c r="AV223" s="54"/>
      <c r="AW223" s="54"/>
      <c r="AX223" s="54"/>
      <c r="AY223" s="54"/>
      <c r="AZ223" s="54"/>
      <c r="BA223" s="54"/>
      <c r="BB223" s="54"/>
      <c r="BC223" s="54"/>
      <c r="BD223" s="54"/>
      <c r="BE223" s="54"/>
      <c r="BF223" s="54"/>
      <c r="BG223" s="54"/>
      <c r="BH223" s="54"/>
      <c r="BI223" s="54"/>
      <c r="BJ223" s="54"/>
      <c r="BK223" s="54"/>
      <c r="BL223" s="54"/>
      <c r="BM223" s="54"/>
      <c r="BN223" s="54"/>
      <c r="BO223" s="54"/>
      <c r="BP223" s="54"/>
      <c r="BQ223" s="54"/>
      <c r="BR223" s="54"/>
      <c r="BS223" s="54"/>
      <c r="BT223" s="54"/>
      <c r="BU223" s="54"/>
      <c r="BV223" s="54"/>
      <c r="BW223" s="54"/>
      <c r="BX223" s="54"/>
      <c r="BY223" s="54"/>
      <c r="BZ223" s="54"/>
      <c r="CA223" s="54"/>
      <c r="CB223" s="54"/>
      <c r="CC223" s="54"/>
      <c r="CD223" s="54"/>
      <c r="CE223" s="54"/>
      <c r="CF223" s="54"/>
      <c r="CG223" s="54"/>
      <c r="CH223" s="54"/>
      <c r="CI223" s="54"/>
      <c r="CJ223" s="54"/>
      <c r="CK223" s="54"/>
      <c r="CL223" s="54"/>
      <c r="CM223" s="54"/>
      <c r="CN223" s="54"/>
      <c r="CO223" s="54"/>
      <c r="CP223" s="54"/>
      <c r="CQ223" s="54"/>
      <c r="CR223" s="54"/>
      <c r="CS223" s="54"/>
      <c r="CT223" s="54"/>
      <c r="CU223" s="54"/>
      <c r="CV223" s="54"/>
      <c r="CW223" s="54"/>
      <c r="CX223" s="54"/>
      <c r="CY223" s="54"/>
      <c r="CZ223" s="54"/>
      <c r="DA223" s="54"/>
      <c r="DB223" s="54"/>
      <c r="DC223" s="54"/>
    </row>
    <row r="224" spans="1:107" x14ac:dyDescent="0.2">
      <c r="A224" s="23"/>
      <c r="B224" s="91"/>
      <c r="C224" s="22"/>
      <c r="D224" s="22"/>
      <c r="E224" s="24"/>
      <c r="F224" s="24"/>
      <c r="G224" s="54"/>
      <c r="H224" s="54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4"/>
      <c r="W224" s="54"/>
      <c r="X224" s="54"/>
      <c r="Y224" s="54"/>
      <c r="Z224" s="54"/>
      <c r="AA224" s="54"/>
      <c r="AB224" s="54"/>
      <c r="AC224" s="54"/>
      <c r="AD224" s="54"/>
      <c r="AE224" s="54"/>
      <c r="AF224" s="54"/>
      <c r="AG224" s="54"/>
      <c r="AH224" s="54"/>
      <c r="AI224" s="54"/>
      <c r="AJ224" s="54"/>
      <c r="AK224" s="54"/>
      <c r="AL224" s="54"/>
      <c r="AM224" s="54"/>
      <c r="AN224" s="54"/>
      <c r="AO224" s="54"/>
      <c r="AP224" s="54"/>
      <c r="AQ224" s="54"/>
      <c r="AR224" s="54"/>
      <c r="AS224" s="54"/>
      <c r="AT224" s="54"/>
      <c r="AU224" s="54"/>
      <c r="AV224" s="54"/>
      <c r="AW224" s="54"/>
      <c r="AX224" s="54"/>
      <c r="AY224" s="54"/>
      <c r="AZ224" s="54"/>
      <c r="BA224" s="54"/>
      <c r="BB224" s="54"/>
      <c r="BC224" s="54"/>
      <c r="BD224" s="54"/>
      <c r="BE224" s="54"/>
      <c r="BF224" s="54"/>
      <c r="BG224" s="54"/>
      <c r="BH224" s="54"/>
      <c r="BI224" s="54"/>
      <c r="BJ224" s="54"/>
      <c r="BK224" s="54"/>
      <c r="BL224" s="54"/>
      <c r="BM224" s="54"/>
      <c r="BN224" s="54"/>
      <c r="BO224" s="54"/>
      <c r="BP224" s="54"/>
      <c r="BQ224" s="54"/>
      <c r="BR224" s="54"/>
      <c r="BS224" s="54"/>
      <c r="BT224" s="54"/>
      <c r="BU224" s="54"/>
      <c r="BV224" s="54"/>
      <c r="BW224" s="54"/>
      <c r="BX224" s="54"/>
      <c r="BY224" s="54"/>
      <c r="BZ224" s="54"/>
      <c r="CA224" s="54"/>
      <c r="CB224" s="54"/>
      <c r="CC224" s="54"/>
      <c r="CD224" s="54"/>
      <c r="CE224" s="54"/>
      <c r="CF224" s="54"/>
      <c r="CG224" s="54"/>
      <c r="CH224" s="54"/>
      <c r="CI224" s="54"/>
      <c r="CJ224" s="54"/>
      <c r="CK224" s="54"/>
      <c r="CL224" s="54"/>
      <c r="CM224" s="54"/>
      <c r="CN224" s="54"/>
      <c r="CO224" s="54"/>
      <c r="CP224" s="54"/>
      <c r="CQ224" s="54"/>
      <c r="CR224" s="54"/>
      <c r="CS224" s="54"/>
      <c r="CT224" s="54"/>
      <c r="CU224" s="54"/>
      <c r="CV224" s="54"/>
      <c r="CW224" s="54"/>
      <c r="CX224" s="54"/>
      <c r="CY224" s="54"/>
      <c r="CZ224" s="54"/>
      <c r="DA224" s="54"/>
      <c r="DB224" s="54"/>
      <c r="DC224" s="54"/>
    </row>
    <row r="225" spans="1:107" x14ac:dyDescent="0.2">
      <c r="A225" s="23"/>
      <c r="B225" s="91"/>
      <c r="C225" s="22"/>
      <c r="D225" s="22"/>
      <c r="E225" s="24"/>
      <c r="F225" s="24"/>
      <c r="G225" s="54"/>
      <c r="H225" s="54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54"/>
      <c r="X225" s="54"/>
      <c r="Y225" s="54"/>
      <c r="Z225" s="54"/>
      <c r="AA225" s="54"/>
      <c r="AB225" s="54"/>
      <c r="AC225" s="54"/>
      <c r="AD225" s="54"/>
      <c r="AE225" s="54"/>
      <c r="AF225" s="54"/>
      <c r="AG225" s="54"/>
      <c r="AH225" s="54"/>
      <c r="AI225" s="54"/>
      <c r="AJ225" s="54"/>
      <c r="AK225" s="54"/>
      <c r="AL225" s="54"/>
      <c r="AM225" s="54"/>
      <c r="AN225" s="54"/>
      <c r="AO225" s="54"/>
      <c r="AP225" s="54"/>
      <c r="AQ225" s="54"/>
      <c r="AR225" s="54"/>
      <c r="AS225" s="54"/>
      <c r="AT225" s="54"/>
      <c r="AU225" s="54"/>
      <c r="AV225" s="54"/>
      <c r="AW225" s="54"/>
      <c r="AX225" s="54"/>
      <c r="AY225" s="54"/>
      <c r="AZ225" s="54"/>
      <c r="BA225" s="54"/>
      <c r="BB225" s="54"/>
      <c r="BC225" s="54"/>
      <c r="BD225" s="54"/>
      <c r="BE225" s="54"/>
      <c r="BF225" s="54"/>
      <c r="BG225" s="54"/>
      <c r="BH225" s="54"/>
      <c r="BI225" s="54"/>
      <c r="BJ225" s="54"/>
      <c r="BK225" s="54"/>
      <c r="BL225" s="54"/>
      <c r="BM225" s="54"/>
      <c r="BN225" s="54"/>
      <c r="BO225" s="54"/>
      <c r="BP225" s="54"/>
      <c r="BQ225" s="54"/>
      <c r="BR225" s="54"/>
      <c r="BS225" s="54"/>
      <c r="BT225" s="54"/>
      <c r="BU225" s="54"/>
      <c r="BV225" s="54"/>
      <c r="BW225" s="54"/>
      <c r="BX225" s="54"/>
      <c r="BY225" s="54"/>
      <c r="BZ225" s="54"/>
      <c r="CA225" s="54"/>
      <c r="CB225" s="54"/>
      <c r="CC225" s="54"/>
      <c r="CD225" s="54"/>
      <c r="CE225" s="54"/>
      <c r="CF225" s="54"/>
      <c r="CG225" s="54"/>
      <c r="CH225" s="54"/>
      <c r="CI225" s="54"/>
      <c r="CJ225" s="54"/>
      <c r="CK225" s="54"/>
      <c r="CL225" s="54"/>
      <c r="CM225" s="54"/>
      <c r="CN225" s="54"/>
      <c r="CO225" s="54"/>
      <c r="CP225" s="54"/>
      <c r="CQ225" s="54"/>
      <c r="CR225" s="54"/>
      <c r="CS225" s="54"/>
      <c r="CT225" s="54"/>
      <c r="CU225" s="54"/>
      <c r="CV225" s="54"/>
      <c r="CW225" s="54"/>
      <c r="CX225" s="54"/>
      <c r="CY225" s="54"/>
      <c r="CZ225" s="54"/>
      <c r="DA225" s="54"/>
      <c r="DB225" s="54"/>
      <c r="DC225" s="54"/>
    </row>
    <row r="226" spans="1:107" x14ac:dyDescent="0.2">
      <c r="A226" s="23"/>
      <c r="B226" s="91"/>
      <c r="C226" s="22"/>
      <c r="D226" s="22"/>
      <c r="E226" s="24"/>
      <c r="F226" s="24"/>
      <c r="G226" s="54"/>
      <c r="H226" s="54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54"/>
      <c r="T226" s="54"/>
      <c r="U226" s="54"/>
      <c r="V226" s="54"/>
      <c r="W226" s="54"/>
      <c r="X226" s="54"/>
      <c r="Y226" s="54"/>
      <c r="Z226" s="54"/>
      <c r="AA226" s="54"/>
      <c r="AB226" s="54"/>
      <c r="AC226" s="54"/>
      <c r="AD226" s="54"/>
      <c r="AE226" s="54"/>
      <c r="AF226" s="54"/>
      <c r="AG226" s="54"/>
      <c r="AH226" s="54"/>
      <c r="AI226" s="54"/>
      <c r="AJ226" s="54"/>
      <c r="AK226" s="54"/>
      <c r="AL226" s="54"/>
      <c r="AM226" s="54"/>
      <c r="AN226" s="54"/>
      <c r="AO226" s="54"/>
      <c r="AP226" s="54"/>
      <c r="AQ226" s="54"/>
      <c r="AR226" s="54"/>
      <c r="AS226" s="54"/>
      <c r="AT226" s="54"/>
      <c r="AU226" s="54"/>
      <c r="AV226" s="54"/>
      <c r="AW226" s="54"/>
      <c r="AX226" s="54"/>
      <c r="AY226" s="54"/>
      <c r="AZ226" s="54"/>
      <c r="BA226" s="54"/>
      <c r="BB226" s="54"/>
      <c r="BC226" s="54"/>
      <c r="BD226" s="54"/>
      <c r="BE226" s="54"/>
      <c r="BF226" s="54"/>
      <c r="BG226" s="54"/>
      <c r="BH226" s="54"/>
      <c r="BI226" s="54"/>
      <c r="BJ226" s="54"/>
      <c r="BK226" s="54"/>
      <c r="BL226" s="54"/>
      <c r="BM226" s="54"/>
      <c r="BN226" s="54"/>
      <c r="BO226" s="54"/>
      <c r="BP226" s="54"/>
      <c r="BQ226" s="54"/>
      <c r="BR226" s="54"/>
      <c r="BS226" s="54"/>
      <c r="BT226" s="54"/>
      <c r="BU226" s="54"/>
      <c r="BV226" s="54"/>
      <c r="BW226" s="54"/>
      <c r="BX226" s="54"/>
      <c r="BY226" s="54"/>
      <c r="BZ226" s="54"/>
      <c r="CA226" s="54"/>
      <c r="CB226" s="54"/>
      <c r="CC226" s="54"/>
      <c r="CD226" s="54"/>
      <c r="CE226" s="54"/>
      <c r="CF226" s="54"/>
      <c r="CG226" s="54"/>
      <c r="CH226" s="54"/>
      <c r="CI226" s="54"/>
      <c r="CJ226" s="54"/>
      <c r="CK226" s="54"/>
      <c r="CL226" s="54"/>
      <c r="CM226" s="54"/>
      <c r="CN226" s="54"/>
      <c r="CO226" s="54"/>
      <c r="CP226" s="54"/>
      <c r="CQ226" s="54"/>
      <c r="CR226" s="54"/>
      <c r="CS226" s="54"/>
      <c r="CT226" s="54"/>
      <c r="CU226" s="54"/>
      <c r="CV226" s="54"/>
      <c r="CW226" s="54"/>
      <c r="CX226" s="54"/>
      <c r="CY226" s="54"/>
      <c r="CZ226" s="54"/>
      <c r="DA226" s="54"/>
      <c r="DB226" s="54"/>
      <c r="DC226" s="54"/>
    </row>
    <row r="227" spans="1:107" x14ac:dyDescent="0.2">
      <c r="A227" s="23"/>
      <c r="B227" s="91"/>
      <c r="C227" s="22"/>
      <c r="D227" s="22"/>
      <c r="E227" s="24"/>
      <c r="F227" s="24"/>
      <c r="G227" s="54"/>
      <c r="H227" s="54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54"/>
      <c r="T227" s="54"/>
      <c r="U227" s="54"/>
      <c r="V227" s="54"/>
      <c r="W227" s="54"/>
      <c r="X227" s="54"/>
      <c r="Y227" s="54"/>
      <c r="Z227" s="54"/>
      <c r="AA227" s="54"/>
      <c r="AB227" s="54"/>
      <c r="AC227" s="54"/>
      <c r="AD227" s="54"/>
      <c r="AE227" s="54"/>
      <c r="AF227" s="54"/>
      <c r="AG227" s="54"/>
      <c r="AH227" s="54"/>
      <c r="AI227" s="54"/>
      <c r="AJ227" s="54"/>
      <c r="AK227" s="54"/>
      <c r="AL227" s="54"/>
      <c r="AM227" s="54"/>
      <c r="AN227" s="54"/>
      <c r="AO227" s="54"/>
      <c r="AP227" s="54"/>
      <c r="AQ227" s="54"/>
      <c r="AR227" s="54"/>
      <c r="AS227" s="54"/>
      <c r="AT227" s="54"/>
      <c r="AU227" s="54"/>
      <c r="AV227" s="54"/>
      <c r="AW227" s="54"/>
      <c r="AX227" s="54"/>
      <c r="AY227" s="54"/>
      <c r="AZ227" s="54"/>
      <c r="BA227" s="54"/>
      <c r="BB227" s="54"/>
      <c r="BC227" s="54"/>
      <c r="BD227" s="54"/>
      <c r="BE227" s="54"/>
      <c r="BF227" s="54"/>
      <c r="BG227" s="54"/>
      <c r="BH227" s="54"/>
      <c r="BI227" s="54"/>
      <c r="BJ227" s="54"/>
      <c r="BK227" s="54"/>
      <c r="BL227" s="54"/>
      <c r="BM227" s="54"/>
      <c r="BN227" s="54"/>
      <c r="BO227" s="54"/>
      <c r="BP227" s="54"/>
      <c r="BQ227" s="54"/>
      <c r="BR227" s="54"/>
      <c r="BS227" s="54"/>
      <c r="BT227" s="54"/>
      <c r="BU227" s="54"/>
      <c r="BV227" s="54"/>
      <c r="BW227" s="54"/>
      <c r="BX227" s="54"/>
      <c r="BY227" s="54"/>
      <c r="BZ227" s="54"/>
      <c r="CA227" s="54"/>
      <c r="CB227" s="54"/>
      <c r="CC227" s="54"/>
      <c r="CD227" s="54"/>
      <c r="CE227" s="54"/>
      <c r="CF227" s="54"/>
      <c r="CG227" s="54"/>
      <c r="CH227" s="54"/>
      <c r="CI227" s="54"/>
      <c r="CJ227" s="54"/>
      <c r="CK227" s="54"/>
      <c r="CL227" s="54"/>
      <c r="CM227" s="54"/>
      <c r="CN227" s="54"/>
      <c r="CO227" s="54"/>
      <c r="CP227" s="54"/>
      <c r="CQ227" s="54"/>
      <c r="CR227" s="54"/>
      <c r="CS227" s="54"/>
      <c r="CT227" s="54"/>
      <c r="CU227" s="54"/>
      <c r="CV227" s="54"/>
      <c r="CW227" s="54"/>
      <c r="CX227" s="54"/>
      <c r="CY227" s="54"/>
      <c r="CZ227" s="54"/>
      <c r="DA227" s="54"/>
      <c r="DB227" s="54"/>
      <c r="DC227" s="54"/>
    </row>
    <row r="228" spans="1:107" x14ac:dyDescent="0.2">
      <c r="A228" s="23"/>
      <c r="B228" s="91"/>
      <c r="C228" s="22"/>
      <c r="D228" s="22"/>
      <c r="E228" s="24"/>
      <c r="F228" s="24"/>
      <c r="G228" s="54"/>
      <c r="H228" s="54"/>
      <c r="I228" s="54"/>
      <c r="J228" s="54"/>
      <c r="K228" s="54"/>
      <c r="L228" s="54"/>
      <c r="M228" s="54"/>
      <c r="N228" s="54"/>
      <c r="O228" s="54"/>
      <c r="P228" s="54"/>
      <c r="Q228" s="54"/>
      <c r="R228" s="54"/>
      <c r="S228" s="54"/>
      <c r="T228" s="54"/>
      <c r="U228" s="54"/>
      <c r="V228" s="54"/>
      <c r="W228" s="54"/>
      <c r="X228" s="54"/>
      <c r="Y228" s="54"/>
      <c r="Z228" s="54"/>
      <c r="AA228" s="54"/>
      <c r="AB228" s="54"/>
      <c r="AC228" s="54"/>
      <c r="AD228" s="54"/>
      <c r="AE228" s="54"/>
      <c r="AF228" s="54"/>
      <c r="AG228" s="54"/>
      <c r="AH228" s="54"/>
      <c r="AI228" s="54"/>
      <c r="AJ228" s="54"/>
      <c r="AK228" s="54"/>
      <c r="AL228" s="54"/>
      <c r="AM228" s="54"/>
      <c r="AN228" s="54"/>
      <c r="AO228" s="54"/>
      <c r="AP228" s="54"/>
      <c r="AQ228" s="54"/>
      <c r="AR228" s="54"/>
      <c r="AS228" s="54"/>
      <c r="AT228" s="54"/>
      <c r="AU228" s="54"/>
      <c r="AV228" s="54"/>
      <c r="AW228" s="54"/>
      <c r="AX228" s="54"/>
      <c r="AY228" s="54"/>
      <c r="AZ228" s="54"/>
      <c r="BA228" s="54"/>
      <c r="BB228" s="54"/>
      <c r="BC228" s="54"/>
      <c r="BD228" s="54"/>
      <c r="BE228" s="54"/>
      <c r="BF228" s="54"/>
      <c r="BG228" s="54"/>
      <c r="BH228" s="54"/>
      <c r="BI228" s="54"/>
      <c r="BJ228" s="54"/>
      <c r="BK228" s="54"/>
      <c r="BL228" s="54"/>
      <c r="BM228" s="54"/>
      <c r="BN228" s="54"/>
      <c r="BO228" s="54"/>
      <c r="BP228" s="54"/>
      <c r="BQ228" s="54"/>
      <c r="BR228" s="54"/>
      <c r="BS228" s="54"/>
      <c r="BT228" s="54"/>
      <c r="BU228" s="54"/>
      <c r="BV228" s="54"/>
      <c r="BW228" s="54"/>
      <c r="BX228" s="54"/>
      <c r="BY228" s="54"/>
      <c r="BZ228" s="54"/>
      <c r="CA228" s="54"/>
      <c r="CB228" s="54"/>
      <c r="CC228" s="54"/>
      <c r="CD228" s="54"/>
      <c r="CE228" s="54"/>
      <c r="CF228" s="54"/>
      <c r="CG228" s="54"/>
      <c r="CH228" s="54"/>
      <c r="CI228" s="54"/>
      <c r="CJ228" s="54"/>
      <c r="CK228" s="54"/>
      <c r="CL228" s="54"/>
      <c r="CM228" s="54"/>
      <c r="CN228" s="54"/>
      <c r="CO228" s="54"/>
      <c r="CP228" s="54"/>
      <c r="CQ228" s="54"/>
      <c r="CR228" s="54"/>
      <c r="CS228" s="54"/>
      <c r="CT228" s="54"/>
      <c r="CU228" s="54"/>
      <c r="CV228" s="54"/>
      <c r="CW228" s="54"/>
      <c r="CX228" s="54"/>
      <c r="CY228" s="54"/>
      <c r="CZ228" s="54"/>
      <c r="DA228" s="54"/>
      <c r="DB228" s="54"/>
      <c r="DC228" s="54"/>
    </row>
    <row r="229" spans="1:107" x14ac:dyDescent="0.2">
      <c r="A229" s="23"/>
      <c r="B229" s="91"/>
      <c r="C229" s="22"/>
      <c r="D229" s="22"/>
      <c r="E229" s="24"/>
      <c r="F229" s="24"/>
      <c r="G229" s="54"/>
      <c r="H229" s="54"/>
      <c r="I229" s="54"/>
      <c r="J229" s="54"/>
      <c r="K229" s="54"/>
      <c r="L229" s="54"/>
      <c r="M229" s="54"/>
      <c r="N229" s="54"/>
      <c r="O229" s="54"/>
      <c r="P229" s="54"/>
      <c r="Q229" s="54"/>
      <c r="R229" s="54"/>
      <c r="S229" s="54"/>
      <c r="T229" s="54"/>
      <c r="U229" s="54"/>
      <c r="V229" s="54"/>
      <c r="W229" s="54"/>
      <c r="X229" s="54"/>
      <c r="Y229" s="54"/>
      <c r="Z229" s="54"/>
      <c r="AA229" s="54"/>
      <c r="AB229" s="54"/>
      <c r="AC229" s="54"/>
      <c r="AD229" s="54"/>
      <c r="AE229" s="54"/>
      <c r="AF229" s="54"/>
      <c r="AG229" s="54"/>
      <c r="AH229" s="54"/>
      <c r="AI229" s="54"/>
      <c r="AJ229" s="54"/>
      <c r="AK229" s="54"/>
      <c r="AL229" s="54"/>
      <c r="AM229" s="54"/>
      <c r="AN229" s="54"/>
      <c r="AO229" s="54"/>
      <c r="AP229" s="54"/>
      <c r="AQ229" s="54"/>
      <c r="AR229" s="54"/>
      <c r="AS229" s="54"/>
      <c r="AT229" s="54"/>
      <c r="AU229" s="54"/>
      <c r="AV229" s="54"/>
      <c r="AW229" s="54"/>
      <c r="AX229" s="54"/>
      <c r="AY229" s="54"/>
      <c r="AZ229" s="54"/>
      <c r="BA229" s="54"/>
      <c r="BB229" s="54"/>
      <c r="BC229" s="54"/>
      <c r="BD229" s="54"/>
      <c r="BE229" s="54"/>
      <c r="BF229" s="54"/>
      <c r="BG229" s="54"/>
      <c r="BH229" s="54"/>
      <c r="BI229" s="54"/>
      <c r="BJ229" s="54"/>
      <c r="BK229" s="54"/>
      <c r="BL229" s="54"/>
      <c r="BM229" s="54"/>
      <c r="BN229" s="54"/>
      <c r="BO229" s="54"/>
      <c r="BP229" s="54"/>
      <c r="BQ229" s="54"/>
      <c r="BR229" s="54"/>
      <c r="BS229" s="54"/>
      <c r="BT229" s="54"/>
      <c r="BU229" s="54"/>
      <c r="BV229" s="54"/>
      <c r="BW229" s="54"/>
      <c r="BX229" s="54"/>
      <c r="BY229" s="54"/>
      <c r="BZ229" s="54"/>
      <c r="CA229" s="54"/>
      <c r="CB229" s="54"/>
      <c r="CC229" s="54"/>
      <c r="CD229" s="54"/>
      <c r="CE229" s="54"/>
      <c r="CF229" s="54"/>
      <c r="CG229" s="54"/>
      <c r="CH229" s="54"/>
      <c r="CI229" s="54"/>
      <c r="CJ229" s="54"/>
      <c r="CK229" s="54"/>
      <c r="CL229" s="54"/>
      <c r="CM229" s="54"/>
      <c r="CN229" s="54"/>
      <c r="CO229" s="54"/>
      <c r="CP229" s="54"/>
      <c r="CQ229" s="54"/>
      <c r="CR229" s="54"/>
      <c r="CS229" s="54"/>
      <c r="CT229" s="54"/>
      <c r="CU229" s="54"/>
      <c r="CV229" s="54"/>
      <c r="CW229" s="54"/>
      <c r="CX229" s="54"/>
      <c r="CY229" s="54"/>
      <c r="CZ229" s="54"/>
      <c r="DA229" s="54"/>
      <c r="DB229" s="54"/>
      <c r="DC229" s="54"/>
    </row>
    <row r="230" spans="1:107" x14ac:dyDescent="0.2">
      <c r="A230" s="23"/>
      <c r="B230" s="91"/>
      <c r="C230" s="22"/>
      <c r="D230" s="22"/>
      <c r="E230" s="24"/>
      <c r="F230" s="24"/>
      <c r="G230" s="54"/>
      <c r="H230" s="54"/>
      <c r="I230" s="54"/>
      <c r="J230" s="54"/>
      <c r="K230" s="54"/>
      <c r="L230" s="54"/>
      <c r="M230" s="54"/>
      <c r="N230" s="54"/>
      <c r="O230" s="54"/>
      <c r="P230" s="54"/>
      <c r="Q230" s="54"/>
      <c r="R230" s="54"/>
      <c r="S230" s="54"/>
      <c r="T230" s="54"/>
      <c r="U230" s="54"/>
      <c r="V230" s="54"/>
      <c r="W230" s="54"/>
      <c r="X230" s="54"/>
      <c r="Y230" s="54"/>
      <c r="Z230" s="54"/>
      <c r="AA230" s="54"/>
      <c r="AB230" s="54"/>
      <c r="AC230" s="54"/>
      <c r="AD230" s="54"/>
      <c r="AE230" s="54"/>
      <c r="AF230" s="54"/>
      <c r="AG230" s="54"/>
      <c r="AH230" s="54"/>
      <c r="AI230" s="54"/>
      <c r="AJ230" s="54"/>
      <c r="AK230" s="54"/>
      <c r="AL230" s="54"/>
      <c r="AM230" s="54"/>
      <c r="AN230" s="54"/>
      <c r="AO230" s="54"/>
      <c r="AP230" s="54"/>
      <c r="AQ230" s="54"/>
      <c r="AR230" s="54"/>
      <c r="AS230" s="54"/>
      <c r="AT230" s="54"/>
      <c r="AU230" s="54"/>
      <c r="AV230" s="54"/>
      <c r="AW230" s="54"/>
      <c r="AX230" s="54"/>
      <c r="AY230" s="54"/>
      <c r="AZ230" s="54"/>
      <c r="BA230" s="54"/>
      <c r="BB230" s="54"/>
      <c r="BC230" s="54"/>
      <c r="BD230" s="54"/>
      <c r="BE230" s="54"/>
      <c r="BF230" s="54"/>
      <c r="BG230" s="54"/>
      <c r="BH230" s="54"/>
      <c r="BI230" s="54"/>
      <c r="BJ230" s="54"/>
      <c r="BK230" s="54"/>
      <c r="BL230" s="54"/>
      <c r="BM230" s="54"/>
      <c r="BN230" s="54"/>
      <c r="BO230" s="54"/>
      <c r="BP230" s="54"/>
      <c r="BQ230" s="54"/>
      <c r="BR230" s="54"/>
      <c r="BS230" s="54"/>
      <c r="BT230" s="54"/>
      <c r="BU230" s="54"/>
      <c r="BV230" s="54"/>
      <c r="BW230" s="54"/>
      <c r="BX230" s="54"/>
      <c r="BY230" s="54"/>
      <c r="BZ230" s="54"/>
      <c r="CA230" s="54"/>
      <c r="CB230" s="54"/>
      <c r="CC230" s="54"/>
      <c r="CD230" s="54"/>
      <c r="CE230" s="54"/>
      <c r="CF230" s="54"/>
      <c r="CG230" s="54"/>
      <c r="CH230" s="54"/>
      <c r="CI230" s="54"/>
      <c r="CJ230" s="54"/>
      <c r="CK230" s="54"/>
      <c r="CL230" s="54"/>
      <c r="CM230" s="54"/>
      <c r="CN230" s="54"/>
      <c r="CO230" s="54"/>
      <c r="CP230" s="54"/>
      <c r="CQ230" s="54"/>
      <c r="CR230" s="54"/>
      <c r="CS230" s="54"/>
      <c r="CT230" s="54"/>
      <c r="CU230" s="54"/>
      <c r="CV230" s="54"/>
      <c r="CW230" s="54"/>
      <c r="CX230" s="54"/>
      <c r="CY230" s="54"/>
      <c r="CZ230" s="54"/>
      <c r="DA230" s="54"/>
      <c r="DB230" s="54"/>
      <c r="DC230" s="54"/>
    </row>
    <row r="231" spans="1:107" x14ac:dyDescent="0.2">
      <c r="A231" s="23"/>
      <c r="B231" s="91"/>
      <c r="C231" s="22"/>
      <c r="D231" s="22"/>
      <c r="E231" s="24"/>
      <c r="F231" s="24"/>
      <c r="G231" s="54"/>
      <c r="H231" s="54"/>
      <c r="I231" s="54"/>
      <c r="J231" s="54"/>
      <c r="K231" s="54"/>
      <c r="L231" s="54"/>
      <c r="M231" s="54"/>
      <c r="N231" s="54"/>
      <c r="O231" s="54"/>
      <c r="P231" s="54"/>
      <c r="Q231" s="54"/>
      <c r="R231" s="54"/>
      <c r="S231" s="54"/>
      <c r="T231" s="54"/>
      <c r="U231" s="54"/>
      <c r="V231" s="54"/>
      <c r="W231" s="54"/>
      <c r="X231" s="54"/>
      <c r="Y231" s="54"/>
      <c r="Z231" s="54"/>
      <c r="AA231" s="54"/>
      <c r="AB231" s="54"/>
      <c r="AC231" s="54"/>
      <c r="AD231" s="54"/>
      <c r="AE231" s="54"/>
      <c r="AF231" s="54"/>
      <c r="AG231" s="54"/>
      <c r="AH231" s="54"/>
      <c r="AI231" s="54"/>
      <c r="AJ231" s="54"/>
      <c r="AK231" s="54"/>
      <c r="AL231" s="54"/>
      <c r="AM231" s="54"/>
      <c r="AN231" s="54"/>
      <c r="AO231" s="54"/>
      <c r="AP231" s="54"/>
      <c r="AQ231" s="54"/>
      <c r="AR231" s="54"/>
      <c r="AS231" s="54"/>
      <c r="AT231" s="54"/>
      <c r="AU231" s="54"/>
      <c r="AV231" s="54"/>
      <c r="AW231" s="54"/>
      <c r="AX231" s="54"/>
      <c r="AY231" s="54"/>
      <c r="AZ231" s="54"/>
      <c r="BA231" s="54"/>
      <c r="BB231" s="54"/>
      <c r="BC231" s="54"/>
      <c r="BD231" s="54"/>
      <c r="BE231" s="54"/>
      <c r="BF231" s="54"/>
      <c r="BG231" s="54"/>
      <c r="BH231" s="54"/>
      <c r="BI231" s="54"/>
      <c r="BJ231" s="54"/>
      <c r="BK231" s="54"/>
      <c r="BL231" s="54"/>
      <c r="BM231" s="54"/>
      <c r="BN231" s="54"/>
      <c r="BO231" s="54"/>
      <c r="BP231" s="54"/>
      <c r="BQ231" s="54"/>
      <c r="BR231" s="54"/>
      <c r="BS231" s="54"/>
      <c r="BT231" s="54"/>
      <c r="BU231" s="54"/>
      <c r="BV231" s="54"/>
      <c r="BW231" s="54"/>
      <c r="BX231" s="54"/>
      <c r="BY231" s="54"/>
      <c r="BZ231" s="54"/>
      <c r="CA231" s="54"/>
      <c r="CB231" s="54"/>
      <c r="CC231" s="54"/>
      <c r="CD231" s="54"/>
      <c r="CE231" s="54"/>
      <c r="CF231" s="54"/>
      <c r="CG231" s="54"/>
      <c r="CH231" s="54"/>
      <c r="CI231" s="54"/>
      <c r="CJ231" s="54"/>
      <c r="CK231" s="54"/>
      <c r="CL231" s="54"/>
      <c r="CM231" s="54"/>
      <c r="CN231" s="54"/>
      <c r="CO231" s="54"/>
      <c r="CP231" s="54"/>
      <c r="CQ231" s="54"/>
      <c r="CR231" s="54"/>
      <c r="CS231" s="54"/>
      <c r="CT231" s="54"/>
      <c r="CU231" s="54"/>
      <c r="CV231" s="54"/>
      <c r="CW231" s="54"/>
      <c r="CX231" s="54"/>
      <c r="CY231" s="54"/>
      <c r="CZ231" s="54"/>
      <c r="DA231" s="54"/>
      <c r="DB231" s="54"/>
      <c r="DC231" s="54"/>
    </row>
    <row r="232" spans="1:107" x14ac:dyDescent="0.2">
      <c r="A232" s="23"/>
      <c r="B232" s="91"/>
      <c r="C232" s="22"/>
      <c r="D232" s="22"/>
      <c r="E232" s="24"/>
      <c r="F232" s="24"/>
      <c r="G232" s="54"/>
      <c r="H232" s="54"/>
      <c r="I232" s="54"/>
      <c r="J232" s="54"/>
      <c r="K232" s="54"/>
      <c r="L232" s="54"/>
      <c r="M232" s="54"/>
      <c r="N232" s="54"/>
      <c r="O232" s="54"/>
      <c r="P232" s="54"/>
      <c r="Q232" s="54"/>
      <c r="R232" s="54"/>
      <c r="S232" s="54"/>
      <c r="T232" s="54"/>
      <c r="U232" s="54"/>
      <c r="V232" s="54"/>
      <c r="W232" s="54"/>
      <c r="X232" s="54"/>
      <c r="Y232" s="54"/>
      <c r="Z232" s="54"/>
      <c r="AA232" s="54"/>
      <c r="AB232" s="54"/>
      <c r="AC232" s="54"/>
      <c r="AD232" s="54"/>
      <c r="AE232" s="54"/>
      <c r="AF232" s="54"/>
      <c r="AG232" s="54"/>
      <c r="AH232" s="54"/>
      <c r="AI232" s="54"/>
      <c r="AJ232" s="54"/>
      <c r="AK232" s="54"/>
      <c r="AL232" s="54"/>
      <c r="AM232" s="54"/>
      <c r="AN232" s="54"/>
      <c r="AO232" s="54"/>
      <c r="AP232" s="54"/>
      <c r="AQ232" s="54"/>
      <c r="AR232" s="54"/>
      <c r="AS232" s="54"/>
      <c r="AT232" s="54"/>
      <c r="AU232" s="54"/>
      <c r="AV232" s="54"/>
      <c r="AW232" s="54"/>
      <c r="AX232" s="54"/>
      <c r="AY232" s="54"/>
      <c r="AZ232" s="54"/>
      <c r="BA232" s="54"/>
      <c r="BB232" s="54"/>
      <c r="BC232" s="54"/>
      <c r="BD232" s="54"/>
      <c r="BE232" s="54"/>
      <c r="BF232" s="54"/>
      <c r="BG232" s="54"/>
      <c r="BH232" s="54"/>
      <c r="BI232" s="54"/>
      <c r="BJ232" s="54"/>
      <c r="BK232" s="54"/>
      <c r="BL232" s="54"/>
      <c r="BM232" s="54"/>
      <c r="BN232" s="54"/>
      <c r="BO232" s="54"/>
      <c r="BP232" s="54"/>
      <c r="BQ232" s="54"/>
      <c r="BR232" s="54"/>
      <c r="BS232" s="54"/>
      <c r="BT232" s="54"/>
      <c r="BU232" s="54"/>
      <c r="BV232" s="54"/>
      <c r="BW232" s="54"/>
      <c r="BX232" s="54"/>
      <c r="BY232" s="54"/>
      <c r="BZ232" s="54"/>
      <c r="CA232" s="54"/>
      <c r="CB232" s="54"/>
      <c r="CC232" s="54"/>
      <c r="CD232" s="54"/>
      <c r="CE232" s="54"/>
      <c r="CF232" s="54"/>
      <c r="CG232" s="54"/>
      <c r="CH232" s="54"/>
      <c r="CI232" s="54"/>
      <c r="CJ232" s="54"/>
      <c r="CK232" s="54"/>
      <c r="CL232" s="54"/>
      <c r="CM232" s="54"/>
      <c r="CN232" s="54"/>
      <c r="CO232" s="54"/>
      <c r="CP232" s="54"/>
      <c r="CQ232" s="54"/>
      <c r="CR232" s="54"/>
      <c r="CS232" s="54"/>
      <c r="CT232" s="54"/>
      <c r="CU232" s="54"/>
      <c r="CV232" s="54"/>
      <c r="CW232" s="54"/>
      <c r="CX232" s="54"/>
      <c r="CY232" s="54"/>
      <c r="CZ232" s="54"/>
      <c r="DA232" s="54"/>
      <c r="DB232" s="54"/>
      <c r="DC232" s="54"/>
    </row>
    <row r="233" spans="1:107" x14ac:dyDescent="0.2">
      <c r="A233" s="23"/>
      <c r="B233" s="91"/>
      <c r="C233" s="22"/>
      <c r="D233" s="22"/>
      <c r="E233" s="24"/>
      <c r="F233" s="24"/>
      <c r="G233" s="54"/>
      <c r="H233" s="54"/>
      <c r="I233" s="54"/>
      <c r="J233" s="54"/>
      <c r="K233" s="54"/>
      <c r="L233" s="54"/>
      <c r="M233" s="54"/>
      <c r="N233" s="54"/>
      <c r="O233" s="54"/>
      <c r="P233" s="54"/>
      <c r="Q233" s="54"/>
      <c r="R233" s="54"/>
      <c r="S233" s="54"/>
      <c r="T233" s="54"/>
      <c r="U233" s="54"/>
      <c r="V233" s="54"/>
      <c r="W233" s="54"/>
      <c r="X233" s="54"/>
      <c r="Y233" s="54"/>
      <c r="Z233" s="54"/>
      <c r="AA233" s="54"/>
      <c r="AB233" s="54"/>
      <c r="AC233" s="54"/>
      <c r="AD233" s="54"/>
      <c r="AE233" s="54"/>
      <c r="AF233" s="54"/>
      <c r="AG233" s="54"/>
      <c r="AH233" s="54"/>
      <c r="AI233" s="54"/>
      <c r="AJ233" s="54"/>
      <c r="AK233" s="54"/>
      <c r="AL233" s="54"/>
      <c r="AM233" s="54"/>
      <c r="AN233" s="54"/>
      <c r="AO233" s="54"/>
      <c r="AP233" s="54"/>
      <c r="AQ233" s="54"/>
      <c r="AR233" s="54"/>
      <c r="AS233" s="54"/>
      <c r="AT233" s="54"/>
      <c r="AU233" s="54"/>
      <c r="AV233" s="54"/>
      <c r="AW233" s="54"/>
      <c r="AX233" s="54"/>
      <c r="AY233" s="54"/>
      <c r="AZ233" s="54"/>
      <c r="BA233" s="54"/>
      <c r="BB233" s="54"/>
      <c r="BC233" s="54"/>
      <c r="BD233" s="54"/>
      <c r="BE233" s="54"/>
      <c r="BF233" s="54"/>
      <c r="BG233" s="54"/>
      <c r="BH233" s="54"/>
      <c r="BI233" s="54"/>
      <c r="BJ233" s="54"/>
      <c r="BK233" s="54"/>
      <c r="BL233" s="54"/>
      <c r="BM233" s="54"/>
      <c r="BN233" s="54"/>
      <c r="BO233" s="54"/>
      <c r="BP233" s="54"/>
      <c r="BQ233" s="54"/>
      <c r="BR233" s="54"/>
      <c r="BS233" s="54"/>
      <c r="BT233" s="54"/>
      <c r="BU233" s="54"/>
      <c r="BV233" s="54"/>
      <c r="BW233" s="54"/>
      <c r="BX233" s="54"/>
      <c r="BY233" s="54"/>
      <c r="BZ233" s="54"/>
      <c r="CA233" s="54"/>
      <c r="CB233" s="54"/>
      <c r="CC233" s="54"/>
      <c r="CD233" s="54"/>
      <c r="CE233" s="54"/>
      <c r="CF233" s="54"/>
      <c r="CG233" s="54"/>
      <c r="CH233" s="54"/>
      <c r="CI233" s="54"/>
      <c r="CJ233" s="54"/>
      <c r="CK233" s="54"/>
      <c r="CL233" s="54"/>
      <c r="CM233" s="54"/>
      <c r="CN233" s="54"/>
      <c r="CO233" s="54"/>
      <c r="CP233" s="54"/>
      <c r="CQ233" s="54"/>
      <c r="CR233" s="54"/>
      <c r="CS233" s="54"/>
      <c r="CT233" s="54"/>
      <c r="CU233" s="54"/>
      <c r="CV233" s="54"/>
      <c r="CW233" s="54"/>
      <c r="CX233" s="54"/>
      <c r="CY233" s="54"/>
      <c r="CZ233" s="54"/>
      <c r="DA233" s="54"/>
      <c r="DB233" s="54"/>
      <c r="DC233" s="54"/>
    </row>
    <row r="234" spans="1:107" x14ac:dyDescent="0.2">
      <c r="A234" s="23"/>
      <c r="B234" s="91"/>
      <c r="C234" s="22"/>
      <c r="D234" s="22"/>
      <c r="E234" s="24"/>
      <c r="F234" s="24"/>
      <c r="G234" s="54"/>
      <c r="H234" s="54"/>
      <c r="I234" s="54"/>
      <c r="J234" s="54"/>
      <c r="K234" s="54"/>
      <c r="L234" s="54"/>
      <c r="M234" s="54"/>
      <c r="N234" s="54"/>
      <c r="O234" s="54"/>
      <c r="P234" s="54"/>
      <c r="Q234" s="54"/>
      <c r="R234" s="54"/>
      <c r="S234" s="54"/>
      <c r="T234" s="54"/>
      <c r="U234" s="54"/>
      <c r="V234" s="54"/>
      <c r="W234" s="54"/>
      <c r="X234" s="54"/>
      <c r="Y234" s="54"/>
      <c r="Z234" s="54"/>
      <c r="AA234" s="54"/>
      <c r="AB234" s="54"/>
      <c r="AC234" s="54"/>
      <c r="AD234" s="54"/>
      <c r="AE234" s="54"/>
      <c r="AF234" s="54"/>
      <c r="AG234" s="54"/>
      <c r="AH234" s="54"/>
      <c r="AI234" s="54"/>
      <c r="AJ234" s="54"/>
      <c r="AK234" s="54"/>
      <c r="AL234" s="54"/>
      <c r="AM234" s="54"/>
      <c r="AN234" s="54"/>
      <c r="AO234" s="54"/>
      <c r="AP234" s="54"/>
      <c r="AQ234" s="54"/>
      <c r="AR234" s="54"/>
      <c r="AS234" s="54"/>
      <c r="AT234" s="54"/>
      <c r="AU234" s="54"/>
      <c r="AV234" s="54"/>
      <c r="AW234" s="54"/>
      <c r="AX234" s="54"/>
      <c r="AY234" s="54"/>
      <c r="AZ234" s="54"/>
      <c r="BA234" s="54"/>
      <c r="BB234" s="54"/>
      <c r="BC234" s="54"/>
      <c r="BD234" s="54"/>
      <c r="BE234" s="54"/>
      <c r="BF234" s="54"/>
      <c r="BG234" s="54"/>
      <c r="BH234" s="54"/>
      <c r="BI234" s="54"/>
      <c r="BJ234" s="54"/>
      <c r="BK234" s="54"/>
      <c r="BL234" s="54"/>
      <c r="BM234" s="54"/>
      <c r="BN234" s="54"/>
      <c r="BO234" s="54"/>
      <c r="BP234" s="54"/>
      <c r="BQ234" s="54"/>
      <c r="BR234" s="54"/>
      <c r="BS234" s="54"/>
      <c r="BT234" s="54"/>
      <c r="BU234" s="54"/>
      <c r="BV234" s="54"/>
      <c r="BW234" s="54"/>
      <c r="BX234" s="54"/>
      <c r="BY234" s="54"/>
      <c r="BZ234" s="54"/>
      <c r="CA234" s="54"/>
      <c r="CB234" s="54"/>
      <c r="CC234" s="54"/>
      <c r="CD234" s="54"/>
      <c r="CE234" s="54"/>
      <c r="CF234" s="54"/>
      <c r="CG234" s="54"/>
      <c r="CH234" s="54"/>
      <c r="CI234" s="54"/>
      <c r="CJ234" s="54"/>
      <c r="CK234" s="54"/>
      <c r="CL234" s="54"/>
      <c r="CM234" s="54"/>
      <c r="CN234" s="54"/>
      <c r="CO234" s="54"/>
      <c r="CP234" s="54"/>
      <c r="CQ234" s="54"/>
      <c r="CR234" s="54"/>
      <c r="CS234" s="54"/>
      <c r="CT234" s="54"/>
      <c r="CU234" s="54"/>
      <c r="CV234" s="54"/>
      <c r="CW234" s="54"/>
      <c r="CX234" s="54"/>
      <c r="CY234" s="54"/>
      <c r="CZ234" s="54"/>
      <c r="DA234" s="54"/>
      <c r="DB234" s="54"/>
      <c r="DC234" s="54"/>
    </row>
    <row r="235" spans="1:107" x14ac:dyDescent="0.2">
      <c r="A235" s="23"/>
      <c r="B235" s="91"/>
      <c r="C235" s="22"/>
      <c r="D235" s="22"/>
      <c r="E235" s="24"/>
      <c r="F235" s="24"/>
      <c r="G235" s="54"/>
      <c r="H235" s="54"/>
      <c r="I235" s="54"/>
      <c r="J235" s="54"/>
      <c r="K235" s="54"/>
      <c r="L235" s="54"/>
      <c r="M235" s="54"/>
      <c r="N235" s="54"/>
      <c r="O235" s="54"/>
      <c r="P235" s="54"/>
      <c r="Q235" s="54"/>
      <c r="R235" s="54"/>
      <c r="S235" s="54"/>
      <c r="T235" s="54"/>
      <c r="U235" s="54"/>
      <c r="V235" s="54"/>
      <c r="W235" s="54"/>
      <c r="X235" s="54"/>
      <c r="Y235" s="54"/>
      <c r="Z235" s="54"/>
      <c r="AA235" s="54"/>
      <c r="AB235" s="54"/>
      <c r="AC235" s="54"/>
      <c r="AD235" s="54"/>
      <c r="AE235" s="54"/>
      <c r="AF235" s="54"/>
      <c r="AG235" s="54"/>
      <c r="AH235" s="54"/>
      <c r="AI235" s="54"/>
      <c r="AJ235" s="54"/>
      <c r="AK235" s="54"/>
      <c r="AL235" s="54"/>
      <c r="AM235" s="54"/>
      <c r="AN235" s="54"/>
      <c r="AO235" s="54"/>
      <c r="AP235" s="54"/>
      <c r="AQ235" s="54"/>
      <c r="AR235" s="54"/>
      <c r="AS235" s="54"/>
      <c r="AT235" s="54"/>
      <c r="AU235" s="54"/>
      <c r="AV235" s="54"/>
      <c r="AW235" s="54"/>
      <c r="AX235" s="54"/>
      <c r="AY235" s="54"/>
      <c r="AZ235" s="54"/>
      <c r="BA235" s="54"/>
      <c r="BB235" s="54"/>
      <c r="BC235" s="54"/>
      <c r="BD235" s="54"/>
      <c r="BE235" s="54"/>
      <c r="BF235" s="54"/>
      <c r="BG235" s="54"/>
      <c r="BH235" s="54"/>
      <c r="BI235" s="54"/>
      <c r="BJ235" s="54"/>
      <c r="BK235" s="54"/>
      <c r="BL235" s="54"/>
      <c r="BM235" s="54"/>
      <c r="BN235" s="54"/>
      <c r="BO235" s="54"/>
      <c r="BP235" s="54"/>
      <c r="BQ235" s="54"/>
      <c r="BR235" s="54"/>
      <c r="BS235" s="54"/>
      <c r="BT235" s="54"/>
      <c r="BU235" s="54"/>
      <c r="BV235" s="54"/>
      <c r="BW235" s="54"/>
      <c r="BX235" s="54"/>
      <c r="BY235" s="54"/>
      <c r="BZ235" s="54"/>
      <c r="CA235" s="54"/>
      <c r="CB235" s="54"/>
      <c r="CC235" s="54"/>
      <c r="CD235" s="54"/>
      <c r="CE235" s="54"/>
      <c r="CF235" s="54"/>
      <c r="CG235" s="54"/>
      <c r="CH235" s="54"/>
      <c r="CI235" s="54"/>
      <c r="CJ235" s="54"/>
      <c r="CK235" s="54"/>
      <c r="CL235" s="54"/>
      <c r="CM235" s="54"/>
      <c r="CN235" s="54"/>
      <c r="CO235" s="54"/>
      <c r="CP235" s="54"/>
      <c r="CQ235" s="54"/>
      <c r="CR235" s="54"/>
      <c r="CS235" s="54"/>
      <c r="CT235" s="54"/>
      <c r="CU235" s="54"/>
      <c r="CV235" s="54"/>
      <c r="CW235" s="54"/>
      <c r="CX235" s="54"/>
      <c r="CY235" s="54"/>
      <c r="CZ235" s="54"/>
      <c r="DA235" s="54"/>
      <c r="DB235" s="54"/>
      <c r="DC235" s="54"/>
    </row>
    <row r="236" spans="1:107" x14ac:dyDescent="0.2">
      <c r="A236" s="23"/>
      <c r="B236" s="91"/>
      <c r="C236" s="22"/>
      <c r="D236" s="22"/>
      <c r="E236" s="24"/>
      <c r="F236" s="24"/>
      <c r="G236" s="54"/>
      <c r="H236" s="54"/>
      <c r="I236" s="54"/>
      <c r="J236" s="54"/>
      <c r="K236" s="54"/>
      <c r="L236" s="54"/>
      <c r="M236" s="54"/>
      <c r="N236" s="54"/>
      <c r="O236" s="54"/>
      <c r="P236" s="54"/>
      <c r="Q236" s="54"/>
      <c r="R236" s="54"/>
      <c r="S236" s="54"/>
      <c r="T236" s="54"/>
      <c r="U236" s="54"/>
      <c r="V236" s="54"/>
      <c r="W236" s="54"/>
      <c r="X236" s="54"/>
      <c r="Y236" s="54"/>
      <c r="Z236" s="54"/>
      <c r="AA236" s="54"/>
      <c r="AB236" s="54"/>
      <c r="AC236" s="54"/>
      <c r="AD236" s="54"/>
      <c r="AE236" s="54"/>
      <c r="AF236" s="54"/>
      <c r="AG236" s="54"/>
      <c r="AH236" s="54"/>
      <c r="AI236" s="54"/>
      <c r="AJ236" s="54"/>
      <c r="AK236" s="54"/>
      <c r="AL236" s="54"/>
      <c r="AM236" s="54"/>
      <c r="AN236" s="54"/>
      <c r="AO236" s="54"/>
      <c r="AP236" s="54"/>
      <c r="AQ236" s="54"/>
      <c r="AR236" s="54"/>
      <c r="AS236" s="54"/>
      <c r="AT236" s="54"/>
      <c r="AU236" s="54"/>
      <c r="AV236" s="54"/>
      <c r="AW236" s="54"/>
      <c r="AX236" s="54"/>
      <c r="AY236" s="54"/>
      <c r="AZ236" s="54"/>
      <c r="BA236" s="54"/>
      <c r="BB236" s="54"/>
      <c r="BC236" s="54"/>
      <c r="BD236" s="54"/>
      <c r="BE236" s="54"/>
      <c r="BF236" s="54"/>
      <c r="BG236" s="54"/>
      <c r="BH236" s="54"/>
      <c r="BI236" s="54"/>
      <c r="BJ236" s="54"/>
      <c r="BK236" s="54"/>
      <c r="BL236" s="54"/>
      <c r="BM236" s="54"/>
      <c r="BN236" s="54"/>
      <c r="BO236" s="54"/>
      <c r="BP236" s="54"/>
      <c r="BQ236" s="54"/>
      <c r="BR236" s="54"/>
      <c r="BS236" s="54"/>
      <c r="BT236" s="54"/>
      <c r="BU236" s="54"/>
      <c r="BV236" s="54"/>
      <c r="BW236" s="54"/>
      <c r="BX236" s="54"/>
      <c r="BY236" s="54"/>
      <c r="BZ236" s="54"/>
      <c r="CA236" s="54"/>
      <c r="CB236" s="54"/>
      <c r="CC236" s="54"/>
      <c r="CD236" s="54"/>
      <c r="CE236" s="54"/>
      <c r="CF236" s="54"/>
      <c r="CG236" s="54"/>
      <c r="CH236" s="54"/>
      <c r="CI236" s="54"/>
      <c r="CJ236" s="54"/>
      <c r="CK236" s="54"/>
      <c r="CL236" s="54"/>
      <c r="CM236" s="54"/>
      <c r="CN236" s="54"/>
      <c r="CO236" s="54"/>
      <c r="CP236" s="54"/>
      <c r="CQ236" s="54"/>
      <c r="CR236" s="54"/>
      <c r="CS236" s="54"/>
      <c r="CT236" s="54"/>
      <c r="CU236" s="54"/>
      <c r="CV236" s="54"/>
      <c r="CW236" s="54"/>
      <c r="CX236" s="54"/>
      <c r="CY236" s="54"/>
      <c r="CZ236" s="54"/>
      <c r="DA236" s="54"/>
      <c r="DB236" s="54"/>
      <c r="DC236" s="54"/>
    </row>
    <row r="237" spans="1:107" x14ac:dyDescent="0.2">
      <c r="A237" s="23"/>
      <c r="B237" s="91"/>
      <c r="C237" s="22"/>
      <c r="D237" s="22"/>
      <c r="E237" s="24"/>
      <c r="F237" s="24"/>
      <c r="G237" s="54"/>
      <c r="H237" s="54"/>
      <c r="I237" s="5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54"/>
      <c r="Y237" s="54"/>
      <c r="Z237" s="54"/>
      <c r="AA237" s="54"/>
      <c r="AB237" s="54"/>
      <c r="AC237" s="54"/>
      <c r="AD237" s="54"/>
      <c r="AE237" s="54"/>
      <c r="AF237" s="54"/>
      <c r="AG237" s="54"/>
      <c r="AH237" s="54"/>
      <c r="AI237" s="5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54"/>
      <c r="BW237" s="54"/>
      <c r="BX237" s="54"/>
      <c r="BY237" s="54"/>
      <c r="BZ237" s="54"/>
      <c r="CA237" s="54"/>
      <c r="CB237" s="54"/>
      <c r="CC237" s="54"/>
      <c r="CD237" s="54"/>
      <c r="CE237" s="54"/>
      <c r="CF237" s="54"/>
      <c r="CG237" s="54"/>
      <c r="CH237" s="54"/>
      <c r="CI237" s="54"/>
      <c r="CJ237" s="54"/>
      <c r="CK237" s="54"/>
      <c r="CL237" s="54"/>
      <c r="CM237" s="54"/>
      <c r="CN237" s="54"/>
      <c r="CO237" s="54"/>
      <c r="CP237" s="54"/>
      <c r="CQ237" s="54"/>
      <c r="CR237" s="54"/>
      <c r="CS237" s="54"/>
      <c r="CT237" s="54"/>
      <c r="CU237" s="54"/>
      <c r="CV237" s="54"/>
      <c r="CW237" s="54"/>
      <c r="CX237" s="54"/>
      <c r="CY237" s="54"/>
      <c r="CZ237" s="54"/>
      <c r="DA237" s="54"/>
      <c r="DB237" s="54"/>
      <c r="DC237" s="54"/>
    </row>
    <row r="238" spans="1:107" x14ac:dyDescent="0.2">
      <c r="A238" s="23"/>
      <c r="B238" s="91"/>
      <c r="C238" s="22"/>
      <c r="D238" s="22"/>
      <c r="E238" s="24"/>
      <c r="F238" s="24"/>
      <c r="G238" s="54"/>
      <c r="H238" s="54"/>
      <c r="I238" s="54"/>
      <c r="J238" s="54"/>
      <c r="K238" s="54"/>
      <c r="L238" s="54"/>
      <c r="M238" s="54"/>
      <c r="N238" s="54"/>
      <c r="O238" s="54"/>
      <c r="P238" s="54"/>
      <c r="Q238" s="54"/>
      <c r="R238" s="54"/>
      <c r="S238" s="54"/>
      <c r="T238" s="54"/>
      <c r="U238" s="54"/>
      <c r="V238" s="54"/>
      <c r="W238" s="54"/>
      <c r="X238" s="54"/>
      <c r="Y238" s="54"/>
      <c r="Z238" s="54"/>
      <c r="AA238" s="54"/>
      <c r="AB238" s="54"/>
      <c r="AC238" s="54"/>
      <c r="AD238" s="54"/>
      <c r="AE238" s="54"/>
      <c r="AF238" s="54"/>
      <c r="AG238" s="54"/>
      <c r="AH238" s="54"/>
      <c r="AI238" s="54"/>
      <c r="AJ238" s="54"/>
      <c r="AK238" s="54"/>
      <c r="AL238" s="54"/>
      <c r="AM238" s="54"/>
      <c r="AN238" s="54"/>
      <c r="AO238" s="54"/>
      <c r="AP238" s="54"/>
      <c r="AQ238" s="54"/>
      <c r="AR238" s="54"/>
      <c r="AS238" s="54"/>
      <c r="AT238" s="54"/>
      <c r="AU238" s="54"/>
      <c r="AV238" s="54"/>
      <c r="AW238" s="54"/>
      <c r="AX238" s="54"/>
      <c r="AY238" s="54"/>
      <c r="AZ238" s="54"/>
      <c r="BA238" s="54"/>
      <c r="BB238" s="54"/>
      <c r="BC238" s="54"/>
      <c r="BD238" s="54"/>
      <c r="BE238" s="54"/>
      <c r="BF238" s="54"/>
      <c r="BG238" s="54"/>
      <c r="BH238" s="54"/>
      <c r="BI238" s="54"/>
      <c r="BJ238" s="54"/>
      <c r="BK238" s="54"/>
      <c r="BL238" s="54"/>
      <c r="BM238" s="54"/>
      <c r="BN238" s="54"/>
      <c r="BO238" s="54"/>
      <c r="BP238" s="54"/>
      <c r="BQ238" s="54"/>
      <c r="BR238" s="54"/>
      <c r="BS238" s="54"/>
      <c r="BT238" s="54"/>
      <c r="BU238" s="54"/>
      <c r="BV238" s="54"/>
      <c r="BW238" s="54"/>
      <c r="BX238" s="54"/>
      <c r="BY238" s="54"/>
      <c r="BZ238" s="54"/>
      <c r="CA238" s="54"/>
      <c r="CB238" s="54"/>
      <c r="CC238" s="54"/>
      <c r="CD238" s="54"/>
      <c r="CE238" s="54"/>
      <c r="CF238" s="54"/>
      <c r="CG238" s="54"/>
      <c r="CH238" s="54"/>
      <c r="CI238" s="54"/>
      <c r="CJ238" s="54"/>
      <c r="CK238" s="54"/>
      <c r="CL238" s="54"/>
      <c r="CM238" s="54"/>
      <c r="CN238" s="54"/>
      <c r="CO238" s="54"/>
      <c r="CP238" s="54"/>
      <c r="CQ238" s="54"/>
      <c r="CR238" s="54"/>
      <c r="CS238" s="54"/>
      <c r="CT238" s="54"/>
      <c r="CU238" s="54"/>
      <c r="CV238" s="54"/>
      <c r="CW238" s="54"/>
      <c r="CX238" s="54"/>
      <c r="CY238" s="54"/>
      <c r="CZ238" s="54"/>
      <c r="DA238" s="54"/>
      <c r="DB238" s="54"/>
      <c r="DC238" s="54"/>
    </row>
    <row r="239" spans="1:107" x14ac:dyDescent="0.2">
      <c r="A239" s="23"/>
      <c r="B239" s="91"/>
      <c r="C239" s="22"/>
      <c r="D239" s="22"/>
      <c r="E239" s="24"/>
      <c r="F239" s="24"/>
      <c r="G239" s="54"/>
      <c r="H239" s="54"/>
      <c r="I239" s="54"/>
      <c r="J239" s="54"/>
      <c r="K239" s="54"/>
      <c r="L239" s="54"/>
      <c r="M239" s="54"/>
      <c r="N239" s="54"/>
      <c r="O239" s="54"/>
      <c r="P239" s="54"/>
      <c r="Q239" s="54"/>
      <c r="R239" s="54"/>
      <c r="S239" s="54"/>
      <c r="T239" s="54"/>
      <c r="U239" s="54"/>
      <c r="V239" s="54"/>
      <c r="W239" s="54"/>
      <c r="X239" s="54"/>
      <c r="Y239" s="54"/>
      <c r="Z239" s="54"/>
      <c r="AA239" s="54"/>
      <c r="AB239" s="54"/>
      <c r="AC239" s="54"/>
      <c r="AD239" s="54"/>
      <c r="AE239" s="54"/>
      <c r="AF239" s="54"/>
      <c r="AG239" s="54"/>
      <c r="AH239" s="54"/>
      <c r="AI239" s="54"/>
      <c r="AJ239" s="54"/>
      <c r="AK239" s="54"/>
      <c r="AL239" s="54"/>
      <c r="AM239" s="54"/>
      <c r="AN239" s="54"/>
      <c r="AO239" s="54"/>
      <c r="AP239" s="54"/>
      <c r="AQ239" s="54"/>
      <c r="AR239" s="54"/>
      <c r="AS239" s="54"/>
      <c r="AT239" s="54"/>
      <c r="AU239" s="54"/>
      <c r="AV239" s="54"/>
      <c r="AW239" s="54"/>
      <c r="AX239" s="54"/>
      <c r="AY239" s="54"/>
      <c r="AZ239" s="54"/>
      <c r="BA239" s="54"/>
      <c r="BB239" s="54"/>
      <c r="BC239" s="54"/>
      <c r="BD239" s="54"/>
      <c r="BE239" s="54"/>
      <c r="BF239" s="54"/>
      <c r="BG239" s="54"/>
      <c r="BH239" s="54"/>
      <c r="BI239" s="54"/>
      <c r="BJ239" s="54"/>
      <c r="BK239" s="54"/>
      <c r="BL239" s="54"/>
      <c r="BM239" s="54"/>
      <c r="BN239" s="54"/>
      <c r="BO239" s="54"/>
      <c r="BP239" s="54"/>
      <c r="BQ239" s="54"/>
      <c r="BR239" s="54"/>
      <c r="BS239" s="54"/>
      <c r="BT239" s="54"/>
      <c r="BU239" s="54"/>
      <c r="BV239" s="54"/>
      <c r="BW239" s="54"/>
      <c r="BX239" s="54"/>
      <c r="BY239" s="54"/>
      <c r="BZ239" s="54"/>
      <c r="CA239" s="54"/>
      <c r="CB239" s="54"/>
      <c r="CC239" s="54"/>
      <c r="CD239" s="54"/>
      <c r="CE239" s="54"/>
      <c r="CF239" s="54"/>
      <c r="CG239" s="54"/>
      <c r="CH239" s="54"/>
      <c r="CI239" s="54"/>
      <c r="CJ239" s="54"/>
      <c r="CK239" s="54"/>
      <c r="CL239" s="54"/>
      <c r="CM239" s="54"/>
      <c r="CN239" s="54"/>
      <c r="CO239" s="54"/>
      <c r="CP239" s="54"/>
      <c r="CQ239" s="54"/>
      <c r="CR239" s="54"/>
      <c r="CS239" s="54"/>
      <c r="CT239" s="54"/>
      <c r="CU239" s="54"/>
      <c r="CV239" s="54"/>
      <c r="CW239" s="54"/>
      <c r="CX239" s="54"/>
      <c r="CY239" s="54"/>
      <c r="CZ239" s="54"/>
      <c r="DA239" s="54"/>
      <c r="DB239" s="54"/>
      <c r="DC239" s="54"/>
    </row>
    <row r="240" spans="1:107" x14ac:dyDescent="0.2">
      <c r="A240" s="23"/>
      <c r="B240" s="91"/>
      <c r="C240" s="22"/>
      <c r="D240" s="22"/>
      <c r="E240" s="24"/>
      <c r="F240" s="24"/>
      <c r="G240" s="54"/>
      <c r="H240" s="54"/>
      <c r="I240" s="54"/>
      <c r="J240" s="54"/>
      <c r="K240" s="54"/>
      <c r="L240" s="54"/>
      <c r="M240" s="54"/>
      <c r="N240" s="54"/>
      <c r="O240" s="54"/>
      <c r="P240" s="54"/>
      <c r="Q240" s="54"/>
      <c r="R240" s="54"/>
      <c r="S240" s="54"/>
      <c r="T240" s="54"/>
      <c r="U240" s="54"/>
      <c r="V240" s="54"/>
      <c r="W240" s="54"/>
      <c r="X240" s="54"/>
      <c r="Y240" s="54"/>
      <c r="Z240" s="54"/>
      <c r="AA240" s="54"/>
      <c r="AB240" s="54"/>
      <c r="AC240" s="54"/>
      <c r="AD240" s="54"/>
      <c r="AE240" s="54"/>
      <c r="AF240" s="54"/>
      <c r="AG240" s="54"/>
      <c r="AH240" s="54"/>
      <c r="AI240" s="54"/>
      <c r="AJ240" s="54"/>
      <c r="AK240" s="54"/>
      <c r="AL240" s="54"/>
      <c r="AM240" s="54"/>
      <c r="AN240" s="54"/>
      <c r="AO240" s="54"/>
      <c r="AP240" s="54"/>
      <c r="AQ240" s="54"/>
      <c r="AR240" s="54"/>
      <c r="AS240" s="54"/>
      <c r="AT240" s="54"/>
      <c r="AU240" s="54"/>
      <c r="AV240" s="54"/>
      <c r="AW240" s="54"/>
      <c r="AX240" s="54"/>
      <c r="AY240" s="54"/>
      <c r="AZ240" s="54"/>
      <c r="BA240" s="54"/>
      <c r="BB240" s="54"/>
      <c r="BC240" s="54"/>
      <c r="BD240" s="54"/>
      <c r="BE240" s="54"/>
      <c r="BF240" s="54"/>
      <c r="BG240" s="54"/>
      <c r="BH240" s="54"/>
      <c r="BI240" s="54"/>
      <c r="BJ240" s="54"/>
      <c r="BK240" s="54"/>
      <c r="BL240" s="54"/>
      <c r="BM240" s="54"/>
      <c r="BN240" s="54"/>
      <c r="BO240" s="54"/>
      <c r="BP240" s="54"/>
      <c r="BQ240" s="54"/>
      <c r="BR240" s="54"/>
      <c r="BS240" s="54"/>
      <c r="BT240" s="54"/>
      <c r="BU240" s="54"/>
      <c r="BV240" s="54"/>
      <c r="BW240" s="54"/>
      <c r="BX240" s="54"/>
      <c r="BY240" s="54"/>
      <c r="BZ240" s="54"/>
      <c r="CA240" s="54"/>
      <c r="CB240" s="54"/>
      <c r="CC240" s="54"/>
      <c r="CD240" s="54"/>
      <c r="CE240" s="54"/>
      <c r="CF240" s="54"/>
      <c r="CG240" s="54"/>
      <c r="CH240" s="54"/>
      <c r="CI240" s="54"/>
      <c r="CJ240" s="54"/>
      <c r="CK240" s="54"/>
      <c r="CL240" s="54"/>
      <c r="CM240" s="54"/>
      <c r="CN240" s="54"/>
      <c r="CO240" s="54"/>
      <c r="CP240" s="54"/>
      <c r="CQ240" s="54"/>
      <c r="CR240" s="54"/>
      <c r="CS240" s="54"/>
      <c r="CT240" s="54"/>
      <c r="CU240" s="54"/>
      <c r="CV240" s="54"/>
      <c r="CW240" s="54"/>
      <c r="CX240" s="54"/>
      <c r="CY240" s="54"/>
      <c r="CZ240" s="54"/>
      <c r="DA240" s="54"/>
      <c r="DB240" s="54"/>
      <c r="DC240" s="54"/>
    </row>
    <row r="241" spans="1:107" x14ac:dyDescent="0.2">
      <c r="A241" s="23"/>
      <c r="B241" s="91"/>
      <c r="C241" s="22"/>
      <c r="D241" s="22"/>
      <c r="E241" s="24"/>
      <c r="F241" s="24"/>
      <c r="G241" s="54"/>
      <c r="H241" s="54"/>
      <c r="I241" s="54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4"/>
      <c r="W241" s="54"/>
      <c r="X241" s="54"/>
      <c r="Y241" s="54"/>
      <c r="Z241" s="54"/>
      <c r="AA241" s="54"/>
      <c r="AB241" s="54"/>
      <c r="AC241" s="54"/>
      <c r="AD241" s="54"/>
      <c r="AE241" s="54"/>
      <c r="AF241" s="54"/>
      <c r="AG241" s="54"/>
      <c r="AH241" s="54"/>
      <c r="AI241" s="54"/>
      <c r="AJ241" s="54"/>
      <c r="AK241" s="54"/>
      <c r="AL241" s="54"/>
      <c r="AM241" s="54"/>
      <c r="AN241" s="54"/>
      <c r="AO241" s="54"/>
      <c r="AP241" s="54"/>
      <c r="AQ241" s="54"/>
      <c r="AR241" s="54"/>
      <c r="AS241" s="54"/>
      <c r="AT241" s="54"/>
      <c r="AU241" s="54"/>
      <c r="AV241" s="54"/>
      <c r="AW241" s="54"/>
      <c r="AX241" s="54"/>
      <c r="AY241" s="54"/>
      <c r="AZ241" s="54"/>
      <c r="BA241" s="54"/>
      <c r="BB241" s="54"/>
      <c r="BC241" s="54"/>
      <c r="BD241" s="54"/>
      <c r="BE241" s="54"/>
      <c r="BF241" s="54"/>
      <c r="BG241" s="54"/>
      <c r="BH241" s="54"/>
      <c r="BI241" s="54"/>
      <c r="BJ241" s="54"/>
      <c r="BK241" s="54"/>
      <c r="BL241" s="54"/>
      <c r="BM241" s="54"/>
      <c r="BN241" s="54"/>
      <c r="BO241" s="54"/>
      <c r="BP241" s="54"/>
      <c r="BQ241" s="54"/>
      <c r="BR241" s="54"/>
      <c r="BS241" s="54"/>
      <c r="BT241" s="54"/>
      <c r="BU241" s="54"/>
      <c r="BV241" s="54"/>
      <c r="BW241" s="54"/>
      <c r="BX241" s="54"/>
      <c r="BY241" s="54"/>
      <c r="BZ241" s="54"/>
      <c r="CA241" s="54"/>
      <c r="CB241" s="54"/>
      <c r="CC241" s="54"/>
      <c r="CD241" s="54"/>
      <c r="CE241" s="54"/>
      <c r="CF241" s="54"/>
      <c r="CG241" s="54"/>
      <c r="CH241" s="54"/>
      <c r="CI241" s="54"/>
      <c r="CJ241" s="54"/>
      <c r="CK241" s="54"/>
      <c r="CL241" s="54"/>
      <c r="CM241" s="54"/>
      <c r="CN241" s="54"/>
      <c r="CO241" s="54"/>
      <c r="CP241" s="54"/>
      <c r="CQ241" s="54"/>
      <c r="CR241" s="54"/>
      <c r="CS241" s="54"/>
      <c r="CT241" s="54"/>
      <c r="CU241" s="54"/>
      <c r="CV241" s="54"/>
      <c r="CW241" s="54"/>
      <c r="CX241" s="54"/>
      <c r="CY241" s="54"/>
      <c r="CZ241" s="54"/>
      <c r="DA241" s="54"/>
      <c r="DB241" s="54"/>
      <c r="DC241" s="54"/>
    </row>
    <row r="242" spans="1:107" x14ac:dyDescent="0.2">
      <c r="A242" s="23"/>
      <c r="B242" s="91"/>
      <c r="C242" s="22"/>
      <c r="D242" s="22"/>
      <c r="E242" s="24"/>
      <c r="F242" s="24"/>
      <c r="G242" s="54"/>
      <c r="H242" s="54"/>
      <c r="I242" s="54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4"/>
      <c r="W242" s="54"/>
      <c r="X242" s="54"/>
      <c r="Y242" s="54"/>
      <c r="Z242" s="54"/>
      <c r="AA242" s="54"/>
      <c r="AB242" s="54"/>
      <c r="AC242" s="54"/>
      <c r="AD242" s="54"/>
      <c r="AE242" s="54"/>
      <c r="AF242" s="54"/>
      <c r="AG242" s="54"/>
      <c r="AH242" s="54"/>
      <c r="AI242" s="54"/>
      <c r="AJ242" s="54"/>
      <c r="AK242" s="54"/>
      <c r="AL242" s="54"/>
      <c r="AM242" s="54"/>
      <c r="AN242" s="54"/>
      <c r="AO242" s="54"/>
      <c r="AP242" s="54"/>
      <c r="AQ242" s="54"/>
      <c r="AR242" s="54"/>
      <c r="AS242" s="54"/>
      <c r="AT242" s="54"/>
      <c r="AU242" s="54"/>
      <c r="AV242" s="54"/>
      <c r="AW242" s="54"/>
      <c r="AX242" s="54"/>
      <c r="AY242" s="54"/>
      <c r="AZ242" s="54"/>
      <c r="BA242" s="54"/>
      <c r="BB242" s="54"/>
      <c r="BC242" s="54"/>
      <c r="BD242" s="54"/>
      <c r="BE242" s="54"/>
      <c r="BF242" s="54"/>
      <c r="BG242" s="54"/>
      <c r="BH242" s="54"/>
      <c r="BI242" s="54"/>
      <c r="BJ242" s="54"/>
      <c r="BK242" s="54"/>
      <c r="BL242" s="54"/>
      <c r="BM242" s="54"/>
      <c r="BN242" s="54"/>
      <c r="BO242" s="54"/>
      <c r="BP242" s="54"/>
      <c r="BQ242" s="54"/>
      <c r="BR242" s="54"/>
      <c r="BS242" s="54"/>
      <c r="BT242" s="54"/>
      <c r="BU242" s="54"/>
      <c r="BV242" s="54"/>
      <c r="BW242" s="54"/>
      <c r="BX242" s="54"/>
      <c r="BY242" s="54"/>
      <c r="BZ242" s="54"/>
      <c r="CA242" s="54"/>
      <c r="CB242" s="54"/>
      <c r="CC242" s="54"/>
      <c r="CD242" s="54"/>
      <c r="CE242" s="54"/>
      <c r="CF242" s="54"/>
      <c r="CG242" s="54"/>
      <c r="CH242" s="54"/>
      <c r="CI242" s="54"/>
      <c r="CJ242" s="54"/>
      <c r="CK242" s="54"/>
      <c r="CL242" s="54"/>
      <c r="CM242" s="54"/>
      <c r="CN242" s="54"/>
      <c r="CO242" s="54"/>
      <c r="CP242" s="54"/>
      <c r="CQ242" s="54"/>
      <c r="CR242" s="54"/>
      <c r="CS242" s="54"/>
      <c r="CT242" s="54"/>
      <c r="CU242" s="54"/>
      <c r="CV242" s="54"/>
      <c r="CW242" s="54"/>
      <c r="CX242" s="54"/>
      <c r="CY242" s="54"/>
      <c r="CZ242" s="54"/>
      <c r="DA242" s="54"/>
      <c r="DB242" s="54"/>
      <c r="DC242" s="54"/>
    </row>
    <row r="243" spans="1:107" x14ac:dyDescent="0.2">
      <c r="A243" s="23"/>
      <c r="B243" s="91"/>
      <c r="C243" s="22"/>
      <c r="D243" s="22"/>
      <c r="E243" s="24"/>
      <c r="F243" s="24"/>
      <c r="G243" s="54"/>
      <c r="H243" s="54"/>
      <c r="I243" s="54"/>
      <c r="J243" s="54"/>
      <c r="K243" s="54"/>
      <c r="L243" s="54"/>
      <c r="M243" s="54"/>
      <c r="N243" s="54"/>
      <c r="O243" s="54"/>
      <c r="P243" s="54"/>
      <c r="Q243" s="54"/>
      <c r="R243" s="54"/>
      <c r="S243" s="54"/>
      <c r="T243" s="54"/>
      <c r="U243" s="54"/>
      <c r="V243" s="54"/>
      <c r="W243" s="54"/>
      <c r="X243" s="54"/>
      <c r="Y243" s="54"/>
      <c r="Z243" s="54"/>
      <c r="AA243" s="54"/>
      <c r="AB243" s="54"/>
      <c r="AC243" s="54"/>
      <c r="AD243" s="54"/>
      <c r="AE243" s="54"/>
      <c r="AF243" s="54"/>
      <c r="AG243" s="54"/>
      <c r="AH243" s="54"/>
      <c r="AI243" s="54"/>
      <c r="AJ243" s="54"/>
      <c r="AK243" s="54"/>
      <c r="AL243" s="54"/>
      <c r="AM243" s="54"/>
      <c r="AN243" s="54"/>
      <c r="AO243" s="54"/>
      <c r="AP243" s="54"/>
      <c r="AQ243" s="54"/>
      <c r="AR243" s="54"/>
      <c r="AS243" s="54"/>
      <c r="AT243" s="54"/>
      <c r="AU243" s="54"/>
      <c r="AV243" s="54"/>
      <c r="AW243" s="54"/>
      <c r="AX243" s="54"/>
      <c r="AY243" s="54"/>
      <c r="AZ243" s="54"/>
      <c r="BA243" s="54"/>
      <c r="BB243" s="54"/>
      <c r="BC243" s="54"/>
      <c r="BD243" s="54"/>
      <c r="BE243" s="54"/>
      <c r="BF243" s="54"/>
      <c r="BG243" s="54"/>
      <c r="BH243" s="54"/>
      <c r="BI243" s="54"/>
      <c r="BJ243" s="54"/>
      <c r="BK243" s="54"/>
      <c r="BL243" s="54"/>
      <c r="BM243" s="54"/>
      <c r="BN243" s="54"/>
      <c r="BO243" s="54"/>
      <c r="BP243" s="54"/>
      <c r="BQ243" s="54"/>
      <c r="BR243" s="54"/>
      <c r="BS243" s="54"/>
      <c r="BT243" s="54"/>
      <c r="BU243" s="54"/>
      <c r="BV243" s="54"/>
      <c r="BW243" s="54"/>
      <c r="BX243" s="54"/>
      <c r="BY243" s="54"/>
      <c r="BZ243" s="54"/>
      <c r="CA243" s="54"/>
      <c r="CB243" s="54"/>
      <c r="CC243" s="54"/>
      <c r="CD243" s="54"/>
      <c r="CE243" s="54"/>
      <c r="CF243" s="54"/>
      <c r="CG243" s="54"/>
      <c r="CH243" s="54"/>
      <c r="CI243" s="54"/>
      <c r="CJ243" s="54"/>
      <c r="CK243" s="54"/>
      <c r="CL243" s="54"/>
      <c r="CM243" s="54"/>
      <c r="CN243" s="54"/>
      <c r="CO243" s="54"/>
      <c r="CP243" s="54"/>
      <c r="CQ243" s="54"/>
      <c r="CR243" s="54"/>
      <c r="CS243" s="54"/>
      <c r="CT243" s="54"/>
      <c r="CU243" s="54"/>
      <c r="CV243" s="54"/>
      <c r="CW243" s="54"/>
      <c r="CX243" s="54"/>
      <c r="CY243" s="54"/>
      <c r="CZ243" s="54"/>
      <c r="DA243" s="54"/>
      <c r="DB243" s="54"/>
      <c r="DC243" s="54"/>
    </row>
    <row r="244" spans="1:107" x14ac:dyDescent="0.2">
      <c r="A244" s="23"/>
      <c r="B244" s="91"/>
      <c r="C244" s="22"/>
      <c r="D244" s="22"/>
      <c r="E244" s="24"/>
      <c r="F244" s="24"/>
      <c r="G244" s="54"/>
      <c r="H244" s="54"/>
      <c r="I244" s="54"/>
      <c r="J244" s="54"/>
      <c r="K244" s="54"/>
      <c r="L244" s="54"/>
      <c r="M244" s="54"/>
      <c r="N244" s="54"/>
      <c r="O244" s="54"/>
      <c r="P244" s="54"/>
      <c r="Q244" s="54"/>
      <c r="R244" s="54"/>
      <c r="S244" s="54"/>
      <c r="T244" s="54"/>
      <c r="U244" s="54"/>
      <c r="V244" s="54"/>
      <c r="W244" s="54"/>
      <c r="X244" s="54"/>
      <c r="Y244" s="54"/>
      <c r="Z244" s="54"/>
      <c r="AA244" s="54"/>
      <c r="AB244" s="54"/>
      <c r="AC244" s="54"/>
      <c r="AD244" s="54"/>
      <c r="AE244" s="54"/>
      <c r="AF244" s="54"/>
      <c r="AG244" s="54"/>
      <c r="AH244" s="54"/>
      <c r="AI244" s="54"/>
      <c r="AJ244" s="54"/>
      <c r="AK244" s="54"/>
      <c r="AL244" s="54"/>
      <c r="AM244" s="54"/>
      <c r="AN244" s="54"/>
      <c r="AO244" s="54"/>
      <c r="AP244" s="54"/>
      <c r="AQ244" s="54"/>
      <c r="AR244" s="54"/>
      <c r="AS244" s="54"/>
      <c r="AT244" s="54"/>
      <c r="AU244" s="54"/>
      <c r="AV244" s="54"/>
      <c r="AW244" s="54"/>
      <c r="AX244" s="54"/>
      <c r="AY244" s="54"/>
      <c r="AZ244" s="54"/>
      <c r="BA244" s="54"/>
      <c r="BB244" s="54"/>
      <c r="BC244" s="54"/>
      <c r="BD244" s="54"/>
      <c r="BE244" s="54"/>
      <c r="BF244" s="54"/>
      <c r="BG244" s="54"/>
      <c r="BH244" s="54"/>
      <c r="BI244" s="54"/>
      <c r="BJ244" s="54"/>
      <c r="BK244" s="54"/>
      <c r="BL244" s="54"/>
      <c r="BM244" s="54"/>
      <c r="BN244" s="54"/>
      <c r="BO244" s="54"/>
      <c r="BP244" s="54"/>
      <c r="BQ244" s="54"/>
      <c r="BR244" s="54"/>
      <c r="BS244" s="54"/>
      <c r="BT244" s="54"/>
      <c r="BU244" s="54"/>
      <c r="BV244" s="54"/>
      <c r="BW244" s="54"/>
      <c r="BX244" s="54"/>
      <c r="BY244" s="54"/>
      <c r="BZ244" s="54"/>
      <c r="CA244" s="54"/>
      <c r="CB244" s="54"/>
      <c r="CC244" s="54"/>
      <c r="CD244" s="54"/>
      <c r="CE244" s="54"/>
      <c r="CF244" s="54"/>
      <c r="CG244" s="54"/>
      <c r="CH244" s="54"/>
      <c r="CI244" s="54"/>
      <c r="CJ244" s="54"/>
      <c r="CK244" s="54"/>
      <c r="CL244" s="54"/>
      <c r="CM244" s="54"/>
      <c r="CN244" s="54"/>
      <c r="CO244" s="54"/>
      <c r="CP244" s="54"/>
      <c r="CQ244" s="54"/>
      <c r="CR244" s="54"/>
      <c r="CS244" s="54"/>
      <c r="CT244" s="54"/>
      <c r="CU244" s="54"/>
      <c r="CV244" s="54"/>
      <c r="CW244" s="54"/>
      <c r="CX244" s="54"/>
      <c r="CY244" s="54"/>
      <c r="CZ244" s="54"/>
      <c r="DA244" s="54"/>
      <c r="DB244" s="54"/>
      <c r="DC244" s="54"/>
    </row>
    <row r="245" spans="1:107" x14ac:dyDescent="0.2">
      <c r="A245" s="23"/>
      <c r="B245" s="91"/>
      <c r="C245" s="22"/>
      <c r="D245" s="22"/>
      <c r="E245" s="24"/>
      <c r="F245" s="24"/>
      <c r="G245" s="54"/>
      <c r="H245" s="54"/>
      <c r="I245" s="5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4"/>
      <c r="X245" s="54"/>
      <c r="Y245" s="54"/>
      <c r="Z245" s="54"/>
      <c r="AA245" s="54"/>
      <c r="AB245" s="54"/>
      <c r="AC245" s="54"/>
      <c r="AD245" s="54"/>
      <c r="AE245" s="54"/>
      <c r="AF245" s="54"/>
      <c r="AG245" s="54"/>
      <c r="AH245" s="54"/>
      <c r="AI245" s="54"/>
      <c r="AJ245" s="54"/>
      <c r="AK245" s="54"/>
      <c r="AL245" s="54"/>
      <c r="AM245" s="54"/>
      <c r="AN245" s="54"/>
      <c r="AO245" s="54"/>
      <c r="AP245" s="54"/>
      <c r="AQ245" s="54"/>
      <c r="AR245" s="54"/>
      <c r="AS245" s="54"/>
      <c r="AT245" s="54"/>
      <c r="AU245" s="54"/>
      <c r="AV245" s="54"/>
      <c r="AW245" s="54"/>
      <c r="AX245" s="54"/>
      <c r="AY245" s="54"/>
      <c r="AZ245" s="54"/>
      <c r="BA245" s="54"/>
      <c r="BB245" s="54"/>
      <c r="BC245" s="54"/>
      <c r="BD245" s="54"/>
      <c r="BE245" s="54"/>
      <c r="BF245" s="54"/>
      <c r="BG245" s="54"/>
      <c r="BH245" s="54"/>
      <c r="BI245" s="54"/>
      <c r="BJ245" s="54"/>
      <c r="BK245" s="54"/>
      <c r="BL245" s="54"/>
      <c r="BM245" s="54"/>
      <c r="BN245" s="54"/>
      <c r="BO245" s="54"/>
      <c r="BP245" s="54"/>
      <c r="BQ245" s="54"/>
      <c r="BR245" s="54"/>
      <c r="BS245" s="54"/>
      <c r="BT245" s="54"/>
      <c r="BU245" s="54"/>
      <c r="BV245" s="54"/>
      <c r="BW245" s="54"/>
      <c r="BX245" s="54"/>
      <c r="BY245" s="54"/>
      <c r="BZ245" s="54"/>
      <c r="CA245" s="54"/>
      <c r="CB245" s="54"/>
      <c r="CC245" s="54"/>
      <c r="CD245" s="54"/>
      <c r="CE245" s="54"/>
      <c r="CF245" s="54"/>
      <c r="CG245" s="54"/>
      <c r="CH245" s="54"/>
      <c r="CI245" s="54"/>
      <c r="CJ245" s="54"/>
      <c r="CK245" s="54"/>
      <c r="CL245" s="54"/>
      <c r="CM245" s="54"/>
      <c r="CN245" s="54"/>
      <c r="CO245" s="54"/>
      <c r="CP245" s="54"/>
      <c r="CQ245" s="54"/>
      <c r="CR245" s="54"/>
      <c r="CS245" s="54"/>
      <c r="CT245" s="54"/>
      <c r="CU245" s="54"/>
      <c r="CV245" s="54"/>
      <c r="CW245" s="54"/>
      <c r="CX245" s="54"/>
      <c r="CY245" s="54"/>
      <c r="CZ245" s="54"/>
      <c r="DA245" s="54"/>
      <c r="DB245" s="54"/>
      <c r="DC245" s="54"/>
    </row>
    <row r="246" spans="1:107" x14ac:dyDescent="0.2">
      <c r="A246" s="23"/>
      <c r="B246" s="91"/>
      <c r="C246" s="22"/>
      <c r="D246" s="22"/>
      <c r="E246" s="24"/>
      <c r="F246" s="24"/>
      <c r="G246" s="54"/>
      <c r="H246" s="54"/>
      <c r="I246" s="5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54"/>
      <c r="Y246" s="54"/>
      <c r="Z246" s="54"/>
      <c r="AA246" s="54"/>
      <c r="AB246" s="54"/>
      <c r="AC246" s="54"/>
      <c r="AD246" s="54"/>
      <c r="AE246" s="54"/>
      <c r="AF246" s="54"/>
      <c r="AG246" s="54"/>
      <c r="AH246" s="54"/>
      <c r="AI246" s="54"/>
      <c r="AJ246" s="54"/>
      <c r="AK246" s="54"/>
      <c r="AL246" s="54"/>
      <c r="AM246" s="54"/>
      <c r="AN246" s="54"/>
      <c r="AO246" s="54"/>
      <c r="AP246" s="54"/>
      <c r="AQ246" s="54"/>
      <c r="AR246" s="54"/>
      <c r="AS246" s="54"/>
      <c r="AT246" s="54"/>
      <c r="AU246" s="54"/>
      <c r="AV246" s="54"/>
      <c r="AW246" s="54"/>
      <c r="AX246" s="54"/>
      <c r="AY246" s="54"/>
      <c r="AZ246" s="54"/>
      <c r="BA246" s="54"/>
      <c r="BB246" s="54"/>
      <c r="BC246" s="54"/>
      <c r="BD246" s="54"/>
      <c r="BE246" s="54"/>
      <c r="BF246" s="54"/>
      <c r="BG246" s="54"/>
      <c r="BH246" s="54"/>
      <c r="BI246" s="54"/>
      <c r="BJ246" s="54"/>
      <c r="BK246" s="54"/>
      <c r="BL246" s="54"/>
      <c r="BM246" s="54"/>
      <c r="BN246" s="54"/>
      <c r="BO246" s="54"/>
      <c r="BP246" s="54"/>
      <c r="BQ246" s="54"/>
      <c r="BR246" s="54"/>
      <c r="BS246" s="54"/>
      <c r="BT246" s="54"/>
      <c r="BU246" s="54"/>
      <c r="BV246" s="54"/>
      <c r="BW246" s="54"/>
      <c r="BX246" s="54"/>
      <c r="BY246" s="54"/>
      <c r="BZ246" s="54"/>
      <c r="CA246" s="54"/>
      <c r="CB246" s="54"/>
      <c r="CC246" s="54"/>
      <c r="CD246" s="54"/>
      <c r="CE246" s="54"/>
      <c r="CF246" s="54"/>
      <c r="CG246" s="54"/>
      <c r="CH246" s="54"/>
      <c r="CI246" s="54"/>
      <c r="CJ246" s="54"/>
      <c r="CK246" s="54"/>
      <c r="CL246" s="54"/>
      <c r="CM246" s="54"/>
      <c r="CN246" s="54"/>
      <c r="CO246" s="54"/>
      <c r="CP246" s="54"/>
      <c r="CQ246" s="54"/>
      <c r="CR246" s="54"/>
      <c r="CS246" s="54"/>
      <c r="CT246" s="54"/>
      <c r="CU246" s="54"/>
      <c r="CV246" s="54"/>
      <c r="CW246" s="54"/>
      <c r="CX246" s="54"/>
      <c r="CY246" s="54"/>
      <c r="CZ246" s="54"/>
      <c r="DA246" s="54"/>
      <c r="DB246" s="54"/>
      <c r="DC246" s="54"/>
    </row>
    <row r="247" spans="1:107" x14ac:dyDescent="0.2">
      <c r="A247" s="23"/>
      <c r="B247" s="91"/>
      <c r="C247" s="22"/>
      <c r="D247" s="22"/>
      <c r="E247" s="24"/>
      <c r="F247" s="24"/>
      <c r="G247" s="54"/>
      <c r="H247" s="54"/>
      <c r="I247" s="54"/>
      <c r="J247" s="54"/>
      <c r="K247" s="54"/>
      <c r="L247" s="54"/>
      <c r="M247" s="54"/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  <c r="AE247" s="54"/>
      <c r="AF247" s="54"/>
      <c r="AG247" s="54"/>
      <c r="AH247" s="54"/>
      <c r="AI247" s="54"/>
      <c r="AJ247" s="54"/>
      <c r="AK247" s="54"/>
      <c r="AL247" s="54"/>
      <c r="AM247" s="54"/>
      <c r="AN247" s="54"/>
      <c r="AO247" s="54"/>
      <c r="AP247" s="54"/>
      <c r="AQ247" s="54"/>
      <c r="AR247" s="54"/>
      <c r="AS247" s="54"/>
      <c r="AT247" s="54"/>
      <c r="AU247" s="54"/>
      <c r="AV247" s="54"/>
      <c r="AW247" s="54"/>
      <c r="AX247" s="54"/>
      <c r="AY247" s="54"/>
      <c r="AZ247" s="54"/>
      <c r="BA247" s="54"/>
      <c r="BB247" s="54"/>
      <c r="BC247" s="54"/>
      <c r="BD247" s="54"/>
      <c r="BE247" s="54"/>
      <c r="BF247" s="54"/>
      <c r="BG247" s="54"/>
      <c r="BH247" s="54"/>
      <c r="BI247" s="54"/>
      <c r="BJ247" s="54"/>
      <c r="BK247" s="54"/>
      <c r="BL247" s="54"/>
      <c r="BM247" s="54"/>
      <c r="BN247" s="54"/>
      <c r="BO247" s="54"/>
      <c r="BP247" s="54"/>
      <c r="BQ247" s="54"/>
      <c r="BR247" s="54"/>
      <c r="BS247" s="54"/>
      <c r="BT247" s="54"/>
      <c r="BU247" s="54"/>
      <c r="BV247" s="54"/>
      <c r="BW247" s="54"/>
      <c r="BX247" s="54"/>
      <c r="BY247" s="54"/>
      <c r="BZ247" s="54"/>
      <c r="CA247" s="54"/>
      <c r="CB247" s="54"/>
      <c r="CC247" s="54"/>
      <c r="CD247" s="54"/>
      <c r="CE247" s="54"/>
      <c r="CF247" s="54"/>
      <c r="CG247" s="54"/>
      <c r="CH247" s="54"/>
      <c r="CI247" s="54"/>
      <c r="CJ247" s="54"/>
      <c r="CK247" s="54"/>
      <c r="CL247" s="54"/>
      <c r="CM247" s="54"/>
      <c r="CN247" s="54"/>
      <c r="CO247" s="54"/>
      <c r="CP247" s="54"/>
      <c r="CQ247" s="54"/>
      <c r="CR247" s="54"/>
      <c r="CS247" s="54"/>
      <c r="CT247" s="54"/>
      <c r="CU247" s="54"/>
      <c r="CV247" s="54"/>
      <c r="CW247" s="54"/>
      <c r="CX247" s="54"/>
      <c r="CY247" s="54"/>
      <c r="CZ247" s="54"/>
      <c r="DA247" s="54"/>
      <c r="DB247" s="54"/>
      <c r="DC247" s="54"/>
    </row>
    <row r="248" spans="1:107" x14ac:dyDescent="0.2">
      <c r="A248" s="23"/>
      <c r="B248" s="91"/>
      <c r="C248" s="22"/>
      <c r="D248" s="22"/>
      <c r="E248" s="24"/>
      <c r="F248" s="24"/>
      <c r="G248" s="54"/>
      <c r="H248" s="54"/>
      <c r="I248" s="54"/>
      <c r="J248" s="54"/>
      <c r="K248" s="54"/>
      <c r="L248" s="54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54"/>
      <c r="AC248" s="54"/>
      <c r="AD248" s="54"/>
      <c r="AE248" s="54"/>
      <c r="AF248" s="54"/>
      <c r="AG248" s="54"/>
      <c r="AH248" s="54"/>
      <c r="AI248" s="54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4"/>
      <c r="AV248" s="54"/>
      <c r="AW248" s="54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4"/>
      <c r="BJ248" s="54"/>
      <c r="BK248" s="54"/>
      <c r="BL248" s="54"/>
      <c r="BM248" s="54"/>
      <c r="BN248" s="54"/>
      <c r="BO248" s="54"/>
      <c r="BP248" s="54"/>
      <c r="BQ248" s="54"/>
      <c r="BR248" s="54"/>
      <c r="BS248" s="54"/>
      <c r="BT248" s="54"/>
      <c r="BU248" s="54"/>
      <c r="BV248" s="54"/>
      <c r="BW248" s="54"/>
      <c r="BX248" s="54"/>
      <c r="BY248" s="54"/>
      <c r="BZ248" s="54"/>
      <c r="CA248" s="54"/>
      <c r="CB248" s="54"/>
      <c r="CC248" s="54"/>
      <c r="CD248" s="54"/>
      <c r="CE248" s="54"/>
      <c r="CF248" s="54"/>
      <c r="CG248" s="54"/>
      <c r="CH248" s="54"/>
      <c r="CI248" s="54"/>
      <c r="CJ248" s="54"/>
      <c r="CK248" s="54"/>
      <c r="CL248" s="54"/>
      <c r="CM248" s="54"/>
      <c r="CN248" s="54"/>
      <c r="CO248" s="54"/>
      <c r="CP248" s="54"/>
      <c r="CQ248" s="54"/>
      <c r="CR248" s="54"/>
      <c r="CS248" s="54"/>
      <c r="CT248" s="54"/>
      <c r="CU248" s="54"/>
      <c r="CV248" s="54"/>
      <c r="CW248" s="54"/>
      <c r="CX248" s="54"/>
      <c r="CY248" s="54"/>
      <c r="CZ248" s="54"/>
      <c r="DA248" s="54"/>
      <c r="DB248" s="54"/>
      <c r="DC248" s="54"/>
    </row>
    <row r="249" spans="1:107" x14ac:dyDescent="0.2">
      <c r="A249" s="23"/>
      <c r="B249" s="91"/>
      <c r="C249" s="22"/>
      <c r="D249" s="22"/>
      <c r="E249" s="24"/>
      <c r="F249" s="24"/>
      <c r="G249" s="54"/>
      <c r="H249" s="54"/>
      <c r="I249" s="54"/>
      <c r="J249" s="54"/>
      <c r="K249" s="54"/>
      <c r="L249" s="54"/>
      <c r="M249" s="54"/>
      <c r="N249" s="54"/>
      <c r="O249" s="54"/>
      <c r="P249" s="54"/>
      <c r="Q249" s="54"/>
      <c r="R249" s="54"/>
      <c r="S249" s="54"/>
      <c r="T249" s="54"/>
      <c r="U249" s="54"/>
      <c r="V249" s="54"/>
      <c r="W249" s="54"/>
      <c r="X249" s="54"/>
      <c r="Y249" s="54"/>
      <c r="Z249" s="54"/>
      <c r="AA249" s="54"/>
      <c r="AB249" s="54"/>
      <c r="AC249" s="54"/>
      <c r="AD249" s="54"/>
      <c r="AE249" s="54"/>
      <c r="AF249" s="54"/>
      <c r="AG249" s="54"/>
      <c r="AH249" s="54"/>
      <c r="AI249" s="54"/>
      <c r="AJ249" s="54"/>
      <c r="AK249" s="54"/>
      <c r="AL249" s="54"/>
      <c r="AM249" s="54"/>
      <c r="AN249" s="54"/>
      <c r="AO249" s="54"/>
      <c r="AP249" s="54"/>
      <c r="AQ249" s="54"/>
      <c r="AR249" s="54"/>
      <c r="AS249" s="54"/>
      <c r="AT249" s="54"/>
      <c r="AU249" s="54"/>
      <c r="AV249" s="54"/>
      <c r="AW249" s="54"/>
      <c r="AX249" s="54"/>
      <c r="AY249" s="54"/>
      <c r="AZ249" s="54"/>
      <c r="BA249" s="54"/>
      <c r="BB249" s="54"/>
      <c r="BC249" s="54"/>
      <c r="BD249" s="54"/>
      <c r="BE249" s="54"/>
      <c r="BF249" s="54"/>
      <c r="BG249" s="54"/>
      <c r="BH249" s="54"/>
      <c r="BI249" s="54"/>
      <c r="BJ249" s="54"/>
      <c r="BK249" s="54"/>
      <c r="BL249" s="54"/>
      <c r="BM249" s="54"/>
      <c r="BN249" s="54"/>
      <c r="BO249" s="54"/>
      <c r="BP249" s="54"/>
      <c r="BQ249" s="54"/>
      <c r="BR249" s="54"/>
      <c r="BS249" s="54"/>
      <c r="BT249" s="54"/>
      <c r="BU249" s="54"/>
      <c r="BV249" s="54"/>
      <c r="BW249" s="54"/>
      <c r="BX249" s="54"/>
      <c r="BY249" s="54"/>
      <c r="BZ249" s="54"/>
      <c r="CA249" s="54"/>
      <c r="CB249" s="54"/>
      <c r="CC249" s="54"/>
      <c r="CD249" s="54"/>
      <c r="CE249" s="54"/>
      <c r="CF249" s="54"/>
      <c r="CG249" s="54"/>
      <c r="CH249" s="54"/>
      <c r="CI249" s="54"/>
      <c r="CJ249" s="54"/>
      <c r="CK249" s="54"/>
      <c r="CL249" s="54"/>
      <c r="CM249" s="54"/>
      <c r="CN249" s="54"/>
      <c r="CO249" s="54"/>
      <c r="CP249" s="54"/>
      <c r="CQ249" s="54"/>
      <c r="CR249" s="54"/>
      <c r="CS249" s="54"/>
      <c r="CT249" s="54"/>
      <c r="CU249" s="54"/>
      <c r="CV249" s="54"/>
      <c r="CW249" s="54"/>
      <c r="CX249" s="54"/>
      <c r="CY249" s="54"/>
      <c r="CZ249" s="54"/>
      <c r="DA249" s="54"/>
      <c r="DB249" s="54"/>
      <c r="DC249" s="54"/>
    </row>
    <row r="250" spans="1:107" x14ac:dyDescent="0.2">
      <c r="A250" s="23"/>
      <c r="B250" s="91"/>
      <c r="C250" s="22"/>
      <c r="D250" s="22"/>
      <c r="E250" s="24"/>
      <c r="F250" s="24"/>
      <c r="G250" s="54"/>
      <c r="H250" s="54"/>
      <c r="I250" s="5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54"/>
      <c r="Y250" s="54"/>
      <c r="Z250" s="54"/>
      <c r="AA250" s="54"/>
      <c r="AB250" s="54"/>
      <c r="AC250" s="54"/>
      <c r="AD250" s="54"/>
      <c r="AE250" s="54"/>
      <c r="AF250" s="54"/>
      <c r="AG250" s="54"/>
      <c r="AH250" s="54"/>
      <c r="AI250" s="54"/>
      <c r="AJ250" s="54"/>
      <c r="AK250" s="54"/>
      <c r="AL250" s="54"/>
      <c r="AM250" s="54"/>
      <c r="AN250" s="54"/>
      <c r="AO250" s="54"/>
      <c r="AP250" s="54"/>
      <c r="AQ250" s="54"/>
      <c r="AR250" s="54"/>
      <c r="AS250" s="54"/>
      <c r="AT250" s="54"/>
      <c r="AU250" s="54"/>
      <c r="AV250" s="54"/>
      <c r="AW250" s="54"/>
      <c r="AX250" s="54"/>
      <c r="AY250" s="54"/>
      <c r="AZ250" s="54"/>
      <c r="BA250" s="54"/>
      <c r="BB250" s="54"/>
      <c r="BC250" s="54"/>
      <c r="BD250" s="54"/>
      <c r="BE250" s="54"/>
      <c r="BF250" s="54"/>
      <c r="BG250" s="54"/>
      <c r="BH250" s="54"/>
      <c r="BI250" s="54"/>
      <c r="BJ250" s="54"/>
      <c r="BK250" s="54"/>
      <c r="BL250" s="54"/>
      <c r="BM250" s="54"/>
      <c r="BN250" s="54"/>
      <c r="BO250" s="54"/>
      <c r="BP250" s="54"/>
      <c r="BQ250" s="54"/>
      <c r="BR250" s="54"/>
      <c r="BS250" s="54"/>
      <c r="BT250" s="54"/>
      <c r="BU250" s="54"/>
      <c r="BV250" s="54"/>
      <c r="BW250" s="54"/>
      <c r="BX250" s="54"/>
      <c r="BY250" s="54"/>
      <c r="BZ250" s="54"/>
      <c r="CA250" s="54"/>
      <c r="CB250" s="54"/>
      <c r="CC250" s="54"/>
      <c r="CD250" s="54"/>
      <c r="CE250" s="54"/>
      <c r="CF250" s="54"/>
      <c r="CG250" s="54"/>
      <c r="CH250" s="54"/>
      <c r="CI250" s="54"/>
      <c r="CJ250" s="54"/>
      <c r="CK250" s="54"/>
      <c r="CL250" s="54"/>
      <c r="CM250" s="54"/>
      <c r="CN250" s="54"/>
      <c r="CO250" s="54"/>
      <c r="CP250" s="54"/>
      <c r="CQ250" s="54"/>
      <c r="CR250" s="54"/>
      <c r="CS250" s="54"/>
      <c r="CT250" s="54"/>
      <c r="CU250" s="54"/>
      <c r="CV250" s="54"/>
      <c r="CW250" s="54"/>
      <c r="CX250" s="54"/>
      <c r="CY250" s="54"/>
      <c r="CZ250" s="54"/>
      <c r="DA250" s="54"/>
      <c r="DB250" s="54"/>
      <c r="DC250" s="54"/>
    </row>
    <row r="251" spans="1:107" x14ac:dyDescent="0.2">
      <c r="A251" s="23"/>
      <c r="B251" s="91"/>
      <c r="C251" s="22"/>
      <c r="D251" s="22"/>
      <c r="E251" s="24"/>
      <c r="F251" s="24"/>
      <c r="G251" s="54"/>
      <c r="H251" s="54"/>
      <c r="I251" s="5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54"/>
      <c r="Y251" s="54"/>
      <c r="Z251" s="54"/>
      <c r="AA251" s="54"/>
      <c r="AB251" s="54"/>
      <c r="AC251" s="54"/>
      <c r="AD251" s="54"/>
      <c r="AE251" s="54"/>
      <c r="AF251" s="54"/>
      <c r="AG251" s="54"/>
      <c r="AH251" s="54"/>
      <c r="AI251" s="5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54"/>
      <c r="BW251" s="54"/>
      <c r="BX251" s="54"/>
      <c r="BY251" s="54"/>
      <c r="BZ251" s="54"/>
      <c r="CA251" s="54"/>
      <c r="CB251" s="54"/>
      <c r="CC251" s="54"/>
      <c r="CD251" s="54"/>
      <c r="CE251" s="54"/>
      <c r="CF251" s="54"/>
      <c r="CG251" s="54"/>
      <c r="CH251" s="54"/>
      <c r="CI251" s="54"/>
      <c r="CJ251" s="54"/>
      <c r="CK251" s="54"/>
      <c r="CL251" s="54"/>
      <c r="CM251" s="54"/>
      <c r="CN251" s="54"/>
      <c r="CO251" s="54"/>
      <c r="CP251" s="54"/>
      <c r="CQ251" s="54"/>
      <c r="CR251" s="54"/>
      <c r="CS251" s="54"/>
      <c r="CT251" s="54"/>
      <c r="CU251" s="54"/>
      <c r="CV251" s="54"/>
      <c r="CW251" s="54"/>
      <c r="CX251" s="54"/>
      <c r="CY251" s="54"/>
      <c r="CZ251" s="54"/>
      <c r="DA251" s="54"/>
      <c r="DB251" s="54"/>
      <c r="DC251" s="54"/>
    </row>
    <row r="252" spans="1:107" x14ac:dyDescent="0.2">
      <c r="A252" s="23"/>
      <c r="B252" s="91"/>
      <c r="C252" s="22"/>
      <c r="D252" s="22"/>
      <c r="E252" s="24"/>
      <c r="F252" s="24"/>
      <c r="G252" s="54"/>
      <c r="H252" s="54"/>
      <c r="I252" s="54"/>
      <c r="J252" s="54"/>
      <c r="K252" s="54"/>
      <c r="L252" s="54"/>
      <c r="M252" s="54"/>
      <c r="N252" s="54"/>
      <c r="O252" s="54"/>
      <c r="P252" s="54"/>
      <c r="Q252" s="54"/>
      <c r="R252" s="54"/>
      <c r="S252" s="54"/>
      <c r="T252" s="54"/>
      <c r="U252" s="54"/>
      <c r="V252" s="54"/>
      <c r="W252" s="54"/>
      <c r="X252" s="54"/>
      <c r="Y252" s="54"/>
      <c r="Z252" s="54"/>
      <c r="AA252" s="54"/>
      <c r="AB252" s="54"/>
      <c r="AC252" s="54"/>
      <c r="AD252" s="54"/>
      <c r="AE252" s="54"/>
      <c r="AF252" s="54"/>
      <c r="AG252" s="54"/>
      <c r="AH252" s="54"/>
      <c r="AI252" s="54"/>
      <c r="AJ252" s="54"/>
      <c r="AK252" s="54"/>
      <c r="AL252" s="54"/>
      <c r="AM252" s="54"/>
      <c r="AN252" s="54"/>
      <c r="AO252" s="54"/>
      <c r="AP252" s="54"/>
      <c r="AQ252" s="54"/>
      <c r="AR252" s="54"/>
      <c r="AS252" s="54"/>
      <c r="AT252" s="54"/>
      <c r="AU252" s="54"/>
      <c r="AV252" s="54"/>
      <c r="AW252" s="54"/>
      <c r="AX252" s="54"/>
      <c r="AY252" s="54"/>
      <c r="AZ252" s="54"/>
      <c r="BA252" s="54"/>
      <c r="BB252" s="54"/>
      <c r="BC252" s="54"/>
      <c r="BD252" s="54"/>
      <c r="BE252" s="54"/>
      <c r="BF252" s="54"/>
      <c r="BG252" s="54"/>
      <c r="BH252" s="54"/>
      <c r="BI252" s="54"/>
      <c r="BJ252" s="54"/>
      <c r="BK252" s="54"/>
      <c r="BL252" s="54"/>
      <c r="BM252" s="54"/>
      <c r="BN252" s="54"/>
      <c r="BO252" s="54"/>
      <c r="BP252" s="54"/>
      <c r="BQ252" s="54"/>
      <c r="BR252" s="54"/>
      <c r="BS252" s="54"/>
      <c r="BT252" s="54"/>
      <c r="BU252" s="54"/>
      <c r="BV252" s="54"/>
      <c r="BW252" s="54"/>
      <c r="BX252" s="54"/>
      <c r="BY252" s="54"/>
      <c r="BZ252" s="54"/>
      <c r="CA252" s="54"/>
      <c r="CB252" s="54"/>
      <c r="CC252" s="54"/>
      <c r="CD252" s="54"/>
      <c r="CE252" s="54"/>
      <c r="CF252" s="54"/>
      <c r="CG252" s="54"/>
      <c r="CH252" s="54"/>
      <c r="CI252" s="54"/>
      <c r="CJ252" s="54"/>
      <c r="CK252" s="54"/>
      <c r="CL252" s="54"/>
      <c r="CM252" s="54"/>
      <c r="CN252" s="54"/>
      <c r="CO252" s="54"/>
      <c r="CP252" s="54"/>
      <c r="CQ252" s="54"/>
      <c r="CR252" s="54"/>
      <c r="CS252" s="54"/>
      <c r="CT252" s="54"/>
      <c r="CU252" s="54"/>
      <c r="CV252" s="54"/>
      <c r="CW252" s="54"/>
      <c r="CX252" s="54"/>
      <c r="CY252" s="54"/>
      <c r="CZ252" s="54"/>
      <c r="DA252" s="54"/>
      <c r="DB252" s="54"/>
      <c r="DC252" s="54"/>
    </row>
    <row r="253" spans="1:107" x14ac:dyDescent="0.2">
      <c r="A253" s="23"/>
      <c r="B253" s="91"/>
      <c r="C253" s="22"/>
      <c r="D253" s="22"/>
      <c r="E253" s="24"/>
      <c r="F253" s="24"/>
      <c r="G253" s="54"/>
      <c r="H253" s="54"/>
      <c r="I253" s="54"/>
      <c r="J253" s="54"/>
      <c r="K253" s="54"/>
      <c r="L253" s="54"/>
      <c r="M253" s="54"/>
      <c r="N253" s="54"/>
      <c r="O253" s="54"/>
      <c r="P253" s="54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  <c r="AV253" s="54"/>
      <c r="AW253" s="54"/>
      <c r="AX253" s="54"/>
      <c r="AY253" s="54"/>
      <c r="AZ253" s="54"/>
      <c r="BA253" s="54"/>
      <c r="BB253" s="54"/>
      <c r="BC253" s="54"/>
      <c r="BD253" s="54"/>
      <c r="BE253" s="54"/>
      <c r="BF253" s="54"/>
      <c r="BG253" s="54"/>
      <c r="BH253" s="54"/>
      <c r="BI253" s="54"/>
      <c r="BJ253" s="54"/>
      <c r="BK253" s="54"/>
      <c r="BL253" s="54"/>
      <c r="BM253" s="54"/>
      <c r="BN253" s="54"/>
      <c r="BO253" s="54"/>
      <c r="BP253" s="54"/>
      <c r="BQ253" s="54"/>
      <c r="BR253" s="54"/>
      <c r="BS253" s="54"/>
      <c r="BT253" s="54"/>
      <c r="BU253" s="54"/>
      <c r="BV253" s="54"/>
      <c r="BW253" s="54"/>
      <c r="BX253" s="54"/>
      <c r="BY253" s="54"/>
      <c r="BZ253" s="54"/>
      <c r="CA253" s="54"/>
      <c r="CB253" s="54"/>
      <c r="CC253" s="54"/>
      <c r="CD253" s="54"/>
      <c r="CE253" s="54"/>
      <c r="CF253" s="54"/>
      <c r="CG253" s="54"/>
      <c r="CH253" s="54"/>
      <c r="CI253" s="54"/>
      <c r="CJ253" s="54"/>
      <c r="CK253" s="54"/>
      <c r="CL253" s="54"/>
      <c r="CM253" s="54"/>
      <c r="CN253" s="54"/>
      <c r="CO253" s="54"/>
      <c r="CP253" s="54"/>
      <c r="CQ253" s="54"/>
      <c r="CR253" s="54"/>
      <c r="CS253" s="54"/>
      <c r="CT253" s="54"/>
      <c r="CU253" s="54"/>
      <c r="CV253" s="54"/>
      <c r="CW253" s="54"/>
      <c r="CX253" s="54"/>
      <c r="CY253" s="54"/>
      <c r="CZ253" s="54"/>
      <c r="DA253" s="54"/>
      <c r="DB253" s="54"/>
      <c r="DC253" s="54"/>
    </row>
    <row r="254" spans="1:107" x14ac:dyDescent="0.2">
      <c r="A254" s="23"/>
      <c r="B254" s="91"/>
      <c r="C254" s="22"/>
      <c r="D254" s="22"/>
      <c r="E254" s="24"/>
      <c r="F254" s="24"/>
      <c r="G254" s="54"/>
      <c r="H254" s="54"/>
      <c r="I254" s="54"/>
      <c r="J254" s="54"/>
      <c r="K254" s="54"/>
      <c r="L254" s="54"/>
      <c r="M254" s="54"/>
      <c r="N254" s="54"/>
      <c r="O254" s="54"/>
      <c r="P254" s="54"/>
      <c r="Q254" s="54"/>
      <c r="R254" s="54"/>
      <c r="S254" s="54"/>
      <c r="T254" s="54"/>
      <c r="U254" s="54"/>
      <c r="V254" s="54"/>
      <c r="W254" s="54"/>
      <c r="X254" s="54"/>
      <c r="Y254" s="54"/>
      <c r="Z254" s="54"/>
      <c r="AA254" s="54"/>
      <c r="AB254" s="54"/>
      <c r="AC254" s="54"/>
      <c r="AD254" s="54"/>
      <c r="AE254" s="54"/>
      <c r="AF254" s="54"/>
      <c r="AG254" s="54"/>
      <c r="AH254" s="54"/>
      <c r="AI254" s="54"/>
      <c r="AJ254" s="54"/>
      <c r="AK254" s="54"/>
      <c r="AL254" s="54"/>
      <c r="AM254" s="54"/>
      <c r="AN254" s="54"/>
      <c r="AO254" s="54"/>
      <c r="AP254" s="54"/>
      <c r="AQ254" s="54"/>
      <c r="AR254" s="54"/>
      <c r="AS254" s="54"/>
      <c r="AT254" s="54"/>
      <c r="AU254" s="54"/>
      <c r="AV254" s="54"/>
      <c r="AW254" s="54"/>
      <c r="AX254" s="54"/>
      <c r="AY254" s="54"/>
      <c r="AZ254" s="54"/>
      <c r="BA254" s="54"/>
      <c r="BB254" s="54"/>
      <c r="BC254" s="54"/>
      <c r="BD254" s="54"/>
      <c r="BE254" s="54"/>
      <c r="BF254" s="54"/>
      <c r="BG254" s="54"/>
      <c r="BH254" s="54"/>
      <c r="BI254" s="54"/>
      <c r="BJ254" s="54"/>
      <c r="BK254" s="54"/>
      <c r="BL254" s="54"/>
      <c r="BM254" s="54"/>
      <c r="BN254" s="54"/>
      <c r="BO254" s="54"/>
      <c r="BP254" s="54"/>
      <c r="BQ254" s="54"/>
      <c r="BR254" s="54"/>
      <c r="BS254" s="54"/>
      <c r="BT254" s="54"/>
      <c r="BU254" s="54"/>
      <c r="BV254" s="54"/>
      <c r="BW254" s="54"/>
      <c r="BX254" s="54"/>
      <c r="BY254" s="54"/>
      <c r="BZ254" s="54"/>
      <c r="CA254" s="54"/>
      <c r="CB254" s="54"/>
      <c r="CC254" s="54"/>
      <c r="CD254" s="54"/>
      <c r="CE254" s="54"/>
      <c r="CF254" s="54"/>
      <c r="CG254" s="54"/>
      <c r="CH254" s="54"/>
      <c r="CI254" s="54"/>
      <c r="CJ254" s="54"/>
      <c r="CK254" s="54"/>
      <c r="CL254" s="54"/>
      <c r="CM254" s="54"/>
      <c r="CN254" s="54"/>
      <c r="CO254" s="54"/>
      <c r="CP254" s="54"/>
      <c r="CQ254" s="54"/>
      <c r="CR254" s="54"/>
      <c r="CS254" s="54"/>
      <c r="CT254" s="54"/>
      <c r="CU254" s="54"/>
      <c r="CV254" s="54"/>
      <c r="CW254" s="54"/>
      <c r="CX254" s="54"/>
      <c r="CY254" s="54"/>
      <c r="CZ254" s="54"/>
      <c r="DA254" s="54"/>
      <c r="DB254" s="54"/>
      <c r="DC254" s="54"/>
    </row>
    <row r="255" spans="1:107" x14ac:dyDescent="0.2">
      <c r="A255" s="23"/>
      <c r="B255" s="91"/>
      <c r="C255" s="22"/>
      <c r="D255" s="22"/>
      <c r="E255" s="24"/>
      <c r="F255" s="24"/>
      <c r="G255" s="54"/>
      <c r="H255" s="54"/>
      <c r="I255" s="54"/>
      <c r="J255" s="54"/>
      <c r="K255" s="54"/>
      <c r="L255" s="54"/>
      <c r="M255" s="54"/>
      <c r="N255" s="54"/>
      <c r="O255" s="54"/>
      <c r="P255" s="54"/>
      <c r="Q255" s="54"/>
      <c r="R255" s="54"/>
      <c r="S255" s="54"/>
      <c r="T255" s="54"/>
      <c r="U255" s="54"/>
      <c r="V255" s="54"/>
      <c r="W255" s="54"/>
      <c r="X255" s="54"/>
      <c r="Y255" s="54"/>
      <c r="Z255" s="54"/>
      <c r="AA255" s="54"/>
      <c r="AB255" s="54"/>
      <c r="AC255" s="54"/>
      <c r="AD255" s="54"/>
      <c r="AE255" s="54"/>
      <c r="AF255" s="54"/>
      <c r="AG255" s="54"/>
      <c r="AH255" s="54"/>
      <c r="AI255" s="54"/>
      <c r="AJ255" s="54"/>
      <c r="AK255" s="54"/>
      <c r="AL255" s="54"/>
      <c r="AM255" s="54"/>
      <c r="AN255" s="54"/>
      <c r="AO255" s="54"/>
      <c r="AP255" s="54"/>
      <c r="AQ255" s="54"/>
      <c r="AR255" s="54"/>
      <c r="AS255" s="54"/>
      <c r="AT255" s="54"/>
      <c r="AU255" s="54"/>
      <c r="AV255" s="54"/>
      <c r="AW255" s="54"/>
      <c r="AX255" s="54"/>
      <c r="AY255" s="54"/>
      <c r="AZ255" s="54"/>
      <c r="BA255" s="54"/>
      <c r="BB255" s="54"/>
      <c r="BC255" s="54"/>
      <c r="BD255" s="54"/>
      <c r="BE255" s="54"/>
      <c r="BF255" s="54"/>
      <c r="BG255" s="54"/>
      <c r="BH255" s="54"/>
      <c r="BI255" s="54"/>
      <c r="BJ255" s="54"/>
      <c r="BK255" s="54"/>
      <c r="BL255" s="54"/>
      <c r="BM255" s="54"/>
      <c r="BN255" s="54"/>
      <c r="BO255" s="54"/>
      <c r="BP255" s="54"/>
      <c r="BQ255" s="54"/>
      <c r="BR255" s="54"/>
      <c r="BS255" s="54"/>
      <c r="BT255" s="54"/>
      <c r="BU255" s="54"/>
      <c r="BV255" s="54"/>
      <c r="BW255" s="54"/>
      <c r="BX255" s="54"/>
      <c r="BY255" s="54"/>
      <c r="BZ255" s="54"/>
      <c r="CA255" s="54"/>
      <c r="CB255" s="54"/>
      <c r="CC255" s="54"/>
      <c r="CD255" s="54"/>
      <c r="CE255" s="54"/>
      <c r="CF255" s="54"/>
      <c r="CG255" s="54"/>
      <c r="CH255" s="54"/>
      <c r="CI255" s="54"/>
      <c r="CJ255" s="54"/>
      <c r="CK255" s="54"/>
      <c r="CL255" s="54"/>
      <c r="CM255" s="54"/>
      <c r="CN255" s="54"/>
      <c r="CO255" s="54"/>
      <c r="CP255" s="54"/>
      <c r="CQ255" s="54"/>
      <c r="CR255" s="54"/>
      <c r="CS255" s="54"/>
      <c r="CT255" s="54"/>
      <c r="CU255" s="54"/>
      <c r="CV255" s="54"/>
      <c r="CW255" s="54"/>
      <c r="CX255" s="54"/>
      <c r="CY255" s="54"/>
      <c r="CZ255" s="54"/>
      <c r="DA255" s="54"/>
      <c r="DB255" s="54"/>
      <c r="DC255" s="54"/>
    </row>
    <row r="256" spans="1:107" x14ac:dyDescent="0.2">
      <c r="A256" s="23"/>
      <c r="B256" s="91"/>
      <c r="C256" s="22"/>
      <c r="D256" s="22"/>
      <c r="E256" s="24"/>
      <c r="F256" s="24"/>
      <c r="G256" s="54"/>
      <c r="H256" s="54"/>
      <c r="I256" s="54"/>
      <c r="J256" s="54"/>
      <c r="K256" s="54"/>
      <c r="L256" s="54"/>
      <c r="M256" s="54"/>
      <c r="N256" s="54"/>
      <c r="O256" s="54"/>
      <c r="P256" s="54"/>
      <c r="Q256" s="54"/>
      <c r="R256" s="54"/>
      <c r="S256" s="54"/>
      <c r="T256" s="54"/>
      <c r="U256" s="54"/>
      <c r="V256" s="54"/>
      <c r="W256" s="54"/>
      <c r="X256" s="54"/>
      <c r="Y256" s="54"/>
      <c r="Z256" s="54"/>
      <c r="AA256" s="54"/>
      <c r="AB256" s="54"/>
      <c r="AC256" s="54"/>
      <c r="AD256" s="54"/>
      <c r="AE256" s="54"/>
      <c r="AF256" s="54"/>
      <c r="AG256" s="54"/>
      <c r="AH256" s="54"/>
      <c r="AI256" s="54"/>
      <c r="AJ256" s="54"/>
      <c r="AK256" s="54"/>
      <c r="AL256" s="54"/>
      <c r="AM256" s="54"/>
      <c r="AN256" s="54"/>
      <c r="AO256" s="54"/>
      <c r="AP256" s="54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  <c r="BI256" s="54"/>
      <c r="BJ256" s="54"/>
      <c r="BK256" s="54"/>
      <c r="BL256" s="54"/>
      <c r="BM256" s="54"/>
      <c r="BN256" s="54"/>
      <c r="BO256" s="54"/>
      <c r="BP256" s="54"/>
      <c r="BQ256" s="54"/>
      <c r="BR256" s="54"/>
      <c r="BS256" s="54"/>
      <c r="BT256" s="54"/>
      <c r="BU256" s="54"/>
      <c r="BV256" s="54"/>
      <c r="BW256" s="54"/>
      <c r="BX256" s="54"/>
      <c r="BY256" s="54"/>
      <c r="BZ256" s="54"/>
      <c r="CA256" s="54"/>
      <c r="CB256" s="54"/>
      <c r="CC256" s="54"/>
      <c r="CD256" s="54"/>
      <c r="CE256" s="54"/>
      <c r="CF256" s="54"/>
      <c r="CG256" s="54"/>
      <c r="CH256" s="54"/>
      <c r="CI256" s="54"/>
      <c r="CJ256" s="54"/>
      <c r="CK256" s="54"/>
      <c r="CL256" s="54"/>
      <c r="CM256" s="54"/>
      <c r="CN256" s="54"/>
      <c r="CO256" s="54"/>
      <c r="CP256" s="54"/>
      <c r="CQ256" s="54"/>
      <c r="CR256" s="54"/>
      <c r="CS256" s="54"/>
      <c r="CT256" s="54"/>
      <c r="CU256" s="54"/>
      <c r="CV256" s="54"/>
      <c r="CW256" s="54"/>
      <c r="CX256" s="54"/>
      <c r="CY256" s="54"/>
      <c r="CZ256" s="54"/>
      <c r="DA256" s="54"/>
      <c r="DB256" s="54"/>
      <c r="DC256" s="54"/>
    </row>
    <row r="257" spans="1:107" x14ac:dyDescent="0.2">
      <c r="A257" s="23"/>
      <c r="B257" s="91"/>
      <c r="C257" s="22"/>
      <c r="D257" s="22"/>
      <c r="E257" s="24"/>
      <c r="F257" s="24"/>
      <c r="G257" s="54"/>
      <c r="H257" s="54"/>
      <c r="I257" s="54"/>
      <c r="J257" s="54"/>
      <c r="K257" s="54"/>
      <c r="L257" s="54"/>
      <c r="M257" s="54"/>
      <c r="N257" s="54"/>
      <c r="O257" s="54"/>
      <c r="P257" s="54"/>
      <c r="Q257" s="54"/>
      <c r="R257" s="54"/>
      <c r="S257" s="54"/>
      <c r="T257" s="54"/>
      <c r="U257" s="54"/>
      <c r="V257" s="54"/>
      <c r="W257" s="54"/>
      <c r="X257" s="54"/>
      <c r="Y257" s="54"/>
      <c r="Z257" s="54"/>
      <c r="AA257" s="54"/>
      <c r="AB257" s="54"/>
      <c r="AC257" s="54"/>
      <c r="AD257" s="54"/>
      <c r="AE257" s="54"/>
      <c r="AF257" s="54"/>
      <c r="AG257" s="54"/>
      <c r="AH257" s="54"/>
      <c r="AI257" s="54"/>
      <c r="AJ257" s="54"/>
      <c r="AK257" s="54"/>
      <c r="AL257" s="54"/>
      <c r="AM257" s="54"/>
      <c r="AN257" s="54"/>
      <c r="AO257" s="54"/>
      <c r="AP257" s="54"/>
      <c r="AQ257" s="54"/>
      <c r="AR257" s="54"/>
      <c r="AS257" s="54"/>
      <c r="AT257" s="54"/>
      <c r="AU257" s="54"/>
      <c r="AV257" s="54"/>
      <c r="AW257" s="54"/>
      <c r="AX257" s="54"/>
      <c r="AY257" s="54"/>
      <c r="AZ257" s="54"/>
      <c r="BA257" s="54"/>
      <c r="BB257" s="54"/>
      <c r="BC257" s="54"/>
      <c r="BD257" s="54"/>
      <c r="BE257" s="54"/>
      <c r="BF257" s="54"/>
      <c r="BG257" s="54"/>
      <c r="BH257" s="54"/>
      <c r="BI257" s="54"/>
      <c r="BJ257" s="54"/>
      <c r="BK257" s="54"/>
      <c r="BL257" s="54"/>
      <c r="BM257" s="54"/>
      <c r="BN257" s="54"/>
      <c r="BO257" s="54"/>
      <c r="BP257" s="54"/>
      <c r="BQ257" s="54"/>
      <c r="BR257" s="54"/>
      <c r="BS257" s="54"/>
      <c r="BT257" s="54"/>
      <c r="BU257" s="54"/>
      <c r="BV257" s="54"/>
      <c r="BW257" s="54"/>
      <c r="BX257" s="54"/>
      <c r="BY257" s="54"/>
      <c r="BZ257" s="54"/>
      <c r="CA257" s="54"/>
      <c r="CB257" s="54"/>
      <c r="CC257" s="54"/>
      <c r="CD257" s="54"/>
      <c r="CE257" s="54"/>
      <c r="CF257" s="54"/>
      <c r="CG257" s="54"/>
      <c r="CH257" s="54"/>
      <c r="CI257" s="54"/>
      <c r="CJ257" s="54"/>
      <c r="CK257" s="54"/>
      <c r="CL257" s="54"/>
      <c r="CM257" s="54"/>
      <c r="CN257" s="54"/>
      <c r="CO257" s="54"/>
      <c r="CP257" s="54"/>
      <c r="CQ257" s="54"/>
      <c r="CR257" s="54"/>
      <c r="CS257" s="54"/>
      <c r="CT257" s="54"/>
      <c r="CU257" s="54"/>
      <c r="CV257" s="54"/>
      <c r="CW257" s="54"/>
      <c r="CX257" s="54"/>
      <c r="CY257" s="54"/>
      <c r="CZ257" s="54"/>
      <c r="DA257" s="54"/>
      <c r="DB257" s="54"/>
      <c r="DC257" s="54"/>
    </row>
    <row r="258" spans="1:107" x14ac:dyDescent="0.2">
      <c r="A258" s="23"/>
      <c r="B258" s="91"/>
      <c r="C258" s="22"/>
      <c r="D258" s="22"/>
      <c r="E258" s="24"/>
      <c r="F258" s="24"/>
      <c r="G258" s="54"/>
      <c r="H258" s="54"/>
      <c r="I258" s="54"/>
      <c r="J258" s="54"/>
      <c r="K258" s="54"/>
      <c r="L258" s="54"/>
      <c r="M258" s="54"/>
      <c r="N258" s="54"/>
      <c r="O258" s="54"/>
      <c r="P258" s="54"/>
      <c r="Q258" s="54"/>
      <c r="R258" s="54"/>
      <c r="S258" s="54"/>
      <c r="T258" s="54"/>
      <c r="U258" s="54"/>
      <c r="V258" s="54"/>
      <c r="W258" s="54"/>
      <c r="X258" s="54"/>
      <c r="Y258" s="54"/>
      <c r="Z258" s="54"/>
      <c r="AA258" s="54"/>
      <c r="AB258" s="54"/>
      <c r="AC258" s="54"/>
      <c r="AD258" s="54"/>
      <c r="AE258" s="54"/>
      <c r="AF258" s="54"/>
      <c r="AG258" s="54"/>
      <c r="AH258" s="54"/>
      <c r="AI258" s="54"/>
      <c r="AJ258" s="54"/>
      <c r="AK258" s="54"/>
      <c r="AL258" s="54"/>
      <c r="AM258" s="54"/>
      <c r="AN258" s="54"/>
      <c r="AO258" s="54"/>
      <c r="AP258" s="54"/>
      <c r="AQ258" s="54"/>
      <c r="AR258" s="54"/>
      <c r="AS258" s="54"/>
      <c r="AT258" s="54"/>
      <c r="AU258" s="54"/>
      <c r="AV258" s="54"/>
      <c r="AW258" s="54"/>
      <c r="AX258" s="54"/>
      <c r="AY258" s="54"/>
      <c r="AZ258" s="54"/>
      <c r="BA258" s="54"/>
      <c r="BB258" s="54"/>
      <c r="BC258" s="54"/>
      <c r="BD258" s="54"/>
      <c r="BE258" s="54"/>
      <c r="BF258" s="54"/>
      <c r="BG258" s="54"/>
      <c r="BH258" s="54"/>
      <c r="BI258" s="54"/>
      <c r="BJ258" s="54"/>
      <c r="BK258" s="54"/>
      <c r="BL258" s="54"/>
      <c r="BM258" s="54"/>
      <c r="BN258" s="54"/>
      <c r="BO258" s="54"/>
      <c r="BP258" s="54"/>
      <c r="BQ258" s="54"/>
      <c r="BR258" s="54"/>
      <c r="BS258" s="54"/>
      <c r="BT258" s="54"/>
      <c r="BU258" s="54"/>
      <c r="BV258" s="54"/>
      <c r="BW258" s="54"/>
      <c r="BX258" s="54"/>
      <c r="BY258" s="54"/>
      <c r="BZ258" s="54"/>
      <c r="CA258" s="54"/>
      <c r="CB258" s="54"/>
      <c r="CC258" s="54"/>
      <c r="CD258" s="54"/>
      <c r="CE258" s="54"/>
      <c r="CF258" s="54"/>
      <c r="CG258" s="54"/>
      <c r="CH258" s="54"/>
      <c r="CI258" s="54"/>
      <c r="CJ258" s="54"/>
      <c r="CK258" s="54"/>
      <c r="CL258" s="54"/>
      <c r="CM258" s="54"/>
      <c r="CN258" s="54"/>
      <c r="CO258" s="54"/>
      <c r="CP258" s="54"/>
      <c r="CQ258" s="54"/>
      <c r="CR258" s="54"/>
      <c r="CS258" s="54"/>
      <c r="CT258" s="54"/>
      <c r="CU258" s="54"/>
      <c r="CV258" s="54"/>
      <c r="CW258" s="54"/>
      <c r="CX258" s="54"/>
      <c r="CY258" s="54"/>
      <c r="CZ258" s="54"/>
      <c r="DA258" s="54"/>
      <c r="DB258" s="54"/>
      <c r="DC258" s="54"/>
    </row>
    <row r="259" spans="1:107" x14ac:dyDescent="0.2">
      <c r="A259" s="23"/>
      <c r="B259" s="91"/>
      <c r="C259" s="22"/>
      <c r="D259" s="22"/>
      <c r="E259" s="24"/>
      <c r="F259" s="24"/>
      <c r="G259" s="54"/>
      <c r="H259" s="54"/>
      <c r="I259" s="54"/>
      <c r="J259" s="54"/>
      <c r="K259" s="54"/>
      <c r="L259" s="54"/>
      <c r="M259" s="54"/>
      <c r="N259" s="54"/>
      <c r="O259" s="54"/>
      <c r="P259" s="54"/>
      <c r="Q259" s="54"/>
      <c r="R259" s="54"/>
      <c r="S259" s="54"/>
      <c r="T259" s="54"/>
      <c r="U259" s="54"/>
      <c r="V259" s="54"/>
      <c r="W259" s="54"/>
      <c r="X259" s="54"/>
      <c r="Y259" s="54"/>
      <c r="Z259" s="54"/>
      <c r="AA259" s="54"/>
      <c r="AB259" s="54"/>
      <c r="AC259" s="54"/>
      <c r="AD259" s="54"/>
      <c r="AE259" s="54"/>
      <c r="AF259" s="54"/>
      <c r="AG259" s="54"/>
      <c r="AH259" s="54"/>
      <c r="AI259" s="54"/>
      <c r="AJ259" s="54"/>
      <c r="AK259" s="54"/>
      <c r="AL259" s="54"/>
      <c r="AM259" s="54"/>
      <c r="AN259" s="54"/>
      <c r="AO259" s="54"/>
      <c r="AP259" s="54"/>
      <c r="AQ259" s="54"/>
      <c r="AR259" s="54"/>
      <c r="AS259" s="54"/>
      <c r="AT259" s="54"/>
      <c r="AU259" s="54"/>
      <c r="AV259" s="54"/>
      <c r="AW259" s="54"/>
      <c r="AX259" s="54"/>
      <c r="AY259" s="54"/>
      <c r="AZ259" s="54"/>
      <c r="BA259" s="54"/>
      <c r="BB259" s="54"/>
      <c r="BC259" s="54"/>
      <c r="BD259" s="54"/>
      <c r="BE259" s="54"/>
      <c r="BF259" s="54"/>
      <c r="BG259" s="54"/>
      <c r="BH259" s="54"/>
      <c r="BI259" s="54"/>
      <c r="BJ259" s="54"/>
      <c r="BK259" s="54"/>
      <c r="BL259" s="54"/>
      <c r="BM259" s="54"/>
      <c r="BN259" s="54"/>
      <c r="BO259" s="54"/>
      <c r="BP259" s="54"/>
      <c r="BQ259" s="54"/>
      <c r="BR259" s="54"/>
      <c r="BS259" s="54"/>
      <c r="BT259" s="54"/>
      <c r="BU259" s="54"/>
      <c r="BV259" s="54"/>
      <c r="BW259" s="54"/>
      <c r="BX259" s="54"/>
      <c r="BY259" s="54"/>
      <c r="BZ259" s="54"/>
      <c r="CA259" s="54"/>
      <c r="CB259" s="54"/>
      <c r="CC259" s="54"/>
      <c r="CD259" s="54"/>
      <c r="CE259" s="54"/>
      <c r="CF259" s="54"/>
      <c r="CG259" s="54"/>
      <c r="CH259" s="54"/>
      <c r="CI259" s="54"/>
      <c r="CJ259" s="54"/>
      <c r="CK259" s="54"/>
      <c r="CL259" s="54"/>
      <c r="CM259" s="54"/>
      <c r="CN259" s="54"/>
      <c r="CO259" s="54"/>
      <c r="CP259" s="54"/>
      <c r="CQ259" s="54"/>
      <c r="CR259" s="54"/>
      <c r="CS259" s="54"/>
      <c r="CT259" s="54"/>
      <c r="CU259" s="54"/>
      <c r="CV259" s="54"/>
      <c r="CW259" s="54"/>
      <c r="CX259" s="54"/>
      <c r="CY259" s="54"/>
      <c r="CZ259" s="54"/>
      <c r="DA259" s="54"/>
      <c r="DB259" s="54"/>
      <c r="DC259" s="54"/>
    </row>
    <row r="260" spans="1:107" x14ac:dyDescent="0.2">
      <c r="A260" s="23"/>
      <c r="B260" s="91"/>
      <c r="C260" s="22"/>
      <c r="D260" s="22"/>
      <c r="E260" s="24"/>
      <c r="F260" s="24"/>
      <c r="G260" s="54"/>
      <c r="H260" s="54"/>
      <c r="I260" s="54"/>
      <c r="J260" s="54"/>
      <c r="K260" s="54"/>
      <c r="L260" s="54"/>
      <c r="M260" s="54"/>
      <c r="N260" s="54"/>
      <c r="O260" s="54"/>
      <c r="P260" s="54"/>
      <c r="Q260" s="54"/>
      <c r="R260" s="54"/>
      <c r="S260" s="54"/>
      <c r="T260" s="54"/>
      <c r="U260" s="54"/>
      <c r="V260" s="54"/>
      <c r="W260" s="54"/>
      <c r="X260" s="54"/>
      <c r="Y260" s="54"/>
      <c r="Z260" s="54"/>
      <c r="AA260" s="54"/>
      <c r="AB260" s="54"/>
      <c r="AC260" s="54"/>
      <c r="AD260" s="54"/>
      <c r="AE260" s="54"/>
      <c r="AF260" s="54"/>
      <c r="AG260" s="54"/>
      <c r="AH260" s="54"/>
      <c r="AI260" s="54"/>
      <c r="AJ260" s="54"/>
      <c r="AK260" s="54"/>
      <c r="AL260" s="54"/>
      <c r="AM260" s="54"/>
      <c r="AN260" s="54"/>
      <c r="AO260" s="54"/>
      <c r="AP260" s="54"/>
      <c r="AQ260" s="54"/>
      <c r="AR260" s="54"/>
      <c r="AS260" s="54"/>
      <c r="AT260" s="54"/>
      <c r="AU260" s="54"/>
      <c r="AV260" s="54"/>
      <c r="AW260" s="54"/>
      <c r="AX260" s="54"/>
      <c r="AY260" s="54"/>
      <c r="AZ260" s="54"/>
      <c r="BA260" s="54"/>
      <c r="BB260" s="54"/>
      <c r="BC260" s="54"/>
      <c r="BD260" s="54"/>
      <c r="BE260" s="54"/>
      <c r="BF260" s="54"/>
      <c r="BG260" s="54"/>
      <c r="BH260" s="54"/>
      <c r="BI260" s="54"/>
      <c r="BJ260" s="54"/>
      <c r="BK260" s="54"/>
      <c r="BL260" s="54"/>
      <c r="BM260" s="54"/>
      <c r="BN260" s="54"/>
      <c r="BO260" s="54"/>
      <c r="BP260" s="54"/>
      <c r="BQ260" s="54"/>
      <c r="BR260" s="54"/>
      <c r="BS260" s="54"/>
      <c r="BT260" s="54"/>
      <c r="BU260" s="54"/>
      <c r="BV260" s="54"/>
      <c r="BW260" s="54"/>
      <c r="BX260" s="54"/>
      <c r="BY260" s="54"/>
      <c r="BZ260" s="54"/>
      <c r="CA260" s="54"/>
      <c r="CB260" s="54"/>
      <c r="CC260" s="54"/>
      <c r="CD260" s="54"/>
      <c r="CE260" s="54"/>
      <c r="CF260" s="54"/>
      <c r="CG260" s="54"/>
      <c r="CH260" s="54"/>
      <c r="CI260" s="54"/>
      <c r="CJ260" s="54"/>
      <c r="CK260" s="54"/>
      <c r="CL260" s="54"/>
      <c r="CM260" s="54"/>
      <c r="CN260" s="54"/>
      <c r="CO260" s="54"/>
      <c r="CP260" s="54"/>
      <c r="CQ260" s="54"/>
      <c r="CR260" s="54"/>
      <c r="CS260" s="54"/>
      <c r="CT260" s="54"/>
      <c r="CU260" s="54"/>
      <c r="CV260" s="54"/>
      <c r="CW260" s="54"/>
      <c r="CX260" s="54"/>
      <c r="CY260" s="54"/>
      <c r="CZ260" s="54"/>
      <c r="DA260" s="54"/>
      <c r="DB260" s="54"/>
      <c r="DC260" s="54"/>
    </row>
    <row r="261" spans="1:107" x14ac:dyDescent="0.2">
      <c r="A261" s="23"/>
      <c r="B261" s="91"/>
      <c r="C261" s="22"/>
      <c r="D261" s="22"/>
      <c r="E261" s="24"/>
      <c r="F261" s="24"/>
      <c r="G261" s="54"/>
      <c r="H261" s="54"/>
      <c r="I261" s="54"/>
      <c r="J261" s="54"/>
      <c r="K261" s="54"/>
      <c r="L261" s="54"/>
      <c r="M261" s="54"/>
      <c r="N261" s="54"/>
      <c r="O261" s="54"/>
      <c r="P261" s="54"/>
      <c r="Q261" s="54"/>
      <c r="R261" s="54"/>
      <c r="S261" s="54"/>
      <c r="T261" s="54"/>
      <c r="U261" s="54"/>
      <c r="V261" s="54"/>
      <c r="W261" s="54"/>
      <c r="X261" s="54"/>
      <c r="Y261" s="54"/>
      <c r="Z261" s="54"/>
      <c r="AA261" s="54"/>
      <c r="AB261" s="54"/>
      <c r="AC261" s="54"/>
      <c r="AD261" s="54"/>
      <c r="AE261" s="54"/>
      <c r="AF261" s="54"/>
      <c r="AG261" s="54"/>
      <c r="AH261" s="54"/>
      <c r="AI261" s="54"/>
      <c r="AJ261" s="54"/>
      <c r="AK261" s="54"/>
      <c r="AL261" s="54"/>
      <c r="AM261" s="54"/>
      <c r="AN261" s="54"/>
      <c r="AO261" s="54"/>
      <c r="AP261" s="54"/>
      <c r="AQ261" s="54"/>
      <c r="AR261" s="54"/>
      <c r="AS261" s="54"/>
      <c r="AT261" s="54"/>
      <c r="AU261" s="54"/>
      <c r="AV261" s="54"/>
      <c r="AW261" s="54"/>
      <c r="AX261" s="54"/>
      <c r="AY261" s="54"/>
      <c r="AZ261" s="54"/>
      <c r="BA261" s="54"/>
      <c r="BB261" s="54"/>
      <c r="BC261" s="54"/>
      <c r="BD261" s="54"/>
      <c r="BE261" s="54"/>
      <c r="BF261" s="54"/>
      <c r="BG261" s="54"/>
      <c r="BH261" s="54"/>
      <c r="BI261" s="54"/>
      <c r="BJ261" s="54"/>
      <c r="BK261" s="54"/>
      <c r="BL261" s="54"/>
      <c r="BM261" s="54"/>
      <c r="BN261" s="54"/>
      <c r="BO261" s="54"/>
      <c r="BP261" s="54"/>
      <c r="BQ261" s="54"/>
      <c r="BR261" s="54"/>
      <c r="BS261" s="54"/>
      <c r="BT261" s="54"/>
      <c r="BU261" s="54"/>
      <c r="BV261" s="54"/>
      <c r="BW261" s="54"/>
      <c r="BX261" s="54"/>
      <c r="BY261" s="54"/>
      <c r="BZ261" s="54"/>
      <c r="CA261" s="54"/>
      <c r="CB261" s="54"/>
      <c r="CC261" s="54"/>
      <c r="CD261" s="54"/>
      <c r="CE261" s="54"/>
      <c r="CF261" s="54"/>
      <c r="CG261" s="54"/>
      <c r="CH261" s="54"/>
      <c r="CI261" s="54"/>
      <c r="CJ261" s="54"/>
      <c r="CK261" s="54"/>
      <c r="CL261" s="54"/>
      <c r="CM261" s="54"/>
      <c r="CN261" s="54"/>
      <c r="CO261" s="54"/>
      <c r="CP261" s="54"/>
      <c r="CQ261" s="54"/>
      <c r="CR261" s="54"/>
      <c r="CS261" s="54"/>
      <c r="CT261" s="54"/>
      <c r="CU261" s="54"/>
      <c r="CV261" s="54"/>
      <c r="CW261" s="54"/>
      <c r="CX261" s="54"/>
      <c r="CY261" s="54"/>
      <c r="CZ261" s="54"/>
      <c r="DA261" s="54"/>
      <c r="DB261" s="54"/>
      <c r="DC261" s="54"/>
    </row>
    <row r="262" spans="1:107" x14ac:dyDescent="0.2">
      <c r="A262" s="23"/>
      <c r="B262" s="91"/>
      <c r="C262" s="22"/>
      <c r="D262" s="22"/>
      <c r="E262" s="24"/>
      <c r="F262" s="24"/>
      <c r="G262" s="54"/>
      <c r="H262" s="54"/>
      <c r="I262" s="54"/>
      <c r="J262" s="54"/>
      <c r="K262" s="54"/>
      <c r="L262" s="54"/>
      <c r="M262" s="54"/>
      <c r="N262" s="54"/>
      <c r="O262" s="54"/>
      <c r="P262" s="54"/>
      <c r="Q262" s="54"/>
      <c r="R262" s="54"/>
      <c r="S262" s="54"/>
      <c r="T262" s="54"/>
      <c r="U262" s="54"/>
      <c r="V262" s="54"/>
      <c r="W262" s="54"/>
      <c r="X262" s="54"/>
      <c r="Y262" s="54"/>
      <c r="Z262" s="54"/>
      <c r="AA262" s="54"/>
      <c r="AB262" s="54"/>
      <c r="AC262" s="54"/>
      <c r="AD262" s="54"/>
      <c r="AE262" s="54"/>
      <c r="AF262" s="54"/>
      <c r="AG262" s="54"/>
      <c r="AH262" s="54"/>
      <c r="AI262" s="54"/>
      <c r="AJ262" s="54"/>
      <c r="AK262" s="54"/>
      <c r="AL262" s="54"/>
      <c r="AM262" s="54"/>
      <c r="AN262" s="54"/>
      <c r="AO262" s="54"/>
      <c r="AP262" s="54"/>
      <c r="AQ262" s="54"/>
      <c r="AR262" s="54"/>
      <c r="AS262" s="54"/>
      <c r="AT262" s="54"/>
      <c r="AU262" s="54"/>
      <c r="AV262" s="54"/>
      <c r="AW262" s="54"/>
      <c r="AX262" s="54"/>
      <c r="AY262" s="54"/>
      <c r="AZ262" s="54"/>
      <c r="BA262" s="54"/>
      <c r="BB262" s="54"/>
      <c r="BC262" s="54"/>
      <c r="BD262" s="54"/>
      <c r="BE262" s="54"/>
      <c r="BF262" s="54"/>
      <c r="BG262" s="54"/>
      <c r="BH262" s="54"/>
      <c r="BI262" s="54"/>
      <c r="BJ262" s="54"/>
      <c r="BK262" s="54"/>
      <c r="BL262" s="54"/>
      <c r="BM262" s="54"/>
      <c r="BN262" s="54"/>
      <c r="BO262" s="54"/>
      <c r="BP262" s="54"/>
      <c r="BQ262" s="54"/>
      <c r="BR262" s="54"/>
      <c r="BS262" s="54"/>
      <c r="BT262" s="54"/>
      <c r="BU262" s="54"/>
      <c r="BV262" s="54"/>
      <c r="BW262" s="54"/>
      <c r="BX262" s="54"/>
      <c r="BY262" s="54"/>
      <c r="BZ262" s="54"/>
      <c r="CA262" s="54"/>
      <c r="CB262" s="54"/>
      <c r="CC262" s="54"/>
      <c r="CD262" s="54"/>
      <c r="CE262" s="54"/>
      <c r="CF262" s="54"/>
      <c r="CG262" s="54"/>
      <c r="CH262" s="54"/>
      <c r="CI262" s="54"/>
      <c r="CJ262" s="54"/>
      <c r="CK262" s="54"/>
      <c r="CL262" s="54"/>
      <c r="CM262" s="54"/>
      <c r="CN262" s="54"/>
      <c r="CO262" s="54"/>
      <c r="CP262" s="54"/>
      <c r="CQ262" s="54"/>
      <c r="CR262" s="54"/>
      <c r="CS262" s="54"/>
      <c r="CT262" s="54"/>
      <c r="CU262" s="54"/>
      <c r="CV262" s="54"/>
      <c r="CW262" s="54"/>
      <c r="CX262" s="54"/>
      <c r="CY262" s="54"/>
      <c r="CZ262" s="54"/>
      <c r="DA262" s="54"/>
      <c r="DB262" s="54"/>
      <c r="DC262" s="54"/>
    </row>
    <row r="263" spans="1:107" x14ac:dyDescent="0.2">
      <c r="A263" s="23"/>
      <c r="B263" s="91"/>
      <c r="C263" s="22"/>
      <c r="D263" s="22"/>
      <c r="E263" s="24"/>
      <c r="F263" s="24"/>
      <c r="G263" s="54"/>
      <c r="H263" s="54"/>
      <c r="I263" s="54"/>
      <c r="J263" s="54"/>
      <c r="K263" s="54"/>
      <c r="L263" s="54"/>
      <c r="M263" s="54"/>
      <c r="N263" s="54"/>
      <c r="O263" s="54"/>
      <c r="P263" s="54"/>
      <c r="Q263" s="54"/>
      <c r="R263" s="54"/>
      <c r="S263" s="54"/>
      <c r="T263" s="54"/>
      <c r="U263" s="54"/>
      <c r="V263" s="54"/>
      <c r="W263" s="54"/>
      <c r="X263" s="54"/>
      <c r="Y263" s="54"/>
      <c r="Z263" s="54"/>
      <c r="AA263" s="54"/>
      <c r="AB263" s="54"/>
      <c r="AC263" s="54"/>
      <c r="AD263" s="54"/>
      <c r="AE263" s="54"/>
      <c r="AF263" s="54"/>
      <c r="AG263" s="54"/>
      <c r="AH263" s="54"/>
      <c r="AI263" s="54"/>
      <c r="AJ263" s="54"/>
      <c r="AK263" s="54"/>
      <c r="AL263" s="54"/>
      <c r="AM263" s="54"/>
      <c r="AN263" s="54"/>
      <c r="AO263" s="54"/>
      <c r="AP263" s="54"/>
      <c r="AQ263" s="54"/>
      <c r="AR263" s="54"/>
      <c r="AS263" s="54"/>
      <c r="AT263" s="54"/>
      <c r="AU263" s="54"/>
      <c r="AV263" s="54"/>
      <c r="AW263" s="54"/>
      <c r="AX263" s="54"/>
      <c r="AY263" s="54"/>
      <c r="AZ263" s="54"/>
      <c r="BA263" s="54"/>
      <c r="BB263" s="54"/>
      <c r="BC263" s="54"/>
      <c r="BD263" s="54"/>
      <c r="BE263" s="54"/>
      <c r="BF263" s="54"/>
      <c r="BG263" s="54"/>
      <c r="BH263" s="54"/>
      <c r="BI263" s="54"/>
      <c r="BJ263" s="54"/>
      <c r="BK263" s="54"/>
      <c r="BL263" s="54"/>
      <c r="BM263" s="54"/>
      <c r="BN263" s="54"/>
      <c r="BO263" s="54"/>
      <c r="BP263" s="54"/>
      <c r="BQ263" s="54"/>
      <c r="BR263" s="54"/>
      <c r="BS263" s="54"/>
      <c r="BT263" s="54"/>
      <c r="BU263" s="54"/>
      <c r="BV263" s="54"/>
      <c r="BW263" s="54"/>
      <c r="BX263" s="54"/>
      <c r="BY263" s="54"/>
      <c r="BZ263" s="54"/>
      <c r="CA263" s="54"/>
      <c r="CB263" s="54"/>
      <c r="CC263" s="54"/>
      <c r="CD263" s="54"/>
      <c r="CE263" s="54"/>
      <c r="CF263" s="54"/>
      <c r="CG263" s="54"/>
      <c r="CH263" s="54"/>
      <c r="CI263" s="54"/>
      <c r="CJ263" s="54"/>
      <c r="CK263" s="54"/>
      <c r="CL263" s="54"/>
      <c r="CM263" s="54"/>
      <c r="CN263" s="54"/>
      <c r="CO263" s="54"/>
      <c r="CP263" s="54"/>
      <c r="CQ263" s="54"/>
      <c r="CR263" s="54"/>
      <c r="CS263" s="54"/>
      <c r="CT263" s="54"/>
      <c r="CU263" s="54"/>
      <c r="CV263" s="54"/>
      <c r="CW263" s="54"/>
      <c r="CX263" s="54"/>
      <c r="CY263" s="54"/>
      <c r="CZ263" s="54"/>
      <c r="DA263" s="54"/>
      <c r="DB263" s="54"/>
      <c r="DC263" s="54"/>
    </row>
    <row r="264" spans="1:107" x14ac:dyDescent="0.2">
      <c r="A264" s="23"/>
      <c r="B264" s="91"/>
      <c r="C264" s="22"/>
      <c r="D264" s="22"/>
      <c r="E264" s="24"/>
      <c r="F264" s="24"/>
      <c r="G264" s="54"/>
      <c r="H264" s="54"/>
      <c r="I264" s="54"/>
      <c r="J264" s="54"/>
      <c r="K264" s="54"/>
      <c r="L264" s="54"/>
      <c r="M264" s="54"/>
      <c r="N264" s="54"/>
      <c r="O264" s="54"/>
      <c r="P264" s="54"/>
      <c r="Q264" s="54"/>
      <c r="R264" s="54"/>
      <c r="S264" s="54"/>
      <c r="T264" s="54"/>
      <c r="U264" s="54"/>
      <c r="V264" s="54"/>
      <c r="W264" s="54"/>
      <c r="X264" s="54"/>
      <c r="Y264" s="54"/>
      <c r="Z264" s="54"/>
      <c r="AA264" s="54"/>
      <c r="AB264" s="54"/>
      <c r="AC264" s="54"/>
      <c r="AD264" s="54"/>
      <c r="AE264" s="54"/>
      <c r="AF264" s="54"/>
      <c r="AG264" s="54"/>
      <c r="AH264" s="54"/>
      <c r="AI264" s="54"/>
      <c r="AJ264" s="54"/>
      <c r="AK264" s="54"/>
      <c r="AL264" s="54"/>
      <c r="AM264" s="54"/>
      <c r="AN264" s="54"/>
      <c r="AO264" s="54"/>
      <c r="AP264" s="54"/>
      <c r="AQ264" s="54"/>
      <c r="AR264" s="54"/>
      <c r="AS264" s="54"/>
      <c r="AT264" s="54"/>
      <c r="AU264" s="54"/>
      <c r="AV264" s="54"/>
      <c r="AW264" s="54"/>
      <c r="AX264" s="54"/>
      <c r="AY264" s="54"/>
      <c r="AZ264" s="54"/>
      <c r="BA264" s="54"/>
      <c r="BB264" s="54"/>
      <c r="BC264" s="54"/>
      <c r="BD264" s="54"/>
      <c r="BE264" s="54"/>
      <c r="BF264" s="54"/>
      <c r="BG264" s="54"/>
      <c r="BH264" s="54"/>
      <c r="BI264" s="54"/>
      <c r="BJ264" s="54"/>
      <c r="BK264" s="54"/>
      <c r="BL264" s="54"/>
      <c r="BM264" s="54"/>
      <c r="BN264" s="54"/>
      <c r="BO264" s="54"/>
      <c r="BP264" s="54"/>
      <c r="BQ264" s="54"/>
      <c r="BR264" s="54"/>
      <c r="BS264" s="54"/>
      <c r="BT264" s="54"/>
      <c r="BU264" s="54"/>
      <c r="BV264" s="54"/>
      <c r="BW264" s="54"/>
      <c r="BX264" s="54"/>
      <c r="BY264" s="54"/>
      <c r="BZ264" s="54"/>
      <c r="CA264" s="54"/>
      <c r="CB264" s="54"/>
      <c r="CC264" s="54"/>
      <c r="CD264" s="54"/>
      <c r="CE264" s="54"/>
      <c r="CF264" s="54"/>
      <c r="CG264" s="54"/>
      <c r="CH264" s="54"/>
      <c r="CI264" s="54"/>
      <c r="CJ264" s="54"/>
      <c r="CK264" s="54"/>
      <c r="CL264" s="54"/>
      <c r="CM264" s="54"/>
      <c r="CN264" s="54"/>
      <c r="CO264" s="54"/>
      <c r="CP264" s="54"/>
      <c r="CQ264" s="54"/>
      <c r="CR264" s="54"/>
      <c r="CS264" s="54"/>
      <c r="CT264" s="54"/>
      <c r="CU264" s="54"/>
      <c r="CV264" s="54"/>
      <c r="CW264" s="54"/>
      <c r="CX264" s="54"/>
      <c r="CY264" s="54"/>
      <c r="CZ264" s="54"/>
      <c r="DA264" s="54"/>
      <c r="DB264" s="54"/>
      <c r="DC264" s="54"/>
    </row>
    <row r="265" spans="1:107" x14ac:dyDescent="0.2">
      <c r="A265" s="23"/>
      <c r="B265" s="91"/>
      <c r="C265" s="22"/>
      <c r="D265" s="22"/>
      <c r="E265" s="24"/>
      <c r="F265" s="24"/>
      <c r="G265" s="54"/>
      <c r="H265" s="54"/>
      <c r="I265" s="54"/>
      <c r="J265" s="54"/>
      <c r="K265" s="54"/>
      <c r="L265" s="54"/>
      <c r="M265" s="54"/>
      <c r="N265" s="54"/>
      <c r="O265" s="54"/>
      <c r="P265" s="54"/>
      <c r="Q265" s="54"/>
      <c r="R265" s="54"/>
      <c r="S265" s="54"/>
      <c r="T265" s="54"/>
      <c r="U265" s="54"/>
      <c r="V265" s="54"/>
      <c r="W265" s="54"/>
      <c r="X265" s="54"/>
      <c r="Y265" s="54"/>
      <c r="Z265" s="54"/>
      <c r="AA265" s="54"/>
      <c r="AB265" s="54"/>
      <c r="AC265" s="54"/>
      <c r="AD265" s="54"/>
      <c r="AE265" s="54"/>
      <c r="AF265" s="54"/>
      <c r="AG265" s="54"/>
      <c r="AH265" s="54"/>
      <c r="AI265" s="54"/>
      <c r="AJ265" s="54"/>
      <c r="AK265" s="54"/>
      <c r="AL265" s="54"/>
      <c r="AM265" s="54"/>
      <c r="AN265" s="54"/>
      <c r="AO265" s="54"/>
      <c r="AP265" s="54"/>
      <c r="AQ265" s="54"/>
      <c r="AR265" s="54"/>
      <c r="AS265" s="54"/>
      <c r="AT265" s="54"/>
      <c r="AU265" s="54"/>
      <c r="AV265" s="54"/>
      <c r="AW265" s="54"/>
      <c r="AX265" s="54"/>
      <c r="AY265" s="54"/>
      <c r="AZ265" s="54"/>
      <c r="BA265" s="54"/>
      <c r="BB265" s="54"/>
      <c r="BC265" s="54"/>
      <c r="BD265" s="54"/>
      <c r="BE265" s="54"/>
      <c r="BF265" s="54"/>
      <c r="BG265" s="54"/>
      <c r="BH265" s="54"/>
      <c r="BI265" s="54"/>
      <c r="BJ265" s="54"/>
      <c r="BK265" s="54"/>
      <c r="BL265" s="54"/>
      <c r="BM265" s="54"/>
      <c r="BN265" s="54"/>
      <c r="BO265" s="54"/>
      <c r="BP265" s="54"/>
      <c r="BQ265" s="54"/>
      <c r="BR265" s="54"/>
      <c r="BS265" s="54"/>
      <c r="BT265" s="54"/>
      <c r="BU265" s="54"/>
      <c r="BV265" s="54"/>
      <c r="BW265" s="54"/>
      <c r="BX265" s="54"/>
      <c r="BY265" s="54"/>
      <c r="BZ265" s="54"/>
      <c r="CA265" s="54"/>
      <c r="CB265" s="54"/>
      <c r="CC265" s="54"/>
      <c r="CD265" s="54"/>
      <c r="CE265" s="54"/>
      <c r="CF265" s="54"/>
      <c r="CG265" s="54"/>
      <c r="CH265" s="54"/>
      <c r="CI265" s="54"/>
      <c r="CJ265" s="54"/>
      <c r="CK265" s="54"/>
      <c r="CL265" s="54"/>
      <c r="CM265" s="54"/>
      <c r="CN265" s="54"/>
      <c r="CO265" s="54"/>
      <c r="CP265" s="54"/>
      <c r="CQ265" s="54"/>
      <c r="CR265" s="54"/>
      <c r="CS265" s="54"/>
      <c r="CT265" s="54"/>
      <c r="CU265" s="54"/>
      <c r="CV265" s="54"/>
      <c r="CW265" s="54"/>
      <c r="CX265" s="54"/>
      <c r="CY265" s="54"/>
      <c r="CZ265" s="54"/>
      <c r="DA265" s="54"/>
      <c r="DB265" s="54"/>
      <c r="DC265" s="54"/>
    </row>
    <row r="266" spans="1:107" x14ac:dyDescent="0.2">
      <c r="A266" s="23"/>
      <c r="B266" s="91"/>
      <c r="C266" s="22"/>
      <c r="D266" s="22"/>
      <c r="E266" s="24"/>
      <c r="F266" s="24"/>
      <c r="G266" s="54"/>
      <c r="H266" s="54"/>
      <c r="I266" s="54"/>
      <c r="J266" s="54"/>
      <c r="K266" s="54"/>
      <c r="L266" s="54"/>
      <c r="M266" s="54"/>
      <c r="N266" s="54"/>
      <c r="O266" s="54"/>
      <c r="P266" s="54"/>
      <c r="Q266" s="54"/>
      <c r="R266" s="54"/>
      <c r="S266" s="54"/>
      <c r="T266" s="54"/>
      <c r="U266" s="54"/>
      <c r="V266" s="54"/>
      <c r="W266" s="54"/>
      <c r="X266" s="54"/>
      <c r="Y266" s="54"/>
      <c r="Z266" s="54"/>
      <c r="AA266" s="54"/>
      <c r="AB266" s="54"/>
      <c r="AC266" s="54"/>
      <c r="AD266" s="54"/>
      <c r="AE266" s="54"/>
      <c r="AF266" s="54"/>
      <c r="AG266" s="54"/>
      <c r="AH266" s="54"/>
      <c r="AI266" s="54"/>
      <c r="AJ266" s="54"/>
      <c r="AK266" s="54"/>
      <c r="AL266" s="54"/>
      <c r="AM266" s="54"/>
      <c r="AN266" s="54"/>
      <c r="AO266" s="54"/>
      <c r="AP266" s="54"/>
      <c r="AQ266" s="54"/>
      <c r="AR266" s="54"/>
      <c r="AS266" s="54"/>
      <c r="AT266" s="54"/>
      <c r="AU266" s="54"/>
      <c r="AV266" s="54"/>
      <c r="AW266" s="54"/>
      <c r="AX266" s="54"/>
      <c r="AY266" s="54"/>
      <c r="AZ266" s="54"/>
      <c r="BA266" s="54"/>
      <c r="BB266" s="54"/>
      <c r="BC266" s="54"/>
      <c r="BD266" s="54"/>
      <c r="BE266" s="54"/>
      <c r="BF266" s="54"/>
      <c r="BG266" s="54"/>
      <c r="BH266" s="54"/>
      <c r="BI266" s="54"/>
      <c r="BJ266" s="54"/>
      <c r="BK266" s="54"/>
      <c r="BL266" s="54"/>
      <c r="BM266" s="54"/>
      <c r="BN266" s="54"/>
      <c r="BO266" s="54"/>
      <c r="BP266" s="54"/>
      <c r="BQ266" s="54"/>
      <c r="BR266" s="54"/>
      <c r="BS266" s="54"/>
      <c r="BT266" s="54"/>
      <c r="BU266" s="54"/>
      <c r="BV266" s="54"/>
      <c r="BW266" s="54"/>
      <c r="BX266" s="54"/>
      <c r="BY266" s="54"/>
      <c r="BZ266" s="54"/>
      <c r="CA266" s="54"/>
      <c r="CB266" s="54"/>
      <c r="CC266" s="54"/>
      <c r="CD266" s="54"/>
      <c r="CE266" s="54"/>
      <c r="CF266" s="54"/>
      <c r="CG266" s="54"/>
      <c r="CH266" s="54"/>
      <c r="CI266" s="54"/>
      <c r="CJ266" s="54"/>
      <c r="CK266" s="54"/>
      <c r="CL266" s="54"/>
      <c r="CM266" s="54"/>
      <c r="CN266" s="54"/>
      <c r="CO266" s="54"/>
      <c r="CP266" s="54"/>
      <c r="CQ266" s="54"/>
      <c r="CR266" s="54"/>
      <c r="CS266" s="54"/>
      <c r="CT266" s="54"/>
      <c r="CU266" s="54"/>
      <c r="CV266" s="54"/>
      <c r="CW266" s="54"/>
      <c r="CX266" s="54"/>
      <c r="CY266" s="54"/>
      <c r="CZ266" s="54"/>
      <c r="DA266" s="54"/>
      <c r="DB266" s="54"/>
      <c r="DC266" s="54"/>
    </row>
    <row r="267" spans="1:107" x14ac:dyDescent="0.2">
      <c r="A267" s="23"/>
      <c r="B267" s="91"/>
      <c r="C267" s="22"/>
      <c r="D267" s="22"/>
      <c r="E267" s="24"/>
      <c r="F267" s="24"/>
      <c r="G267" s="54"/>
      <c r="H267" s="54"/>
      <c r="I267" s="5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54"/>
      <c r="Y267" s="54"/>
      <c r="Z267" s="54"/>
      <c r="AA267" s="54"/>
      <c r="AB267" s="54"/>
      <c r="AC267" s="54"/>
      <c r="AD267" s="54"/>
      <c r="AE267" s="54"/>
      <c r="AF267" s="54"/>
      <c r="AG267" s="54"/>
      <c r="AH267" s="54"/>
      <c r="AI267" s="5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54"/>
      <c r="BW267" s="54"/>
      <c r="BX267" s="54"/>
      <c r="BY267" s="54"/>
      <c r="BZ267" s="54"/>
      <c r="CA267" s="54"/>
      <c r="CB267" s="54"/>
      <c r="CC267" s="54"/>
      <c r="CD267" s="54"/>
      <c r="CE267" s="54"/>
      <c r="CF267" s="54"/>
      <c r="CG267" s="54"/>
      <c r="CH267" s="54"/>
      <c r="CI267" s="54"/>
      <c r="CJ267" s="54"/>
      <c r="CK267" s="54"/>
      <c r="CL267" s="54"/>
      <c r="CM267" s="54"/>
      <c r="CN267" s="54"/>
      <c r="CO267" s="54"/>
      <c r="CP267" s="54"/>
      <c r="CQ267" s="54"/>
      <c r="CR267" s="54"/>
      <c r="CS267" s="54"/>
      <c r="CT267" s="54"/>
      <c r="CU267" s="54"/>
      <c r="CV267" s="54"/>
      <c r="CW267" s="54"/>
      <c r="CX267" s="54"/>
      <c r="CY267" s="54"/>
      <c r="CZ267" s="54"/>
      <c r="DA267" s="54"/>
      <c r="DB267" s="54"/>
      <c r="DC267" s="54"/>
    </row>
    <row r="268" spans="1:107" x14ac:dyDescent="0.2">
      <c r="A268" s="23"/>
      <c r="B268" s="91"/>
      <c r="C268" s="22"/>
      <c r="D268" s="22"/>
      <c r="E268" s="24"/>
      <c r="F268" s="24"/>
      <c r="G268" s="54"/>
      <c r="H268" s="54"/>
      <c r="I268" s="54"/>
      <c r="J268" s="54"/>
      <c r="K268" s="54"/>
      <c r="L268" s="54"/>
      <c r="M268" s="54"/>
      <c r="N268" s="54"/>
      <c r="O268" s="54"/>
      <c r="P268" s="54"/>
      <c r="Q268" s="54"/>
      <c r="R268" s="54"/>
      <c r="S268" s="54"/>
      <c r="T268" s="54"/>
      <c r="U268" s="54"/>
      <c r="V268" s="54"/>
      <c r="W268" s="54"/>
      <c r="X268" s="54"/>
      <c r="Y268" s="54"/>
      <c r="Z268" s="54"/>
      <c r="AA268" s="54"/>
      <c r="AB268" s="54"/>
      <c r="AC268" s="54"/>
      <c r="AD268" s="54"/>
      <c r="AE268" s="54"/>
      <c r="AF268" s="54"/>
      <c r="AG268" s="54"/>
      <c r="AH268" s="54"/>
      <c r="AI268" s="54"/>
      <c r="AJ268" s="54"/>
      <c r="AK268" s="54"/>
      <c r="AL268" s="54"/>
      <c r="AM268" s="54"/>
      <c r="AN268" s="54"/>
      <c r="AO268" s="54"/>
      <c r="AP268" s="54"/>
      <c r="AQ268" s="54"/>
      <c r="AR268" s="54"/>
      <c r="AS268" s="54"/>
      <c r="AT268" s="54"/>
      <c r="AU268" s="54"/>
      <c r="AV268" s="54"/>
      <c r="AW268" s="54"/>
      <c r="AX268" s="54"/>
      <c r="AY268" s="54"/>
      <c r="AZ268" s="54"/>
      <c r="BA268" s="54"/>
      <c r="BB268" s="54"/>
      <c r="BC268" s="54"/>
      <c r="BD268" s="54"/>
      <c r="BE268" s="54"/>
      <c r="BF268" s="54"/>
      <c r="BG268" s="54"/>
      <c r="BH268" s="54"/>
      <c r="BI268" s="54"/>
      <c r="BJ268" s="54"/>
      <c r="BK268" s="54"/>
      <c r="BL268" s="54"/>
      <c r="BM268" s="54"/>
      <c r="BN268" s="54"/>
      <c r="BO268" s="54"/>
      <c r="BP268" s="54"/>
      <c r="BQ268" s="54"/>
      <c r="BR268" s="54"/>
      <c r="BS268" s="54"/>
      <c r="BT268" s="54"/>
      <c r="BU268" s="54"/>
      <c r="BV268" s="54"/>
      <c r="BW268" s="54"/>
      <c r="BX268" s="54"/>
      <c r="BY268" s="54"/>
      <c r="BZ268" s="54"/>
      <c r="CA268" s="54"/>
      <c r="CB268" s="54"/>
      <c r="CC268" s="54"/>
      <c r="CD268" s="54"/>
      <c r="CE268" s="54"/>
      <c r="CF268" s="54"/>
      <c r="CG268" s="54"/>
      <c r="CH268" s="54"/>
      <c r="CI268" s="54"/>
      <c r="CJ268" s="54"/>
      <c r="CK268" s="54"/>
      <c r="CL268" s="54"/>
      <c r="CM268" s="54"/>
      <c r="CN268" s="54"/>
      <c r="CO268" s="54"/>
      <c r="CP268" s="54"/>
      <c r="CQ268" s="54"/>
      <c r="CR268" s="54"/>
      <c r="CS268" s="54"/>
      <c r="CT268" s="54"/>
      <c r="CU268" s="54"/>
      <c r="CV268" s="54"/>
      <c r="CW268" s="54"/>
      <c r="CX268" s="54"/>
      <c r="CY268" s="54"/>
      <c r="CZ268" s="54"/>
      <c r="DA268" s="54"/>
      <c r="DB268" s="54"/>
      <c r="DC268" s="54"/>
    </row>
    <row r="269" spans="1:107" x14ac:dyDescent="0.2">
      <c r="A269" s="23"/>
      <c r="B269" s="91"/>
      <c r="C269" s="22"/>
      <c r="D269" s="22"/>
      <c r="E269" s="24"/>
      <c r="F269" s="24"/>
      <c r="G269" s="54"/>
      <c r="H269" s="54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54"/>
      <c r="T269" s="54"/>
      <c r="U269" s="54"/>
      <c r="V269" s="54"/>
      <c r="W269" s="54"/>
      <c r="X269" s="54"/>
      <c r="Y269" s="54"/>
      <c r="Z269" s="54"/>
      <c r="AA269" s="54"/>
      <c r="AB269" s="54"/>
      <c r="AC269" s="54"/>
      <c r="AD269" s="54"/>
      <c r="AE269" s="54"/>
      <c r="AF269" s="54"/>
      <c r="AG269" s="54"/>
      <c r="AH269" s="54"/>
      <c r="AI269" s="54"/>
      <c r="AJ269" s="54"/>
      <c r="AK269" s="54"/>
      <c r="AL269" s="54"/>
      <c r="AM269" s="54"/>
      <c r="AN269" s="54"/>
      <c r="AO269" s="54"/>
      <c r="AP269" s="54"/>
      <c r="AQ269" s="54"/>
      <c r="AR269" s="54"/>
      <c r="AS269" s="54"/>
      <c r="AT269" s="54"/>
      <c r="AU269" s="54"/>
      <c r="AV269" s="54"/>
      <c r="AW269" s="54"/>
      <c r="AX269" s="54"/>
      <c r="AY269" s="54"/>
      <c r="AZ269" s="54"/>
      <c r="BA269" s="54"/>
      <c r="BB269" s="54"/>
      <c r="BC269" s="54"/>
      <c r="BD269" s="54"/>
      <c r="BE269" s="54"/>
      <c r="BF269" s="54"/>
      <c r="BG269" s="54"/>
      <c r="BH269" s="54"/>
      <c r="BI269" s="54"/>
      <c r="BJ269" s="54"/>
      <c r="BK269" s="54"/>
      <c r="BL269" s="54"/>
      <c r="BM269" s="54"/>
      <c r="BN269" s="54"/>
      <c r="BO269" s="54"/>
      <c r="BP269" s="54"/>
      <c r="BQ269" s="54"/>
      <c r="BR269" s="54"/>
      <c r="BS269" s="54"/>
      <c r="BT269" s="54"/>
      <c r="BU269" s="54"/>
      <c r="BV269" s="54"/>
      <c r="BW269" s="54"/>
      <c r="BX269" s="54"/>
      <c r="BY269" s="54"/>
      <c r="BZ269" s="54"/>
      <c r="CA269" s="54"/>
      <c r="CB269" s="54"/>
      <c r="CC269" s="54"/>
      <c r="CD269" s="54"/>
      <c r="CE269" s="54"/>
      <c r="CF269" s="54"/>
      <c r="CG269" s="54"/>
      <c r="CH269" s="54"/>
      <c r="CI269" s="54"/>
      <c r="CJ269" s="54"/>
      <c r="CK269" s="54"/>
      <c r="CL269" s="54"/>
      <c r="CM269" s="54"/>
      <c r="CN269" s="54"/>
      <c r="CO269" s="54"/>
      <c r="CP269" s="54"/>
      <c r="CQ269" s="54"/>
      <c r="CR269" s="54"/>
      <c r="CS269" s="54"/>
      <c r="CT269" s="54"/>
      <c r="CU269" s="54"/>
      <c r="CV269" s="54"/>
      <c r="CW269" s="54"/>
      <c r="CX269" s="54"/>
      <c r="CY269" s="54"/>
      <c r="CZ269" s="54"/>
      <c r="DA269" s="54"/>
      <c r="DB269" s="54"/>
      <c r="DC269" s="54"/>
    </row>
    <row r="270" spans="1:107" x14ac:dyDescent="0.2">
      <c r="A270" s="23"/>
      <c r="B270" s="91"/>
      <c r="C270" s="22"/>
      <c r="D270" s="22"/>
      <c r="E270" s="24"/>
      <c r="F270" s="24"/>
      <c r="G270" s="54"/>
      <c r="H270" s="54"/>
      <c r="I270" s="54"/>
      <c r="J270" s="54"/>
      <c r="K270" s="54"/>
      <c r="L270" s="54"/>
      <c r="M270" s="54"/>
      <c r="N270" s="54"/>
      <c r="O270" s="54"/>
      <c r="P270" s="54"/>
      <c r="Q270" s="54"/>
      <c r="R270" s="54"/>
      <c r="S270" s="54"/>
      <c r="T270" s="54"/>
      <c r="U270" s="54"/>
      <c r="V270" s="54"/>
      <c r="W270" s="54"/>
      <c r="X270" s="54"/>
      <c r="Y270" s="54"/>
      <c r="Z270" s="54"/>
      <c r="AA270" s="54"/>
      <c r="AB270" s="54"/>
      <c r="AC270" s="54"/>
      <c r="AD270" s="54"/>
      <c r="AE270" s="54"/>
      <c r="AF270" s="54"/>
      <c r="AG270" s="54"/>
      <c r="AH270" s="54"/>
      <c r="AI270" s="54"/>
      <c r="AJ270" s="54"/>
      <c r="AK270" s="54"/>
      <c r="AL270" s="54"/>
      <c r="AM270" s="54"/>
      <c r="AN270" s="54"/>
      <c r="AO270" s="54"/>
      <c r="AP270" s="54"/>
      <c r="AQ270" s="54"/>
      <c r="AR270" s="54"/>
      <c r="AS270" s="54"/>
      <c r="AT270" s="54"/>
      <c r="AU270" s="54"/>
      <c r="AV270" s="54"/>
      <c r="AW270" s="54"/>
      <c r="AX270" s="54"/>
      <c r="AY270" s="54"/>
      <c r="AZ270" s="54"/>
      <c r="BA270" s="54"/>
      <c r="BB270" s="54"/>
      <c r="BC270" s="54"/>
      <c r="BD270" s="54"/>
      <c r="BE270" s="54"/>
      <c r="BF270" s="54"/>
      <c r="BG270" s="54"/>
      <c r="BH270" s="54"/>
      <c r="BI270" s="54"/>
      <c r="BJ270" s="54"/>
      <c r="BK270" s="54"/>
      <c r="BL270" s="54"/>
      <c r="BM270" s="54"/>
      <c r="BN270" s="54"/>
      <c r="BO270" s="54"/>
      <c r="BP270" s="54"/>
      <c r="BQ270" s="54"/>
      <c r="BR270" s="54"/>
      <c r="BS270" s="54"/>
      <c r="BT270" s="54"/>
      <c r="BU270" s="54"/>
      <c r="BV270" s="54"/>
      <c r="BW270" s="54"/>
      <c r="BX270" s="54"/>
      <c r="BY270" s="54"/>
      <c r="BZ270" s="54"/>
      <c r="CA270" s="54"/>
      <c r="CB270" s="54"/>
      <c r="CC270" s="54"/>
      <c r="CD270" s="54"/>
      <c r="CE270" s="54"/>
      <c r="CF270" s="54"/>
      <c r="CG270" s="54"/>
      <c r="CH270" s="54"/>
      <c r="CI270" s="54"/>
      <c r="CJ270" s="54"/>
      <c r="CK270" s="54"/>
      <c r="CL270" s="54"/>
      <c r="CM270" s="54"/>
      <c r="CN270" s="54"/>
      <c r="CO270" s="54"/>
      <c r="CP270" s="54"/>
      <c r="CQ270" s="54"/>
      <c r="CR270" s="54"/>
      <c r="CS270" s="54"/>
      <c r="CT270" s="54"/>
      <c r="CU270" s="54"/>
      <c r="CV270" s="54"/>
      <c r="CW270" s="54"/>
      <c r="CX270" s="54"/>
      <c r="CY270" s="54"/>
      <c r="CZ270" s="54"/>
      <c r="DA270" s="54"/>
      <c r="DB270" s="54"/>
      <c r="DC270" s="54"/>
    </row>
    <row r="271" spans="1:107" x14ac:dyDescent="0.2">
      <c r="A271" s="23"/>
      <c r="B271" s="91"/>
      <c r="C271" s="22"/>
      <c r="D271" s="22"/>
      <c r="E271" s="24"/>
      <c r="F271" s="24"/>
      <c r="G271" s="54"/>
      <c r="H271" s="54"/>
      <c r="I271" s="54"/>
      <c r="J271" s="54"/>
      <c r="K271" s="54"/>
      <c r="L271" s="54"/>
      <c r="M271" s="54"/>
      <c r="N271" s="54"/>
      <c r="O271" s="54"/>
      <c r="P271" s="54"/>
      <c r="Q271" s="54"/>
      <c r="R271" s="54"/>
      <c r="S271" s="54"/>
      <c r="T271" s="54"/>
      <c r="U271" s="54"/>
      <c r="V271" s="54"/>
      <c r="W271" s="54"/>
      <c r="X271" s="54"/>
      <c r="Y271" s="54"/>
      <c r="Z271" s="54"/>
      <c r="AA271" s="54"/>
      <c r="AB271" s="54"/>
      <c r="AC271" s="54"/>
      <c r="AD271" s="54"/>
      <c r="AE271" s="54"/>
      <c r="AF271" s="54"/>
      <c r="AG271" s="54"/>
      <c r="AH271" s="54"/>
      <c r="AI271" s="54"/>
      <c r="AJ271" s="54"/>
      <c r="AK271" s="54"/>
      <c r="AL271" s="54"/>
      <c r="AM271" s="54"/>
      <c r="AN271" s="54"/>
      <c r="AO271" s="54"/>
      <c r="AP271" s="54"/>
      <c r="AQ271" s="54"/>
      <c r="AR271" s="54"/>
      <c r="AS271" s="54"/>
      <c r="AT271" s="54"/>
      <c r="AU271" s="54"/>
      <c r="AV271" s="54"/>
      <c r="AW271" s="54"/>
      <c r="AX271" s="54"/>
      <c r="AY271" s="54"/>
      <c r="AZ271" s="54"/>
      <c r="BA271" s="54"/>
      <c r="BB271" s="54"/>
      <c r="BC271" s="54"/>
      <c r="BD271" s="54"/>
      <c r="BE271" s="54"/>
      <c r="BF271" s="54"/>
      <c r="BG271" s="54"/>
      <c r="BH271" s="54"/>
      <c r="BI271" s="54"/>
      <c r="BJ271" s="54"/>
      <c r="BK271" s="54"/>
      <c r="BL271" s="54"/>
      <c r="BM271" s="54"/>
      <c r="BN271" s="54"/>
      <c r="BO271" s="54"/>
      <c r="BP271" s="54"/>
      <c r="BQ271" s="54"/>
      <c r="BR271" s="54"/>
      <c r="BS271" s="54"/>
      <c r="BT271" s="54"/>
      <c r="BU271" s="54"/>
      <c r="BV271" s="54"/>
      <c r="BW271" s="54"/>
      <c r="BX271" s="54"/>
      <c r="BY271" s="54"/>
      <c r="BZ271" s="54"/>
      <c r="CA271" s="54"/>
      <c r="CB271" s="54"/>
      <c r="CC271" s="54"/>
      <c r="CD271" s="54"/>
      <c r="CE271" s="54"/>
      <c r="CF271" s="54"/>
      <c r="CG271" s="54"/>
      <c r="CH271" s="54"/>
      <c r="CI271" s="54"/>
      <c r="CJ271" s="54"/>
      <c r="CK271" s="54"/>
      <c r="CL271" s="54"/>
      <c r="CM271" s="54"/>
      <c r="CN271" s="54"/>
      <c r="CO271" s="54"/>
      <c r="CP271" s="54"/>
      <c r="CQ271" s="54"/>
      <c r="CR271" s="54"/>
      <c r="CS271" s="54"/>
      <c r="CT271" s="54"/>
      <c r="CU271" s="54"/>
      <c r="CV271" s="54"/>
      <c r="CW271" s="54"/>
      <c r="CX271" s="54"/>
      <c r="CY271" s="54"/>
      <c r="CZ271" s="54"/>
      <c r="DA271" s="54"/>
      <c r="DB271" s="54"/>
      <c r="DC271" s="54"/>
    </row>
    <row r="272" spans="1:107" x14ac:dyDescent="0.2">
      <c r="A272" s="23"/>
      <c r="B272" s="91"/>
      <c r="C272" s="22"/>
      <c r="D272" s="22"/>
      <c r="E272" s="24"/>
      <c r="F272" s="24"/>
      <c r="G272" s="54"/>
      <c r="H272" s="54"/>
      <c r="I272" s="54"/>
      <c r="J272" s="54"/>
      <c r="K272" s="54"/>
      <c r="L272" s="54"/>
      <c r="M272" s="54"/>
      <c r="N272" s="54"/>
      <c r="O272" s="54"/>
      <c r="P272" s="54"/>
      <c r="Q272" s="54"/>
      <c r="R272" s="54"/>
      <c r="S272" s="54"/>
      <c r="T272" s="54"/>
      <c r="U272" s="54"/>
      <c r="V272" s="54"/>
      <c r="W272" s="54"/>
      <c r="X272" s="54"/>
      <c r="Y272" s="54"/>
      <c r="Z272" s="54"/>
      <c r="AA272" s="54"/>
      <c r="AB272" s="54"/>
      <c r="AC272" s="54"/>
      <c r="AD272" s="54"/>
      <c r="AE272" s="54"/>
      <c r="AF272" s="54"/>
      <c r="AG272" s="54"/>
      <c r="AH272" s="54"/>
      <c r="AI272" s="54"/>
      <c r="AJ272" s="54"/>
      <c r="AK272" s="54"/>
      <c r="AL272" s="54"/>
      <c r="AM272" s="54"/>
      <c r="AN272" s="54"/>
      <c r="AO272" s="54"/>
      <c r="AP272" s="54"/>
      <c r="AQ272" s="54"/>
      <c r="AR272" s="54"/>
      <c r="AS272" s="54"/>
      <c r="AT272" s="54"/>
      <c r="AU272" s="54"/>
      <c r="AV272" s="54"/>
      <c r="AW272" s="54"/>
      <c r="AX272" s="54"/>
      <c r="AY272" s="54"/>
      <c r="AZ272" s="54"/>
      <c r="BA272" s="54"/>
      <c r="BB272" s="54"/>
      <c r="BC272" s="54"/>
      <c r="BD272" s="54"/>
      <c r="BE272" s="54"/>
      <c r="BF272" s="54"/>
      <c r="BG272" s="54"/>
      <c r="BH272" s="54"/>
      <c r="BI272" s="54"/>
      <c r="BJ272" s="54"/>
      <c r="BK272" s="54"/>
      <c r="BL272" s="54"/>
      <c r="BM272" s="54"/>
      <c r="BN272" s="54"/>
      <c r="BO272" s="54"/>
      <c r="BP272" s="54"/>
      <c r="BQ272" s="54"/>
      <c r="BR272" s="54"/>
      <c r="BS272" s="54"/>
      <c r="BT272" s="54"/>
      <c r="BU272" s="54"/>
      <c r="BV272" s="54"/>
      <c r="BW272" s="54"/>
      <c r="BX272" s="54"/>
      <c r="BY272" s="54"/>
      <c r="BZ272" s="54"/>
      <c r="CA272" s="54"/>
      <c r="CB272" s="54"/>
      <c r="CC272" s="54"/>
      <c r="CD272" s="54"/>
      <c r="CE272" s="54"/>
      <c r="CF272" s="54"/>
      <c r="CG272" s="54"/>
      <c r="CH272" s="54"/>
      <c r="CI272" s="54"/>
      <c r="CJ272" s="54"/>
      <c r="CK272" s="54"/>
      <c r="CL272" s="54"/>
      <c r="CM272" s="54"/>
      <c r="CN272" s="54"/>
      <c r="CO272" s="54"/>
      <c r="CP272" s="54"/>
      <c r="CQ272" s="54"/>
      <c r="CR272" s="54"/>
      <c r="CS272" s="54"/>
      <c r="CT272" s="54"/>
      <c r="CU272" s="54"/>
      <c r="CV272" s="54"/>
      <c r="CW272" s="54"/>
      <c r="CX272" s="54"/>
      <c r="CY272" s="54"/>
      <c r="CZ272" s="54"/>
      <c r="DA272" s="54"/>
      <c r="DB272" s="54"/>
      <c r="DC272" s="54"/>
    </row>
    <row r="273" spans="1:107" x14ac:dyDescent="0.2">
      <c r="A273" s="23"/>
      <c r="B273" s="91"/>
      <c r="C273" s="22"/>
      <c r="D273" s="22"/>
      <c r="E273" s="24"/>
      <c r="F273" s="24"/>
      <c r="G273" s="54"/>
      <c r="H273" s="54"/>
      <c r="I273" s="54"/>
      <c r="J273" s="54"/>
      <c r="K273" s="54"/>
      <c r="L273" s="54"/>
      <c r="M273" s="54"/>
      <c r="N273" s="54"/>
      <c r="O273" s="54"/>
      <c r="P273" s="54"/>
      <c r="Q273" s="54"/>
      <c r="R273" s="54"/>
      <c r="S273" s="54"/>
      <c r="T273" s="54"/>
      <c r="U273" s="54"/>
      <c r="V273" s="54"/>
      <c r="W273" s="54"/>
      <c r="X273" s="54"/>
      <c r="Y273" s="54"/>
      <c r="Z273" s="54"/>
      <c r="AA273" s="54"/>
      <c r="AB273" s="54"/>
      <c r="AC273" s="54"/>
      <c r="AD273" s="54"/>
      <c r="AE273" s="54"/>
      <c r="AF273" s="54"/>
      <c r="AG273" s="54"/>
      <c r="AH273" s="54"/>
      <c r="AI273" s="54"/>
      <c r="AJ273" s="54"/>
      <c r="AK273" s="54"/>
      <c r="AL273" s="54"/>
      <c r="AM273" s="54"/>
      <c r="AN273" s="54"/>
      <c r="AO273" s="54"/>
      <c r="AP273" s="54"/>
      <c r="AQ273" s="54"/>
      <c r="AR273" s="54"/>
      <c r="AS273" s="54"/>
      <c r="AT273" s="54"/>
      <c r="AU273" s="54"/>
      <c r="AV273" s="54"/>
      <c r="AW273" s="54"/>
      <c r="AX273" s="54"/>
      <c r="AY273" s="54"/>
      <c r="AZ273" s="54"/>
      <c r="BA273" s="54"/>
      <c r="BB273" s="54"/>
      <c r="BC273" s="54"/>
      <c r="BD273" s="54"/>
      <c r="BE273" s="54"/>
      <c r="BF273" s="54"/>
      <c r="BG273" s="54"/>
      <c r="BH273" s="54"/>
      <c r="BI273" s="54"/>
      <c r="BJ273" s="54"/>
      <c r="BK273" s="54"/>
      <c r="BL273" s="54"/>
      <c r="BM273" s="54"/>
      <c r="BN273" s="54"/>
      <c r="BO273" s="54"/>
      <c r="BP273" s="54"/>
      <c r="BQ273" s="54"/>
      <c r="BR273" s="54"/>
      <c r="BS273" s="54"/>
      <c r="BT273" s="54"/>
      <c r="BU273" s="54"/>
      <c r="BV273" s="54"/>
      <c r="BW273" s="54"/>
      <c r="BX273" s="54"/>
      <c r="BY273" s="54"/>
      <c r="BZ273" s="54"/>
      <c r="CA273" s="54"/>
      <c r="CB273" s="54"/>
      <c r="CC273" s="54"/>
      <c r="CD273" s="54"/>
      <c r="CE273" s="54"/>
      <c r="CF273" s="54"/>
      <c r="CG273" s="54"/>
      <c r="CH273" s="54"/>
      <c r="CI273" s="54"/>
      <c r="CJ273" s="54"/>
      <c r="CK273" s="54"/>
      <c r="CL273" s="54"/>
      <c r="CM273" s="54"/>
      <c r="CN273" s="54"/>
      <c r="CO273" s="54"/>
      <c r="CP273" s="54"/>
      <c r="CQ273" s="54"/>
      <c r="CR273" s="54"/>
      <c r="CS273" s="54"/>
      <c r="CT273" s="54"/>
      <c r="CU273" s="54"/>
      <c r="CV273" s="54"/>
      <c r="CW273" s="54"/>
      <c r="CX273" s="54"/>
      <c r="CY273" s="54"/>
      <c r="CZ273" s="54"/>
      <c r="DA273" s="54"/>
      <c r="DB273" s="54"/>
      <c r="DC273" s="54"/>
    </row>
    <row r="274" spans="1:107" x14ac:dyDescent="0.2">
      <c r="A274" s="23"/>
      <c r="B274" s="91"/>
      <c r="C274" s="22"/>
      <c r="D274" s="22"/>
      <c r="E274" s="24"/>
      <c r="F274" s="24"/>
      <c r="G274" s="54"/>
      <c r="H274" s="54"/>
      <c r="I274" s="54"/>
      <c r="J274" s="54"/>
      <c r="K274" s="54"/>
      <c r="L274" s="54"/>
      <c r="M274" s="54"/>
      <c r="N274" s="54"/>
      <c r="O274" s="54"/>
      <c r="P274" s="54"/>
      <c r="Q274" s="54"/>
      <c r="R274" s="54"/>
      <c r="S274" s="54"/>
      <c r="T274" s="54"/>
      <c r="U274" s="54"/>
      <c r="V274" s="54"/>
      <c r="W274" s="54"/>
      <c r="X274" s="54"/>
      <c r="Y274" s="54"/>
      <c r="Z274" s="54"/>
      <c r="AA274" s="54"/>
      <c r="AB274" s="54"/>
      <c r="AC274" s="54"/>
      <c r="AD274" s="54"/>
      <c r="AE274" s="54"/>
      <c r="AF274" s="54"/>
      <c r="AG274" s="54"/>
      <c r="AH274" s="54"/>
      <c r="AI274" s="54"/>
      <c r="AJ274" s="54"/>
      <c r="AK274" s="54"/>
      <c r="AL274" s="54"/>
      <c r="AM274" s="54"/>
      <c r="AN274" s="54"/>
      <c r="AO274" s="54"/>
      <c r="AP274" s="54"/>
      <c r="AQ274" s="54"/>
      <c r="AR274" s="54"/>
      <c r="AS274" s="54"/>
      <c r="AT274" s="54"/>
      <c r="AU274" s="54"/>
      <c r="AV274" s="54"/>
      <c r="AW274" s="54"/>
      <c r="AX274" s="54"/>
      <c r="AY274" s="54"/>
      <c r="AZ274" s="54"/>
      <c r="BA274" s="54"/>
      <c r="BB274" s="54"/>
      <c r="BC274" s="54"/>
      <c r="BD274" s="54"/>
      <c r="BE274" s="54"/>
      <c r="BF274" s="54"/>
      <c r="BG274" s="54"/>
      <c r="BH274" s="54"/>
      <c r="BI274" s="54"/>
      <c r="BJ274" s="54"/>
      <c r="BK274" s="54"/>
      <c r="BL274" s="54"/>
      <c r="BM274" s="54"/>
      <c r="BN274" s="54"/>
      <c r="BO274" s="54"/>
      <c r="BP274" s="54"/>
      <c r="BQ274" s="54"/>
      <c r="BR274" s="54"/>
      <c r="BS274" s="54"/>
      <c r="BT274" s="54"/>
      <c r="BU274" s="54"/>
      <c r="BV274" s="54"/>
      <c r="BW274" s="54"/>
      <c r="BX274" s="54"/>
      <c r="BY274" s="54"/>
      <c r="BZ274" s="54"/>
      <c r="CA274" s="54"/>
      <c r="CB274" s="54"/>
      <c r="CC274" s="54"/>
      <c r="CD274" s="54"/>
      <c r="CE274" s="54"/>
      <c r="CF274" s="54"/>
      <c r="CG274" s="54"/>
      <c r="CH274" s="54"/>
      <c r="CI274" s="54"/>
      <c r="CJ274" s="54"/>
      <c r="CK274" s="54"/>
      <c r="CL274" s="54"/>
      <c r="CM274" s="54"/>
      <c r="CN274" s="54"/>
      <c r="CO274" s="54"/>
      <c r="CP274" s="54"/>
      <c r="CQ274" s="54"/>
      <c r="CR274" s="54"/>
      <c r="CS274" s="54"/>
      <c r="CT274" s="54"/>
      <c r="CU274" s="54"/>
      <c r="CV274" s="54"/>
      <c r="CW274" s="54"/>
      <c r="CX274" s="54"/>
      <c r="CY274" s="54"/>
      <c r="CZ274" s="54"/>
      <c r="DA274" s="54"/>
      <c r="DB274" s="54"/>
      <c r="DC274" s="54"/>
    </row>
    <row r="275" spans="1:107" x14ac:dyDescent="0.2">
      <c r="A275" s="23"/>
      <c r="B275" s="91"/>
      <c r="C275" s="22"/>
      <c r="D275" s="22"/>
      <c r="E275" s="24"/>
      <c r="F275" s="24"/>
      <c r="G275" s="54"/>
      <c r="H275" s="54"/>
      <c r="I275" s="54"/>
      <c r="J275" s="54"/>
      <c r="K275" s="54"/>
      <c r="L275" s="54"/>
      <c r="M275" s="54"/>
      <c r="N275" s="54"/>
      <c r="O275" s="54"/>
      <c r="P275" s="54"/>
      <c r="Q275" s="54"/>
      <c r="R275" s="54"/>
      <c r="S275" s="54"/>
      <c r="T275" s="54"/>
      <c r="U275" s="54"/>
      <c r="V275" s="54"/>
      <c r="W275" s="54"/>
      <c r="X275" s="54"/>
      <c r="Y275" s="54"/>
      <c r="Z275" s="54"/>
      <c r="AA275" s="54"/>
      <c r="AB275" s="54"/>
      <c r="AC275" s="54"/>
      <c r="AD275" s="54"/>
      <c r="AE275" s="54"/>
      <c r="AF275" s="54"/>
      <c r="AG275" s="54"/>
      <c r="AH275" s="54"/>
      <c r="AI275" s="54"/>
      <c r="AJ275" s="54"/>
      <c r="AK275" s="54"/>
      <c r="AL275" s="54"/>
      <c r="AM275" s="54"/>
      <c r="AN275" s="54"/>
      <c r="AO275" s="54"/>
      <c r="AP275" s="54"/>
      <c r="AQ275" s="54"/>
      <c r="AR275" s="54"/>
      <c r="AS275" s="54"/>
      <c r="AT275" s="54"/>
      <c r="AU275" s="54"/>
      <c r="AV275" s="54"/>
      <c r="AW275" s="54"/>
      <c r="AX275" s="54"/>
      <c r="AY275" s="54"/>
      <c r="AZ275" s="54"/>
      <c r="BA275" s="54"/>
      <c r="BB275" s="54"/>
      <c r="BC275" s="54"/>
      <c r="BD275" s="54"/>
      <c r="BE275" s="54"/>
      <c r="BF275" s="54"/>
      <c r="BG275" s="54"/>
      <c r="BH275" s="54"/>
      <c r="BI275" s="54"/>
      <c r="BJ275" s="54"/>
      <c r="BK275" s="54"/>
      <c r="BL275" s="54"/>
      <c r="BM275" s="54"/>
      <c r="BN275" s="54"/>
      <c r="BO275" s="54"/>
      <c r="BP275" s="54"/>
      <c r="BQ275" s="54"/>
      <c r="BR275" s="54"/>
      <c r="BS275" s="54"/>
      <c r="BT275" s="54"/>
      <c r="BU275" s="54"/>
      <c r="BV275" s="54"/>
      <c r="BW275" s="54"/>
      <c r="BX275" s="54"/>
      <c r="BY275" s="54"/>
      <c r="BZ275" s="54"/>
      <c r="CA275" s="54"/>
      <c r="CB275" s="54"/>
      <c r="CC275" s="54"/>
      <c r="CD275" s="54"/>
      <c r="CE275" s="54"/>
      <c r="CF275" s="54"/>
      <c r="CG275" s="54"/>
      <c r="CH275" s="54"/>
      <c r="CI275" s="54"/>
      <c r="CJ275" s="54"/>
      <c r="CK275" s="54"/>
      <c r="CL275" s="54"/>
      <c r="CM275" s="54"/>
      <c r="CN275" s="54"/>
      <c r="CO275" s="54"/>
      <c r="CP275" s="54"/>
      <c r="CQ275" s="54"/>
      <c r="CR275" s="54"/>
      <c r="CS275" s="54"/>
      <c r="CT275" s="54"/>
      <c r="CU275" s="54"/>
      <c r="CV275" s="54"/>
      <c r="CW275" s="54"/>
      <c r="CX275" s="54"/>
      <c r="CY275" s="54"/>
      <c r="CZ275" s="54"/>
      <c r="DA275" s="54"/>
      <c r="DB275" s="54"/>
      <c r="DC275" s="54"/>
    </row>
    <row r="276" spans="1:107" x14ac:dyDescent="0.2">
      <c r="A276" s="23"/>
      <c r="B276" s="91"/>
      <c r="C276" s="22"/>
      <c r="D276" s="22"/>
      <c r="E276" s="24"/>
      <c r="F276" s="24"/>
      <c r="G276" s="54"/>
      <c r="H276" s="54"/>
      <c r="I276" s="54"/>
      <c r="J276" s="54"/>
      <c r="K276" s="54"/>
      <c r="L276" s="54"/>
      <c r="M276" s="54"/>
      <c r="N276" s="54"/>
      <c r="O276" s="54"/>
      <c r="P276" s="54"/>
      <c r="Q276" s="54"/>
      <c r="R276" s="54"/>
      <c r="S276" s="54"/>
      <c r="T276" s="54"/>
      <c r="U276" s="54"/>
      <c r="V276" s="54"/>
      <c r="W276" s="54"/>
      <c r="X276" s="54"/>
      <c r="Y276" s="54"/>
      <c r="Z276" s="54"/>
      <c r="AA276" s="54"/>
      <c r="AB276" s="54"/>
      <c r="AC276" s="54"/>
      <c r="AD276" s="54"/>
      <c r="AE276" s="54"/>
      <c r="AF276" s="54"/>
      <c r="AG276" s="54"/>
      <c r="AH276" s="54"/>
      <c r="AI276" s="54"/>
      <c r="AJ276" s="54"/>
      <c r="AK276" s="54"/>
      <c r="AL276" s="54"/>
      <c r="AM276" s="54"/>
      <c r="AN276" s="54"/>
      <c r="AO276" s="54"/>
      <c r="AP276" s="54"/>
      <c r="AQ276" s="54"/>
      <c r="AR276" s="54"/>
      <c r="AS276" s="54"/>
      <c r="AT276" s="54"/>
      <c r="AU276" s="54"/>
      <c r="AV276" s="54"/>
      <c r="AW276" s="54"/>
      <c r="AX276" s="54"/>
      <c r="AY276" s="54"/>
      <c r="AZ276" s="54"/>
      <c r="BA276" s="54"/>
      <c r="BB276" s="54"/>
      <c r="BC276" s="54"/>
      <c r="BD276" s="54"/>
      <c r="BE276" s="54"/>
      <c r="BF276" s="54"/>
      <c r="BG276" s="54"/>
      <c r="BH276" s="54"/>
      <c r="BI276" s="54"/>
      <c r="BJ276" s="54"/>
      <c r="BK276" s="54"/>
      <c r="BL276" s="54"/>
      <c r="BM276" s="54"/>
      <c r="BN276" s="54"/>
      <c r="BO276" s="54"/>
      <c r="BP276" s="54"/>
      <c r="BQ276" s="54"/>
      <c r="BR276" s="54"/>
      <c r="BS276" s="54"/>
      <c r="BT276" s="54"/>
      <c r="BU276" s="54"/>
      <c r="BV276" s="54"/>
      <c r="BW276" s="54"/>
      <c r="BX276" s="54"/>
      <c r="BY276" s="54"/>
      <c r="BZ276" s="54"/>
      <c r="CA276" s="54"/>
      <c r="CB276" s="54"/>
      <c r="CC276" s="54"/>
      <c r="CD276" s="54"/>
      <c r="CE276" s="54"/>
      <c r="CF276" s="54"/>
      <c r="CG276" s="54"/>
      <c r="CH276" s="54"/>
      <c r="CI276" s="54"/>
      <c r="CJ276" s="54"/>
      <c r="CK276" s="54"/>
      <c r="CL276" s="54"/>
      <c r="CM276" s="54"/>
      <c r="CN276" s="54"/>
      <c r="CO276" s="54"/>
      <c r="CP276" s="54"/>
      <c r="CQ276" s="54"/>
      <c r="CR276" s="54"/>
      <c r="CS276" s="54"/>
      <c r="CT276" s="54"/>
      <c r="CU276" s="54"/>
      <c r="CV276" s="54"/>
      <c r="CW276" s="54"/>
      <c r="CX276" s="54"/>
      <c r="CY276" s="54"/>
      <c r="CZ276" s="54"/>
      <c r="DA276" s="54"/>
      <c r="DB276" s="54"/>
      <c r="DC276" s="54"/>
    </row>
    <row r="277" spans="1:107" x14ac:dyDescent="0.2">
      <c r="A277" s="23"/>
      <c r="B277" s="91"/>
      <c r="C277" s="22"/>
      <c r="D277" s="22"/>
      <c r="E277" s="24"/>
      <c r="F277" s="24"/>
      <c r="G277" s="54"/>
      <c r="H277" s="54"/>
      <c r="I277" s="54"/>
      <c r="J277" s="54"/>
      <c r="K277" s="54"/>
      <c r="L277" s="54"/>
      <c r="M277" s="54"/>
      <c r="N277" s="54"/>
      <c r="O277" s="54"/>
      <c r="P277" s="54"/>
      <c r="Q277" s="54"/>
      <c r="R277" s="54"/>
      <c r="S277" s="54"/>
      <c r="T277" s="54"/>
      <c r="U277" s="54"/>
      <c r="V277" s="54"/>
      <c r="W277" s="54"/>
      <c r="X277" s="54"/>
      <c r="Y277" s="54"/>
      <c r="Z277" s="54"/>
      <c r="AA277" s="54"/>
      <c r="AB277" s="54"/>
      <c r="AC277" s="54"/>
      <c r="AD277" s="54"/>
      <c r="AE277" s="54"/>
      <c r="AF277" s="54"/>
      <c r="AG277" s="54"/>
      <c r="AH277" s="54"/>
      <c r="AI277" s="54"/>
      <c r="AJ277" s="54"/>
      <c r="AK277" s="54"/>
      <c r="AL277" s="54"/>
      <c r="AM277" s="54"/>
      <c r="AN277" s="54"/>
      <c r="AO277" s="54"/>
      <c r="AP277" s="54"/>
      <c r="AQ277" s="54"/>
      <c r="AR277" s="54"/>
      <c r="AS277" s="54"/>
      <c r="AT277" s="54"/>
      <c r="AU277" s="54"/>
      <c r="AV277" s="54"/>
      <c r="AW277" s="54"/>
      <c r="AX277" s="54"/>
      <c r="AY277" s="54"/>
      <c r="AZ277" s="54"/>
      <c r="BA277" s="54"/>
      <c r="BB277" s="54"/>
      <c r="BC277" s="54"/>
      <c r="BD277" s="54"/>
      <c r="BE277" s="54"/>
      <c r="BF277" s="54"/>
      <c r="BG277" s="54"/>
      <c r="BH277" s="54"/>
      <c r="BI277" s="54"/>
      <c r="BJ277" s="54"/>
      <c r="BK277" s="54"/>
      <c r="BL277" s="54"/>
      <c r="BM277" s="54"/>
      <c r="BN277" s="54"/>
      <c r="BO277" s="54"/>
      <c r="BP277" s="54"/>
      <c r="BQ277" s="54"/>
      <c r="BR277" s="54"/>
      <c r="BS277" s="54"/>
      <c r="BT277" s="54"/>
      <c r="BU277" s="54"/>
      <c r="BV277" s="54"/>
      <c r="BW277" s="54"/>
      <c r="BX277" s="54"/>
      <c r="BY277" s="54"/>
      <c r="BZ277" s="54"/>
      <c r="CA277" s="54"/>
      <c r="CB277" s="54"/>
      <c r="CC277" s="54"/>
      <c r="CD277" s="54"/>
      <c r="CE277" s="54"/>
      <c r="CF277" s="54"/>
      <c r="CG277" s="54"/>
      <c r="CH277" s="54"/>
      <c r="CI277" s="54"/>
      <c r="CJ277" s="54"/>
      <c r="CK277" s="54"/>
      <c r="CL277" s="54"/>
      <c r="CM277" s="54"/>
      <c r="CN277" s="54"/>
      <c r="CO277" s="54"/>
      <c r="CP277" s="54"/>
      <c r="CQ277" s="54"/>
      <c r="CR277" s="54"/>
      <c r="CS277" s="54"/>
      <c r="CT277" s="54"/>
      <c r="CU277" s="54"/>
      <c r="CV277" s="54"/>
      <c r="CW277" s="54"/>
      <c r="CX277" s="54"/>
      <c r="CY277" s="54"/>
      <c r="CZ277" s="54"/>
      <c r="DA277" s="54"/>
      <c r="DB277" s="54"/>
      <c r="DC277" s="54"/>
    </row>
    <row r="278" spans="1:107" x14ac:dyDescent="0.2">
      <c r="A278" s="23"/>
      <c r="B278" s="91"/>
      <c r="C278" s="22"/>
      <c r="D278" s="22"/>
      <c r="E278" s="24"/>
      <c r="F278" s="24"/>
      <c r="G278" s="54"/>
      <c r="H278" s="54"/>
      <c r="I278" s="54"/>
      <c r="J278" s="54"/>
      <c r="K278" s="54"/>
      <c r="L278" s="54"/>
      <c r="M278" s="54"/>
      <c r="N278" s="54"/>
      <c r="O278" s="54"/>
      <c r="P278" s="54"/>
      <c r="Q278" s="54"/>
      <c r="R278" s="54"/>
      <c r="S278" s="54"/>
      <c r="T278" s="54"/>
      <c r="U278" s="54"/>
      <c r="V278" s="54"/>
      <c r="W278" s="54"/>
      <c r="X278" s="54"/>
      <c r="Y278" s="54"/>
      <c r="Z278" s="54"/>
      <c r="AA278" s="54"/>
      <c r="AB278" s="54"/>
      <c r="AC278" s="54"/>
      <c r="AD278" s="54"/>
      <c r="AE278" s="54"/>
      <c r="AF278" s="54"/>
      <c r="AG278" s="54"/>
      <c r="AH278" s="54"/>
      <c r="AI278" s="54"/>
      <c r="AJ278" s="54"/>
      <c r="AK278" s="54"/>
      <c r="AL278" s="54"/>
      <c r="AM278" s="54"/>
      <c r="AN278" s="54"/>
      <c r="AO278" s="54"/>
      <c r="AP278" s="54"/>
      <c r="AQ278" s="54"/>
      <c r="AR278" s="54"/>
      <c r="AS278" s="54"/>
      <c r="AT278" s="54"/>
      <c r="AU278" s="54"/>
      <c r="AV278" s="54"/>
      <c r="AW278" s="54"/>
      <c r="AX278" s="54"/>
      <c r="AY278" s="54"/>
      <c r="AZ278" s="54"/>
      <c r="BA278" s="54"/>
      <c r="BB278" s="54"/>
      <c r="BC278" s="54"/>
      <c r="BD278" s="54"/>
      <c r="BE278" s="54"/>
      <c r="BF278" s="54"/>
      <c r="BG278" s="54"/>
      <c r="BH278" s="54"/>
      <c r="BI278" s="54"/>
      <c r="BJ278" s="54"/>
      <c r="BK278" s="54"/>
      <c r="BL278" s="54"/>
      <c r="BM278" s="54"/>
      <c r="BN278" s="54"/>
      <c r="BO278" s="54"/>
      <c r="BP278" s="54"/>
      <c r="BQ278" s="54"/>
      <c r="BR278" s="54"/>
      <c r="BS278" s="54"/>
      <c r="BT278" s="54"/>
      <c r="BU278" s="54"/>
      <c r="BV278" s="54"/>
      <c r="BW278" s="54"/>
      <c r="BX278" s="54"/>
      <c r="BY278" s="54"/>
      <c r="BZ278" s="54"/>
      <c r="CA278" s="54"/>
      <c r="CB278" s="54"/>
      <c r="CC278" s="54"/>
      <c r="CD278" s="54"/>
      <c r="CE278" s="54"/>
      <c r="CF278" s="54"/>
      <c r="CG278" s="54"/>
      <c r="CH278" s="54"/>
      <c r="CI278" s="54"/>
      <c r="CJ278" s="54"/>
      <c r="CK278" s="54"/>
      <c r="CL278" s="54"/>
      <c r="CM278" s="54"/>
      <c r="CN278" s="54"/>
      <c r="CO278" s="54"/>
      <c r="CP278" s="54"/>
      <c r="CQ278" s="54"/>
      <c r="CR278" s="54"/>
      <c r="CS278" s="54"/>
      <c r="CT278" s="54"/>
      <c r="CU278" s="54"/>
      <c r="CV278" s="54"/>
      <c r="CW278" s="54"/>
      <c r="CX278" s="54"/>
      <c r="CY278" s="54"/>
      <c r="CZ278" s="54"/>
      <c r="DA278" s="54"/>
      <c r="DB278" s="54"/>
      <c r="DC278" s="54"/>
    </row>
    <row r="279" spans="1:107" x14ac:dyDescent="0.2">
      <c r="A279" s="23"/>
      <c r="B279" s="91"/>
      <c r="C279" s="22"/>
      <c r="D279" s="22"/>
      <c r="E279" s="24"/>
      <c r="F279" s="24"/>
      <c r="G279" s="54"/>
      <c r="H279" s="54"/>
      <c r="I279" s="54"/>
      <c r="J279" s="54"/>
      <c r="K279" s="54"/>
      <c r="L279" s="54"/>
      <c r="M279" s="54"/>
      <c r="N279" s="54"/>
      <c r="O279" s="54"/>
      <c r="P279" s="54"/>
      <c r="Q279" s="54"/>
      <c r="R279" s="54"/>
      <c r="S279" s="54"/>
      <c r="T279" s="54"/>
      <c r="U279" s="54"/>
      <c r="V279" s="54"/>
      <c r="W279" s="54"/>
      <c r="X279" s="54"/>
      <c r="Y279" s="54"/>
      <c r="Z279" s="54"/>
      <c r="AA279" s="54"/>
      <c r="AB279" s="54"/>
      <c r="AC279" s="54"/>
      <c r="AD279" s="54"/>
      <c r="AE279" s="54"/>
      <c r="AF279" s="54"/>
      <c r="AG279" s="54"/>
      <c r="AH279" s="54"/>
      <c r="AI279" s="54"/>
      <c r="AJ279" s="54"/>
      <c r="AK279" s="54"/>
      <c r="AL279" s="54"/>
      <c r="AM279" s="54"/>
      <c r="AN279" s="54"/>
      <c r="AO279" s="54"/>
      <c r="AP279" s="54"/>
      <c r="AQ279" s="54"/>
      <c r="AR279" s="54"/>
      <c r="AS279" s="54"/>
      <c r="AT279" s="54"/>
      <c r="AU279" s="54"/>
      <c r="AV279" s="54"/>
      <c r="AW279" s="54"/>
      <c r="AX279" s="54"/>
      <c r="AY279" s="54"/>
      <c r="AZ279" s="54"/>
      <c r="BA279" s="54"/>
      <c r="BB279" s="54"/>
      <c r="BC279" s="54"/>
      <c r="BD279" s="54"/>
      <c r="BE279" s="54"/>
      <c r="BF279" s="54"/>
      <c r="BG279" s="54"/>
      <c r="BH279" s="54"/>
      <c r="BI279" s="54"/>
      <c r="BJ279" s="54"/>
      <c r="BK279" s="54"/>
      <c r="BL279" s="54"/>
      <c r="BM279" s="54"/>
      <c r="BN279" s="54"/>
      <c r="BO279" s="54"/>
      <c r="BP279" s="54"/>
      <c r="BQ279" s="54"/>
      <c r="BR279" s="54"/>
      <c r="BS279" s="54"/>
      <c r="BT279" s="54"/>
      <c r="BU279" s="54"/>
      <c r="BV279" s="54"/>
      <c r="BW279" s="54"/>
      <c r="BX279" s="54"/>
      <c r="BY279" s="54"/>
      <c r="BZ279" s="54"/>
      <c r="CA279" s="54"/>
      <c r="CB279" s="54"/>
      <c r="CC279" s="54"/>
      <c r="CD279" s="54"/>
      <c r="CE279" s="54"/>
      <c r="CF279" s="54"/>
      <c r="CG279" s="54"/>
      <c r="CH279" s="54"/>
      <c r="CI279" s="54"/>
      <c r="CJ279" s="54"/>
      <c r="CK279" s="54"/>
      <c r="CL279" s="54"/>
      <c r="CM279" s="54"/>
      <c r="CN279" s="54"/>
      <c r="CO279" s="54"/>
      <c r="CP279" s="54"/>
      <c r="CQ279" s="54"/>
      <c r="CR279" s="54"/>
      <c r="CS279" s="54"/>
      <c r="CT279" s="54"/>
      <c r="CU279" s="54"/>
      <c r="CV279" s="54"/>
      <c r="CW279" s="54"/>
      <c r="CX279" s="54"/>
      <c r="CY279" s="54"/>
      <c r="CZ279" s="54"/>
      <c r="DA279" s="54"/>
      <c r="DB279" s="54"/>
      <c r="DC279" s="54"/>
    </row>
    <row r="280" spans="1:107" x14ac:dyDescent="0.2">
      <c r="A280" s="23"/>
      <c r="B280" s="91"/>
      <c r="C280" s="22"/>
      <c r="D280" s="22"/>
      <c r="E280" s="24"/>
      <c r="F280" s="24"/>
      <c r="G280" s="54"/>
      <c r="H280" s="54"/>
      <c r="I280" s="54"/>
      <c r="J280" s="54"/>
      <c r="K280" s="54"/>
      <c r="L280" s="54"/>
      <c r="M280" s="54"/>
      <c r="N280" s="54"/>
      <c r="O280" s="54"/>
      <c r="P280" s="54"/>
      <c r="Q280" s="54"/>
      <c r="R280" s="54"/>
      <c r="S280" s="54"/>
      <c r="T280" s="54"/>
      <c r="U280" s="54"/>
      <c r="V280" s="54"/>
      <c r="W280" s="54"/>
      <c r="X280" s="54"/>
      <c r="Y280" s="54"/>
      <c r="Z280" s="54"/>
      <c r="AA280" s="54"/>
      <c r="AB280" s="54"/>
      <c r="AC280" s="54"/>
      <c r="AD280" s="54"/>
      <c r="AE280" s="54"/>
      <c r="AF280" s="54"/>
      <c r="AG280" s="54"/>
      <c r="AH280" s="54"/>
      <c r="AI280" s="54"/>
      <c r="AJ280" s="54"/>
      <c r="AK280" s="54"/>
      <c r="AL280" s="54"/>
      <c r="AM280" s="54"/>
      <c r="AN280" s="54"/>
      <c r="AO280" s="54"/>
      <c r="AP280" s="54"/>
      <c r="AQ280" s="54"/>
      <c r="AR280" s="54"/>
      <c r="AS280" s="54"/>
      <c r="AT280" s="54"/>
      <c r="AU280" s="54"/>
      <c r="AV280" s="54"/>
      <c r="AW280" s="54"/>
      <c r="AX280" s="54"/>
      <c r="AY280" s="54"/>
      <c r="AZ280" s="54"/>
      <c r="BA280" s="54"/>
      <c r="BB280" s="54"/>
      <c r="BC280" s="54"/>
      <c r="BD280" s="54"/>
      <c r="BE280" s="54"/>
      <c r="BF280" s="54"/>
      <c r="BG280" s="54"/>
      <c r="BH280" s="54"/>
      <c r="BI280" s="54"/>
      <c r="BJ280" s="54"/>
      <c r="BK280" s="54"/>
      <c r="BL280" s="54"/>
      <c r="BM280" s="54"/>
      <c r="BN280" s="54"/>
      <c r="BO280" s="54"/>
      <c r="BP280" s="54"/>
      <c r="BQ280" s="54"/>
      <c r="BR280" s="54"/>
      <c r="BS280" s="54"/>
      <c r="BT280" s="54"/>
      <c r="BU280" s="54"/>
      <c r="BV280" s="54"/>
      <c r="BW280" s="54"/>
      <c r="BX280" s="54"/>
      <c r="BY280" s="54"/>
      <c r="BZ280" s="54"/>
      <c r="CA280" s="54"/>
      <c r="CB280" s="54"/>
      <c r="CC280" s="54"/>
      <c r="CD280" s="54"/>
      <c r="CE280" s="54"/>
      <c r="CF280" s="54"/>
      <c r="CG280" s="54"/>
      <c r="CH280" s="54"/>
      <c r="CI280" s="54"/>
      <c r="CJ280" s="54"/>
      <c r="CK280" s="54"/>
      <c r="CL280" s="54"/>
      <c r="CM280" s="54"/>
      <c r="CN280" s="54"/>
      <c r="CO280" s="54"/>
      <c r="CP280" s="54"/>
      <c r="CQ280" s="54"/>
      <c r="CR280" s="54"/>
      <c r="CS280" s="54"/>
      <c r="CT280" s="54"/>
      <c r="CU280" s="54"/>
      <c r="CV280" s="54"/>
      <c r="CW280" s="54"/>
      <c r="CX280" s="54"/>
      <c r="CY280" s="54"/>
      <c r="CZ280" s="54"/>
      <c r="DA280" s="54"/>
      <c r="DB280" s="54"/>
      <c r="DC280" s="54"/>
    </row>
    <row r="281" spans="1:107" x14ac:dyDescent="0.2">
      <c r="A281" s="23"/>
      <c r="B281" s="91"/>
      <c r="C281" s="22"/>
      <c r="D281" s="22"/>
      <c r="E281" s="24"/>
      <c r="F281" s="24"/>
      <c r="G281" s="54"/>
      <c r="H281" s="54"/>
      <c r="I281" s="54"/>
      <c r="J281" s="54"/>
      <c r="K281" s="54"/>
      <c r="L281" s="54"/>
      <c r="M281" s="54"/>
      <c r="N281" s="54"/>
      <c r="O281" s="54"/>
      <c r="P281" s="54"/>
      <c r="Q281" s="54"/>
      <c r="R281" s="54"/>
      <c r="S281" s="54"/>
      <c r="T281" s="54"/>
      <c r="U281" s="54"/>
      <c r="V281" s="54"/>
      <c r="W281" s="54"/>
      <c r="X281" s="54"/>
      <c r="Y281" s="54"/>
      <c r="Z281" s="54"/>
      <c r="AA281" s="54"/>
      <c r="AB281" s="54"/>
      <c r="AC281" s="54"/>
      <c r="AD281" s="54"/>
      <c r="AE281" s="54"/>
      <c r="AF281" s="54"/>
      <c r="AG281" s="54"/>
      <c r="AH281" s="54"/>
      <c r="AI281" s="54"/>
      <c r="AJ281" s="54"/>
      <c r="AK281" s="54"/>
      <c r="AL281" s="54"/>
      <c r="AM281" s="54"/>
      <c r="AN281" s="54"/>
      <c r="AO281" s="54"/>
      <c r="AP281" s="54"/>
      <c r="AQ281" s="54"/>
      <c r="AR281" s="54"/>
      <c r="AS281" s="54"/>
      <c r="AT281" s="54"/>
      <c r="AU281" s="54"/>
      <c r="AV281" s="54"/>
      <c r="AW281" s="54"/>
      <c r="AX281" s="54"/>
      <c r="AY281" s="54"/>
      <c r="AZ281" s="54"/>
      <c r="BA281" s="54"/>
      <c r="BB281" s="54"/>
      <c r="BC281" s="54"/>
      <c r="BD281" s="54"/>
      <c r="BE281" s="54"/>
      <c r="BF281" s="54"/>
      <c r="BG281" s="54"/>
      <c r="BH281" s="54"/>
      <c r="BI281" s="54"/>
      <c r="BJ281" s="54"/>
      <c r="BK281" s="54"/>
      <c r="BL281" s="54"/>
      <c r="BM281" s="54"/>
      <c r="BN281" s="54"/>
      <c r="BO281" s="54"/>
      <c r="BP281" s="54"/>
      <c r="BQ281" s="54"/>
      <c r="BR281" s="54"/>
      <c r="BS281" s="54"/>
      <c r="BT281" s="54"/>
      <c r="BU281" s="54"/>
      <c r="BV281" s="54"/>
      <c r="BW281" s="54"/>
      <c r="BX281" s="54"/>
      <c r="BY281" s="54"/>
      <c r="BZ281" s="54"/>
      <c r="CA281" s="54"/>
      <c r="CB281" s="54"/>
      <c r="CC281" s="54"/>
      <c r="CD281" s="54"/>
      <c r="CE281" s="54"/>
      <c r="CF281" s="54"/>
      <c r="CG281" s="54"/>
      <c r="CH281" s="54"/>
      <c r="CI281" s="54"/>
      <c r="CJ281" s="54"/>
      <c r="CK281" s="54"/>
      <c r="CL281" s="54"/>
      <c r="CM281" s="54"/>
      <c r="CN281" s="54"/>
      <c r="CO281" s="54"/>
      <c r="CP281" s="54"/>
      <c r="CQ281" s="54"/>
      <c r="CR281" s="54"/>
      <c r="CS281" s="54"/>
      <c r="CT281" s="54"/>
      <c r="CU281" s="54"/>
      <c r="CV281" s="54"/>
      <c r="CW281" s="54"/>
      <c r="CX281" s="54"/>
      <c r="CY281" s="54"/>
      <c r="CZ281" s="54"/>
      <c r="DA281" s="54"/>
      <c r="DB281" s="54"/>
      <c r="DC281" s="54"/>
    </row>
    <row r="282" spans="1:107" x14ac:dyDescent="0.2">
      <c r="A282" s="23"/>
      <c r="B282" s="91"/>
      <c r="C282" s="22"/>
      <c r="D282" s="22"/>
      <c r="E282" s="24"/>
      <c r="F282" s="24"/>
      <c r="G282" s="54"/>
      <c r="H282" s="54"/>
      <c r="I282" s="54"/>
      <c r="J282" s="54"/>
      <c r="K282" s="54"/>
      <c r="L282" s="54"/>
      <c r="M282" s="54"/>
      <c r="N282" s="54"/>
      <c r="O282" s="54"/>
      <c r="P282" s="54"/>
      <c r="Q282" s="54"/>
      <c r="R282" s="54"/>
      <c r="S282" s="54"/>
      <c r="T282" s="54"/>
      <c r="U282" s="54"/>
      <c r="V282" s="54"/>
      <c r="W282" s="54"/>
      <c r="X282" s="54"/>
      <c r="Y282" s="54"/>
      <c r="Z282" s="54"/>
      <c r="AA282" s="54"/>
      <c r="AB282" s="54"/>
      <c r="AC282" s="54"/>
      <c r="AD282" s="54"/>
      <c r="AE282" s="54"/>
      <c r="AF282" s="54"/>
      <c r="AG282" s="54"/>
      <c r="AH282" s="54"/>
      <c r="AI282" s="54"/>
      <c r="AJ282" s="54"/>
      <c r="AK282" s="54"/>
      <c r="AL282" s="54"/>
      <c r="AM282" s="54"/>
      <c r="AN282" s="54"/>
      <c r="AO282" s="54"/>
      <c r="AP282" s="54"/>
      <c r="AQ282" s="54"/>
      <c r="AR282" s="54"/>
      <c r="AS282" s="54"/>
      <c r="AT282" s="54"/>
      <c r="AU282" s="54"/>
      <c r="AV282" s="54"/>
      <c r="AW282" s="54"/>
      <c r="AX282" s="54"/>
      <c r="AY282" s="54"/>
      <c r="AZ282" s="54"/>
      <c r="BA282" s="54"/>
      <c r="BB282" s="54"/>
      <c r="BC282" s="54"/>
      <c r="BD282" s="54"/>
      <c r="BE282" s="54"/>
      <c r="BF282" s="54"/>
      <c r="BG282" s="54"/>
      <c r="BH282" s="54"/>
      <c r="BI282" s="54"/>
      <c r="BJ282" s="54"/>
      <c r="BK282" s="54"/>
      <c r="BL282" s="54"/>
      <c r="BM282" s="54"/>
      <c r="BN282" s="54"/>
      <c r="BO282" s="54"/>
      <c r="BP282" s="54"/>
      <c r="BQ282" s="54"/>
      <c r="BR282" s="54"/>
      <c r="BS282" s="54"/>
      <c r="BT282" s="54"/>
      <c r="BU282" s="54"/>
      <c r="BV282" s="54"/>
      <c r="BW282" s="54"/>
      <c r="BX282" s="54"/>
      <c r="BY282" s="54"/>
      <c r="BZ282" s="54"/>
      <c r="CA282" s="54"/>
      <c r="CB282" s="54"/>
      <c r="CC282" s="54"/>
      <c r="CD282" s="54"/>
      <c r="CE282" s="54"/>
      <c r="CF282" s="54"/>
      <c r="CG282" s="54"/>
      <c r="CH282" s="54"/>
      <c r="CI282" s="54"/>
      <c r="CJ282" s="54"/>
      <c r="CK282" s="54"/>
      <c r="CL282" s="54"/>
      <c r="CM282" s="54"/>
      <c r="CN282" s="54"/>
      <c r="CO282" s="54"/>
      <c r="CP282" s="54"/>
      <c r="CQ282" s="54"/>
      <c r="CR282" s="54"/>
      <c r="CS282" s="54"/>
      <c r="CT282" s="54"/>
      <c r="CU282" s="54"/>
      <c r="CV282" s="54"/>
      <c r="CW282" s="54"/>
      <c r="CX282" s="54"/>
      <c r="CY282" s="54"/>
      <c r="CZ282" s="54"/>
      <c r="DA282" s="54"/>
      <c r="DB282" s="54"/>
      <c r="DC282" s="54"/>
    </row>
    <row r="283" spans="1:107" x14ac:dyDescent="0.2">
      <c r="A283" s="23"/>
      <c r="B283" s="91"/>
      <c r="C283" s="22"/>
      <c r="D283" s="22"/>
      <c r="E283" s="24"/>
      <c r="F283" s="24"/>
      <c r="G283" s="54"/>
      <c r="H283" s="54"/>
      <c r="I283" s="54"/>
      <c r="J283" s="54"/>
      <c r="K283" s="54"/>
      <c r="L283" s="54"/>
      <c r="M283" s="54"/>
      <c r="N283" s="54"/>
      <c r="O283" s="54"/>
      <c r="P283" s="54"/>
      <c r="Q283" s="54"/>
      <c r="R283" s="54"/>
      <c r="S283" s="54"/>
      <c r="T283" s="54"/>
      <c r="U283" s="54"/>
      <c r="V283" s="54"/>
      <c r="W283" s="54"/>
      <c r="X283" s="54"/>
      <c r="Y283" s="54"/>
      <c r="Z283" s="54"/>
      <c r="AA283" s="54"/>
      <c r="AB283" s="54"/>
      <c r="AC283" s="54"/>
      <c r="AD283" s="54"/>
      <c r="AE283" s="54"/>
      <c r="AF283" s="54"/>
      <c r="AG283" s="54"/>
      <c r="AH283" s="54"/>
      <c r="AI283" s="54"/>
      <c r="AJ283" s="54"/>
      <c r="AK283" s="54"/>
      <c r="AL283" s="54"/>
      <c r="AM283" s="54"/>
      <c r="AN283" s="54"/>
      <c r="AO283" s="54"/>
      <c r="AP283" s="54"/>
      <c r="AQ283" s="54"/>
      <c r="AR283" s="54"/>
      <c r="AS283" s="54"/>
      <c r="AT283" s="54"/>
      <c r="AU283" s="54"/>
      <c r="AV283" s="54"/>
      <c r="AW283" s="54"/>
      <c r="AX283" s="54"/>
      <c r="AY283" s="54"/>
      <c r="AZ283" s="54"/>
      <c r="BA283" s="54"/>
      <c r="BB283" s="54"/>
      <c r="BC283" s="54"/>
      <c r="BD283" s="54"/>
      <c r="BE283" s="54"/>
      <c r="BF283" s="54"/>
      <c r="BG283" s="54"/>
      <c r="BH283" s="54"/>
      <c r="BI283" s="54"/>
      <c r="BJ283" s="54"/>
      <c r="BK283" s="54"/>
      <c r="BL283" s="54"/>
      <c r="BM283" s="54"/>
      <c r="BN283" s="54"/>
      <c r="BO283" s="54"/>
      <c r="BP283" s="54"/>
      <c r="BQ283" s="54"/>
      <c r="BR283" s="54"/>
      <c r="BS283" s="54"/>
      <c r="BT283" s="54"/>
      <c r="BU283" s="54"/>
      <c r="BV283" s="54"/>
      <c r="BW283" s="54"/>
      <c r="BX283" s="54"/>
      <c r="BY283" s="54"/>
      <c r="BZ283" s="54"/>
      <c r="CA283" s="54"/>
      <c r="CB283" s="54"/>
      <c r="CC283" s="54"/>
      <c r="CD283" s="54"/>
      <c r="CE283" s="54"/>
      <c r="CF283" s="54"/>
      <c r="CG283" s="54"/>
      <c r="CH283" s="54"/>
      <c r="CI283" s="54"/>
      <c r="CJ283" s="54"/>
      <c r="CK283" s="54"/>
      <c r="CL283" s="54"/>
      <c r="CM283" s="54"/>
      <c r="CN283" s="54"/>
      <c r="CO283" s="54"/>
      <c r="CP283" s="54"/>
      <c r="CQ283" s="54"/>
      <c r="CR283" s="54"/>
      <c r="CS283" s="54"/>
      <c r="CT283" s="54"/>
      <c r="CU283" s="54"/>
      <c r="CV283" s="54"/>
      <c r="CW283" s="54"/>
      <c r="CX283" s="54"/>
      <c r="CY283" s="54"/>
      <c r="CZ283" s="54"/>
      <c r="DA283" s="54"/>
      <c r="DB283" s="54"/>
      <c r="DC283" s="54"/>
    </row>
    <row r="284" spans="1:107" x14ac:dyDescent="0.2">
      <c r="A284" s="23"/>
      <c r="B284" s="91"/>
      <c r="C284" s="22"/>
      <c r="D284" s="22"/>
      <c r="E284" s="24"/>
      <c r="F284" s="24"/>
      <c r="G284" s="54"/>
      <c r="H284" s="54"/>
      <c r="I284" s="54"/>
      <c r="J284" s="54"/>
      <c r="K284" s="54"/>
      <c r="L284" s="54"/>
      <c r="M284" s="54"/>
      <c r="N284" s="54"/>
      <c r="O284" s="54"/>
      <c r="P284" s="54"/>
      <c r="Q284" s="54"/>
      <c r="R284" s="54"/>
      <c r="S284" s="54"/>
      <c r="T284" s="54"/>
      <c r="U284" s="54"/>
      <c r="V284" s="54"/>
      <c r="W284" s="54"/>
      <c r="X284" s="54"/>
      <c r="Y284" s="54"/>
      <c r="Z284" s="54"/>
      <c r="AA284" s="54"/>
      <c r="AB284" s="54"/>
      <c r="AC284" s="54"/>
      <c r="AD284" s="54"/>
      <c r="AE284" s="54"/>
      <c r="AF284" s="54"/>
      <c r="AG284" s="54"/>
      <c r="AH284" s="54"/>
      <c r="AI284" s="54"/>
      <c r="AJ284" s="54"/>
      <c r="AK284" s="54"/>
      <c r="AL284" s="54"/>
      <c r="AM284" s="54"/>
      <c r="AN284" s="54"/>
      <c r="AO284" s="54"/>
      <c r="AP284" s="54"/>
      <c r="AQ284" s="54"/>
      <c r="AR284" s="54"/>
      <c r="AS284" s="54"/>
      <c r="AT284" s="54"/>
      <c r="AU284" s="54"/>
      <c r="AV284" s="54"/>
      <c r="AW284" s="54"/>
      <c r="AX284" s="54"/>
      <c r="AY284" s="54"/>
      <c r="AZ284" s="54"/>
      <c r="BA284" s="54"/>
      <c r="BB284" s="54"/>
      <c r="BC284" s="54"/>
      <c r="BD284" s="54"/>
      <c r="BE284" s="54"/>
      <c r="BF284" s="54"/>
      <c r="BG284" s="54"/>
      <c r="BH284" s="54"/>
      <c r="BI284" s="54"/>
      <c r="BJ284" s="54"/>
      <c r="BK284" s="54"/>
      <c r="BL284" s="54"/>
      <c r="BM284" s="54"/>
      <c r="BN284" s="54"/>
      <c r="BO284" s="54"/>
      <c r="BP284" s="54"/>
      <c r="BQ284" s="54"/>
      <c r="BR284" s="54"/>
      <c r="BS284" s="54"/>
      <c r="BT284" s="54"/>
      <c r="BU284" s="54"/>
      <c r="BV284" s="54"/>
      <c r="BW284" s="54"/>
      <c r="BX284" s="54"/>
      <c r="BY284" s="54"/>
      <c r="BZ284" s="54"/>
      <c r="CA284" s="54"/>
      <c r="CB284" s="54"/>
      <c r="CC284" s="54"/>
      <c r="CD284" s="54"/>
      <c r="CE284" s="54"/>
      <c r="CF284" s="54"/>
      <c r="CG284" s="54"/>
      <c r="CH284" s="54"/>
      <c r="CI284" s="54"/>
      <c r="CJ284" s="54"/>
      <c r="CK284" s="54"/>
      <c r="CL284" s="54"/>
      <c r="CM284" s="54"/>
      <c r="CN284" s="54"/>
      <c r="CO284" s="54"/>
      <c r="CP284" s="54"/>
      <c r="CQ284" s="54"/>
      <c r="CR284" s="54"/>
      <c r="CS284" s="54"/>
      <c r="CT284" s="54"/>
      <c r="CU284" s="54"/>
      <c r="CV284" s="54"/>
      <c r="CW284" s="54"/>
      <c r="CX284" s="54"/>
      <c r="CY284" s="54"/>
      <c r="CZ284" s="54"/>
      <c r="DA284" s="54"/>
      <c r="DB284" s="54"/>
      <c r="DC284" s="54"/>
    </row>
    <row r="285" spans="1:107" x14ac:dyDescent="0.2">
      <c r="A285" s="23"/>
      <c r="B285" s="91"/>
      <c r="C285" s="22"/>
      <c r="D285" s="22"/>
      <c r="E285" s="24"/>
      <c r="F285" s="24"/>
      <c r="G285" s="54"/>
      <c r="H285" s="54"/>
      <c r="I285" s="54"/>
      <c r="J285" s="54"/>
      <c r="K285" s="54"/>
      <c r="L285" s="54"/>
      <c r="M285" s="54"/>
      <c r="N285" s="54"/>
      <c r="O285" s="54"/>
      <c r="P285" s="54"/>
      <c r="Q285" s="54"/>
      <c r="R285" s="54"/>
      <c r="S285" s="54"/>
      <c r="T285" s="54"/>
      <c r="U285" s="54"/>
      <c r="V285" s="54"/>
      <c r="W285" s="54"/>
      <c r="X285" s="54"/>
      <c r="Y285" s="54"/>
      <c r="Z285" s="54"/>
      <c r="AA285" s="54"/>
      <c r="AB285" s="54"/>
      <c r="AC285" s="54"/>
      <c r="AD285" s="54"/>
      <c r="AE285" s="54"/>
      <c r="AF285" s="54"/>
      <c r="AG285" s="54"/>
      <c r="AH285" s="54"/>
      <c r="AI285" s="54"/>
      <c r="AJ285" s="54"/>
      <c r="AK285" s="54"/>
      <c r="AL285" s="54"/>
      <c r="AM285" s="54"/>
      <c r="AN285" s="54"/>
      <c r="AO285" s="54"/>
      <c r="AP285" s="54"/>
      <c r="AQ285" s="54"/>
      <c r="AR285" s="54"/>
      <c r="AS285" s="54"/>
      <c r="AT285" s="54"/>
      <c r="AU285" s="54"/>
      <c r="AV285" s="54"/>
      <c r="AW285" s="54"/>
      <c r="AX285" s="54"/>
      <c r="AY285" s="54"/>
      <c r="AZ285" s="54"/>
      <c r="BA285" s="54"/>
      <c r="BB285" s="54"/>
      <c r="BC285" s="54"/>
      <c r="BD285" s="54"/>
      <c r="BE285" s="54"/>
      <c r="BF285" s="54"/>
      <c r="BG285" s="54"/>
      <c r="BH285" s="54"/>
      <c r="BI285" s="54"/>
      <c r="BJ285" s="54"/>
      <c r="BK285" s="54"/>
      <c r="BL285" s="54"/>
      <c r="BM285" s="54"/>
      <c r="BN285" s="54"/>
      <c r="BO285" s="54"/>
      <c r="BP285" s="54"/>
      <c r="BQ285" s="54"/>
      <c r="BR285" s="54"/>
      <c r="BS285" s="54"/>
      <c r="BT285" s="54"/>
      <c r="BU285" s="54"/>
      <c r="BV285" s="54"/>
      <c r="BW285" s="54"/>
      <c r="BX285" s="54"/>
      <c r="BY285" s="54"/>
      <c r="BZ285" s="54"/>
      <c r="CA285" s="54"/>
      <c r="CB285" s="54"/>
      <c r="CC285" s="54"/>
      <c r="CD285" s="54"/>
      <c r="CE285" s="54"/>
      <c r="CF285" s="54"/>
      <c r="CG285" s="54"/>
      <c r="CH285" s="54"/>
      <c r="CI285" s="54"/>
      <c r="CJ285" s="54"/>
      <c r="CK285" s="54"/>
      <c r="CL285" s="54"/>
      <c r="CM285" s="54"/>
      <c r="CN285" s="54"/>
      <c r="CO285" s="54"/>
      <c r="CP285" s="54"/>
      <c r="CQ285" s="54"/>
      <c r="CR285" s="54"/>
      <c r="CS285" s="54"/>
      <c r="CT285" s="54"/>
      <c r="CU285" s="54"/>
      <c r="CV285" s="54"/>
      <c r="CW285" s="54"/>
      <c r="CX285" s="54"/>
      <c r="CY285" s="54"/>
      <c r="CZ285" s="54"/>
      <c r="DA285" s="54"/>
      <c r="DB285" s="54"/>
      <c r="DC285" s="54"/>
    </row>
    <row r="286" spans="1:107" x14ac:dyDescent="0.2">
      <c r="A286" s="23"/>
      <c r="B286" s="91"/>
      <c r="C286" s="22"/>
      <c r="D286" s="22"/>
      <c r="E286" s="24"/>
      <c r="F286" s="24"/>
      <c r="G286" s="54"/>
      <c r="H286" s="54"/>
      <c r="I286" s="54"/>
      <c r="J286" s="54"/>
      <c r="K286" s="54"/>
      <c r="L286" s="54"/>
      <c r="M286" s="54"/>
      <c r="N286" s="54"/>
      <c r="O286" s="54"/>
      <c r="P286" s="54"/>
      <c r="Q286" s="54"/>
      <c r="R286" s="54"/>
      <c r="S286" s="54"/>
      <c r="T286" s="54"/>
      <c r="U286" s="54"/>
      <c r="V286" s="54"/>
      <c r="W286" s="54"/>
      <c r="X286" s="54"/>
      <c r="Y286" s="54"/>
      <c r="Z286" s="54"/>
      <c r="AA286" s="54"/>
      <c r="AB286" s="54"/>
      <c r="AC286" s="54"/>
      <c r="AD286" s="54"/>
      <c r="AE286" s="54"/>
      <c r="AF286" s="54"/>
      <c r="AG286" s="54"/>
      <c r="AH286" s="54"/>
      <c r="AI286" s="54"/>
      <c r="AJ286" s="54"/>
      <c r="AK286" s="54"/>
      <c r="AL286" s="54"/>
      <c r="AM286" s="54"/>
      <c r="AN286" s="54"/>
      <c r="AO286" s="54"/>
      <c r="AP286" s="54"/>
      <c r="AQ286" s="54"/>
      <c r="AR286" s="54"/>
      <c r="AS286" s="54"/>
      <c r="AT286" s="54"/>
      <c r="AU286" s="54"/>
      <c r="AV286" s="54"/>
      <c r="AW286" s="54"/>
      <c r="AX286" s="54"/>
      <c r="AY286" s="54"/>
      <c r="AZ286" s="54"/>
      <c r="BA286" s="54"/>
      <c r="BB286" s="54"/>
      <c r="BC286" s="54"/>
      <c r="BD286" s="54"/>
      <c r="BE286" s="54"/>
      <c r="BF286" s="54"/>
      <c r="BG286" s="54"/>
      <c r="BH286" s="54"/>
      <c r="BI286" s="54"/>
      <c r="BJ286" s="54"/>
      <c r="BK286" s="54"/>
      <c r="BL286" s="54"/>
      <c r="BM286" s="54"/>
      <c r="BN286" s="54"/>
      <c r="BO286" s="54"/>
      <c r="BP286" s="54"/>
      <c r="BQ286" s="54"/>
      <c r="BR286" s="54"/>
      <c r="BS286" s="54"/>
      <c r="BT286" s="54"/>
      <c r="BU286" s="54"/>
      <c r="BV286" s="54"/>
      <c r="BW286" s="54"/>
      <c r="BX286" s="54"/>
      <c r="BY286" s="54"/>
      <c r="BZ286" s="54"/>
      <c r="CA286" s="54"/>
      <c r="CB286" s="54"/>
      <c r="CC286" s="54"/>
      <c r="CD286" s="54"/>
      <c r="CE286" s="54"/>
      <c r="CF286" s="54"/>
      <c r="CG286" s="54"/>
      <c r="CH286" s="54"/>
      <c r="CI286" s="54"/>
      <c r="CJ286" s="54"/>
      <c r="CK286" s="54"/>
      <c r="CL286" s="54"/>
      <c r="CM286" s="54"/>
      <c r="CN286" s="54"/>
      <c r="CO286" s="54"/>
      <c r="CP286" s="54"/>
      <c r="CQ286" s="54"/>
      <c r="CR286" s="54"/>
      <c r="CS286" s="54"/>
      <c r="CT286" s="54"/>
      <c r="CU286" s="54"/>
      <c r="CV286" s="54"/>
      <c r="CW286" s="54"/>
      <c r="CX286" s="54"/>
      <c r="CY286" s="54"/>
      <c r="CZ286" s="54"/>
      <c r="DA286" s="54"/>
      <c r="DB286" s="54"/>
      <c r="DC286" s="54"/>
    </row>
    <row r="287" spans="1:107" x14ac:dyDescent="0.2">
      <c r="A287" s="23"/>
      <c r="B287" s="91"/>
      <c r="C287" s="22"/>
      <c r="D287" s="22"/>
      <c r="E287" s="24"/>
      <c r="F287" s="24"/>
      <c r="G287" s="54"/>
      <c r="H287" s="54"/>
      <c r="I287" s="54"/>
      <c r="J287" s="54"/>
      <c r="K287" s="54"/>
      <c r="L287" s="54"/>
      <c r="M287" s="54"/>
      <c r="N287" s="54"/>
      <c r="O287" s="54"/>
      <c r="P287" s="54"/>
      <c r="Q287" s="54"/>
      <c r="R287" s="54"/>
      <c r="S287" s="54"/>
      <c r="T287" s="54"/>
      <c r="U287" s="54"/>
      <c r="V287" s="54"/>
      <c r="W287" s="54"/>
      <c r="X287" s="54"/>
      <c r="Y287" s="54"/>
      <c r="Z287" s="54"/>
      <c r="AA287" s="54"/>
      <c r="AB287" s="54"/>
      <c r="AC287" s="54"/>
      <c r="AD287" s="54"/>
      <c r="AE287" s="54"/>
      <c r="AF287" s="54"/>
      <c r="AG287" s="54"/>
      <c r="AH287" s="54"/>
      <c r="AI287" s="54"/>
      <c r="AJ287" s="54"/>
      <c r="AK287" s="54"/>
      <c r="AL287" s="54"/>
      <c r="AM287" s="54"/>
      <c r="AN287" s="54"/>
      <c r="AO287" s="54"/>
      <c r="AP287" s="54"/>
      <c r="AQ287" s="54"/>
      <c r="AR287" s="54"/>
      <c r="AS287" s="54"/>
      <c r="AT287" s="54"/>
      <c r="AU287" s="54"/>
      <c r="AV287" s="54"/>
      <c r="AW287" s="54"/>
      <c r="AX287" s="54"/>
      <c r="AY287" s="54"/>
      <c r="AZ287" s="54"/>
      <c r="BA287" s="54"/>
      <c r="BB287" s="54"/>
      <c r="BC287" s="54"/>
      <c r="BD287" s="54"/>
      <c r="BE287" s="54"/>
      <c r="BF287" s="54"/>
      <c r="BG287" s="54"/>
      <c r="BH287" s="54"/>
      <c r="BI287" s="54"/>
      <c r="BJ287" s="54"/>
      <c r="BK287" s="54"/>
      <c r="BL287" s="54"/>
      <c r="BM287" s="54"/>
      <c r="BN287" s="54"/>
      <c r="BO287" s="54"/>
      <c r="BP287" s="54"/>
      <c r="BQ287" s="54"/>
      <c r="BR287" s="54"/>
      <c r="BS287" s="54"/>
      <c r="BT287" s="54"/>
      <c r="BU287" s="54"/>
      <c r="BV287" s="54"/>
      <c r="BW287" s="54"/>
      <c r="BX287" s="54"/>
      <c r="BY287" s="54"/>
      <c r="BZ287" s="54"/>
      <c r="CA287" s="54"/>
      <c r="CB287" s="54"/>
      <c r="CC287" s="54"/>
      <c r="CD287" s="54"/>
      <c r="CE287" s="54"/>
      <c r="CF287" s="54"/>
      <c r="CG287" s="54"/>
      <c r="CH287" s="54"/>
      <c r="CI287" s="54"/>
      <c r="CJ287" s="54"/>
      <c r="CK287" s="54"/>
      <c r="CL287" s="54"/>
      <c r="CM287" s="54"/>
      <c r="CN287" s="54"/>
      <c r="CO287" s="54"/>
      <c r="CP287" s="54"/>
      <c r="CQ287" s="54"/>
      <c r="CR287" s="54"/>
      <c r="CS287" s="54"/>
      <c r="CT287" s="54"/>
      <c r="CU287" s="54"/>
      <c r="CV287" s="54"/>
      <c r="CW287" s="54"/>
      <c r="CX287" s="54"/>
      <c r="CY287" s="54"/>
      <c r="CZ287" s="54"/>
      <c r="DA287" s="54"/>
      <c r="DB287" s="54"/>
      <c r="DC287" s="54"/>
    </row>
    <row r="288" spans="1:107" x14ac:dyDescent="0.2">
      <c r="A288" s="23"/>
      <c r="B288" s="91"/>
      <c r="C288" s="22"/>
      <c r="D288" s="22"/>
      <c r="E288" s="24"/>
      <c r="F288" s="24"/>
      <c r="G288" s="54"/>
      <c r="H288" s="54"/>
      <c r="I288" s="54"/>
      <c r="J288" s="54"/>
      <c r="K288" s="54"/>
      <c r="L288" s="54"/>
      <c r="M288" s="54"/>
      <c r="N288" s="54"/>
      <c r="O288" s="54"/>
      <c r="P288" s="54"/>
      <c r="Q288" s="54"/>
      <c r="R288" s="54"/>
      <c r="S288" s="54"/>
      <c r="T288" s="54"/>
      <c r="U288" s="54"/>
      <c r="V288" s="54"/>
      <c r="W288" s="54"/>
      <c r="X288" s="54"/>
      <c r="Y288" s="54"/>
      <c r="Z288" s="54"/>
      <c r="AA288" s="54"/>
      <c r="AB288" s="54"/>
      <c r="AC288" s="54"/>
      <c r="AD288" s="54"/>
      <c r="AE288" s="54"/>
      <c r="AF288" s="54"/>
      <c r="AG288" s="54"/>
      <c r="AH288" s="54"/>
      <c r="AI288" s="54"/>
      <c r="AJ288" s="54"/>
      <c r="AK288" s="54"/>
      <c r="AL288" s="54"/>
      <c r="AM288" s="54"/>
      <c r="AN288" s="54"/>
      <c r="AO288" s="54"/>
      <c r="AP288" s="54"/>
      <c r="AQ288" s="54"/>
      <c r="AR288" s="54"/>
      <c r="AS288" s="54"/>
      <c r="AT288" s="54"/>
      <c r="AU288" s="54"/>
      <c r="AV288" s="54"/>
      <c r="AW288" s="54"/>
      <c r="AX288" s="54"/>
      <c r="AY288" s="54"/>
      <c r="AZ288" s="54"/>
      <c r="BA288" s="54"/>
      <c r="BB288" s="54"/>
      <c r="BC288" s="54"/>
      <c r="BD288" s="54"/>
      <c r="BE288" s="54"/>
      <c r="BF288" s="54"/>
      <c r="BG288" s="54"/>
      <c r="BH288" s="54"/>
      <c r="BI288" s="54"/>
      <c r="BJ288" s="54"/>
      <c r="BK288" s="54"/>
      <c r="BL288" s="54"/>
      <c r="BM288" s="54"/>
      <c r="BN288" s="54"/>
      <c r="BO288" s="54"/>
      <c r="BP288" s="54"/>
      <c r="BQ288" s="54"/>
      <c r="BR288" s="54"/>
      <c r="BS288" s="54"/>
      <c r="BT288" s="54"/>
      <c r="BU288" s="54"/>
      <c r="BV288" s="54"/>
      <c r="BW288" s="54"/>
      <c r="BX288" s="54"/>
      <c r="BY288" s="54"/>
      <c r="BZ288" s="54"/>
      <c r="CA288" s="54"/>
      <c r="CB288" s="54"/>
      <c r="CC288" s="54"/>
      <c r="CD288" s="54"/>
      <c r="CE288" s="54"/>
      <c r="CF288" s="54"/>
      <c r="CG288" s="54"/>
      <c r="CH288" s="54"/>
      <c r="CI288" s="54"/>
      <c r="CJ288" s="54"/>
      <c r="CK288" s="54"/>
      <c r="CL288" s="54"/>
      <c r="CM288" s="54"/>
      <c r="CN288" s="54"/>
      <c r="CO288" s="54"/>
      <c r="CP288" s="54"/>
      <c r="CQ288" s="54"/>
      <c r="CR288" s="54"/>
      <c r="CS288" s="54"/>
      <c r="CT288" s="54"/>
      <c r="CU288" s="54"/>
      <c r="CV288" s="54"/>
      <c r="CW288" s="54"/>
      <c r="CX288" s="54"/>
      <c r="CY288" s="54"/>
      <c r="CZ288" s="54"/>
      <c r="DA288" s="54"/>
      <c r="DB288" s="54"/>
      <c r="DC288" s="54"/>
    </row>
    <row r="289" spans="1:107" x14ac:dyDescent="0.2">
      <c r="A289" s="23"/>
      <c r="B289" s="91"/>
      <c r="C289" s="22"/>
      <c r="D289" s="22"/>
      <c r="E289" s="24"/>
      <c r="F289" s="24"/>
      <c r="G289" s="54"/>
      <c r="H289" s="54"/>
      <c r="I289" s="54"/>
      <c r="J289" s="54"/>
      <c r="K289" s="54"/>
      <c r="L289" s="54"/>
      <c r="M289" s="54"/>
      <c r="N289" s="54"/>
      <c r="O289" s="54"/>
      <c r="P289" s="54"/>
      <c r="Q289" s="54"/>
      <c r="R289" s="54"/>
      <c r="S289" s="54"/>
      <c r="T289" s="54"/>
      <c r="U289" s="54"/>
      <c r="V289" s="54"/>
      <c r="W289" s="54"/>
      <c r="X289" s="54"/>
      <c r="Y289" s="54"/>
      <c r="Z289" s="54"/>
      <c r="AA289" s="54"/>
      <c r="AB289" s="54"/>
      <c r="AC289" s="54"/>
      <c r="AD289" s="54"/>
      <c r="AE289" s="54"/>
      <c r="AF289" s="54"/>
      <c r="AG289" s="54"/>
      <c r="AH289" s="54"/>
      <c r="AI289" s="54"/>
      <c r="AJ289" s="54"/>
      <c r="AK289" s="54"/>
      <c r="AL289" s="54"/>
      <c r="AM289" s="54"/>
      <c r="AN289" s="54"/>
      <c r="AO289" s="54"/>
      <c r="AP289" s="54"/>
      <c r="AQ289" s="54"/>
      <c r="AR289" s="54"/>
      <c r="AS289" s="54"/>
      <c r="AT289" s="54"/>
      <c r="AU289" s="54"/>
      <c r="AV289" s="54"/>
      <c r="AW289" s="54"/>
      <c r="AX289" s="54"/>
      <c r="AY289" s="54"/>
      <c r="AZ289" s="54"/>
      <c r="BA289" s="54"/>
      <c r="BB289" s="54"/>
      <c r="BC289" s="54"/>
      <c r="BD289" s="54"/>
      <c r="BE289" s="54"/>
      <c r="BF289" s="54"/>
      <c r="BG289" s="54"/>
      <c r="BH289" s="54"/>
      <c r="BI289" s="54"/>
      <c r="BJ289" s="54"/>
      <c r="BK289" s="54"/>
      <c r="BL289" s="54"/>
      <c r="BM289" s="54"/>
      <c r="BN289" s="54"/>
      <c r="BO289" s="54"/>
      <c r="BP289" s="54"/>
      <c r="BQ289" s="54"/>
      <c r="BR289" s="54"/>
      <c r="BS289" s="54"/>
      <c r="BT289" s="54"/>
      <c r="BU289" s="54"/>
      <c r="BV289" s="54"/>
      <c r="BW289" s="54"/>
      <c r="BX289" s="54"/>
      <c r="BY289" s="54"/>
      <c r="BZ289" s="54"/>
      <c r="CA289" s="54"/>
      <c r="CB289" s="54"/>
      <c r="CC289" s="54"/>
      <c r="CD289" s="54"/>
      <c r="CE289" s="54"/>
      <c r="CF289" s="54"/>
      <c r="CG289" s="54"/>
      <c r="CH289" s="54"/>
      <c r="CI289" s="54"/>
      <c r="CJ289" s="54"/>
      <c r="CK289" s="54"/>
      <c r="CL289" s="54"/>
      <c r="CM289" s="54"/>
      <c r="CN289" s="54"/>
      <c r="CO289" s="54"/>
      <c r="CP289" s="54"/>
      <c r="CQ289" s="54"/>
      <c r="CR289" s="54"/>
      <c r="CS289" s="54"/>
      <c r="CT289" s="54"/>
      <c r="CU289" s="54"/>
      <c r="CV289" s="54"/>
      <c r="CW289" s="54"/>
      <c r="CX289" s="54"/>
      <c r="CY289" s="54"/>
      <c r="CZ289" s="54"/>
      <c r="DA289" s="54"/>
      <c r="DB289" s="54"/>
      <c r="DC289" s="54"/>
    </row>
    <row r="290" spans="1:107" x14ac:dyDescent="0.2">
      <c r="A290" s="23"/>
      <c r="B290" s="91"/>
      <c r="C290" s="22"/>
      <c r="D290" s="22"/>
      <c r="E290" s="24"/>
      <c r="F290" s="24"/>
      <c r="G290" s="54"/>
      <c r="H290" s="54"/>
      <c r="I290" s="5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54"/>
      <c r="Y290" s="54"/>
      <c r="Z290" s="54"/>
      <c r="AA290" s="54"/>
      <c r="AB290" s="54"/>
      <c r="AC290" s="54"/>
      <c r="AD290" s="54"/>
      <c r="AE290" s="54"/>
      <c r="AF290" s="54"/>
      <c r="AG290" s="54"/>
      <c r="AH290" s="54"/>
      <c r="AI290" s="5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54"/>
      <c r="BW290" s="54"/>
      <c r="BX290" s="54"/>
      <c r="BY290" s="54"/>
      <c r="BZ290" s="54"/>
      <c r="CA290" s="54"/>
      <c r="CB290" s="54"/>
      <c r="CC290" s="54"/>
      <c r="CD290" s="54"/>
      <c r="CE290" s="54"/>
      <c r="CF290" s="54"/>
      <c r="CG290" s="54"/>
      <c r="CH290" s="54"/>
      <c r="CI290" s="54"/>
      <c r="CJ290" s="54"/>
      <c r="CK290" s="54"/>
      <c r="CL290" s="54"/>
      <c r="CM290" s="54"/>
      <c r="CN290" s="54"/>
      <c r="CO290" s="54"/>
      <c r="CP290" s="54"/>
      <c r="CQ290" s="54"/>
      <c r="CR290" s="54"/>
      <c r="CS290" s="54"/>
      <c r="CT290" s="54"/>
      <c r="CU290" s="54"/>
      <c r="CV290" s="54"/>
      <c r="CW290" s="54"/>
      <c r="CX290" s="54"/>
      <c r="CY290" s="54"/>
      <c r="CZ290" s="54"/>
      <c r="DA290" s="54"/>
      <c r="DB290" s="54"/>
      <c r="DC290" s="54"/>
    </row>
    <row r="291" spans="1:107" x14ac:dyDescent="0.2">
      <c r="A291" s="23"/>
      <c r="B291" s="91"/>
      <c r="C291" s="22"/>
      <c r="D291" s="22"/>
      <c r="E291" s="24"/>
      <c r="F291" s="24"/>
      <c r="G291" s="54"/>
      <c r="H291" s="54"/>
      <c r="I291" s="54"/>
      <c r="J291" s="54"/>
      <c r="K291" s="54"/>
      <c r="L291" s="54"/>
      <c r="M291" s="54"/>
      <c r="N291" s="54"/>
      <c r="O291" s="54"/>
      <c r="P291" s="54"/>
      <c r="Q291" s="54"/>
      <c r="R291" s="54"/>
      <c r="S291" s="54"/>
      <c r="T291" s="54"/>
      <c r="U291" s="54"/>
      <c r="V291" s="54"/>
      <c r="W291" s="54"/>
      <c r="X291" s="54"/>
      <c r="Y291" s="54"/>
      <c r="Z291" s="54"/>
      <c r="AA291" s="54"/>
      <c r="AB291" s="54"/>
      <c r="AC291" s="54"/>
      <c r="AD291" s="54"/>
      <c r="AE291" s="54"/>
      <c r="AF291" s="54"/>
      <c r="AG291" s="54"/>
      <c r="AH291" s="54"/>
      <c r="AI291" s="54"/>
      <c r="AJ291" s="54"/>
      <c r="AK291" s="54"/>
      <c r="AL291" s="54"/>
      <c r="AM291" s="54"/>
      <c r="AN291" s="54"/>
      <c r="AO291" s="54"/>
      <c r="AP291" s="54"/>
      <c r="AQ291" s="54"/>
      <c r="AR291" s="54"/>
      <c r="AS291" s="54"/>
      <c r="AT291" s="54"/>
      <c r="AU291" s="54"/>
      <c r="AV291" s="54"/>
      <c r="AW291" s="54"/>
      <c r="AX291" s="54"/>
      <c r="AY291" s="54"/>
      <c r="AZ291" s="54"/>
      <c r="BA291" s="54"/>
      <c r="BB291" s="54"/>
      <c r="BC291" s="54"/>
      <c r="BD291" s="54"/>
      <c r="BE291" s="54"/>
      <c r="BF291" s="54"/>
      <c r="BG291" s="54"/>
      <c r="BH291" s="54"/>
      <c r="BI291" s="54"/>
      <c r="BJ291" s="54"/>
      <c r="BK291" s="54"/>
      <c r="BL291" s="54"/>
      <c r="BM291" s="54"/>
      <c r="BN291" s="54"/>
      <c r="BO291" s="54"/>
      <c r="BP291" s="54"/>
      <c r="BQ291" s="54"/>
      <c r="BR291" s="54"/>
      <c r="BS291" s="54"/>
      <c r="BT291" s="54"/>
      <c r="BU291" s="54"/>
      <c r="BV291" s="54"/>
      <c r="BW291" s="54"/>
      <c r="BX291" s="54"/>
      <c r="BY291" s="54"/>
      <c r="BZ291" s="54"/>
      <c r="CA291" s="54"/>
      <c r="CB291" s="54"/>
      <c r="CC291" s="54"/>
      <c r="CD291" s="54"/>
      <c r="CE291" s="54"/>
      <c r="CF291" s="54"/>
      <c r="CG291" s="54"/>
      <c r="CH291" s="54"/>
      <c r="CI291" s="54"/>
      <c r="CJ291" s="54"/>
      <c r="CK291" s="54"/>
      <c r="CL291" s="54"/>
      <c r="CM291" s="54"/>
      <c r="CN291" s="54"/>
      <c r="CO291" s="54"/>
      <c r="CP291" s="54"/>
      <c r="CQ291" s="54"/>
      <c r="CR291" s="54"/>
      <c r="CS291" s="54"/>
      <c r="CT291" s="54"/>
      <c r="CU291" s="54"/>
      <c r="CV291" s="54"/>
      <c r="CW291" s="54"/>
      <c r="CX291" s="54"/>
      <c r="CY291" s="54"/>
      <c r="CZ291" s="54"/>
      <c r="DA291" s="54"/>
      <c r="DB291" s="54"/>
      <c r="DC291" s="54"/>
    </row>
    <row r="292" spans="1:107" x14ac:dyDescent="0.2">
      <c r="A292" s="23"/>
      <c r="B292" s="91"/>
      <c r="C292" s="22"/>
      <c r="D292" s="22"/>
      <c r="E292" s="24"/>
      <c r="F292" s="24"/>
      <c r="G292" s="54"/>
      <c r="H292" s="54"/>
      <c r="I292" s="54"/>
      <c r="J292" s="54"/>
      <c r="K292" s="54"/>
      <c r="L292" s="54"/>
      <c r="M292" s="54"/>
      <c r="N292" s="54"/>
      <c r="O292" s="54"/>
      <c r="P292" s="54"/>
      <c r="Q292" s="54"/>
      <c r="R292" s="54"/>
      <c r="S292" s="54"/>
      <c r="T292" s="54"/>
      <c r="U292" s="54"/>
      <c r="V292" s="54"/>
      <c r="W292" s="54"/>
      <c r="X292" s="54"/>
      <c r="Y292" s="54"/>
      <c r="Z292" s="54"/>
      <c r="AA292" s="54"/>
      <c r="AB292" s="54"/>
      <c r="AC292" s="54"/>
      <c r="AD292" s="54"/>
      <c r="AE292" s="54"/>
      <c r="AF292" s="54"/>
      <c r="AG292" s="54"/>
      <c r="AH292" s="54"/>
      <c r="AI292" s="54"/>
      <c r="AJ292" s="54"/>
      <c r="AK292" s="54"/>
      <c r="AL292" s="54"/>
      <c r="AM292" s="54"/>
      <c r="AN292" s="54"/>
      <c r="AO292" s="54"/>
      <c r="AP292" s="54"/>
      <c r="AQ292" s="54"/>
      <c r="AR292" s="54"/>
      <c r="AS292" s="54"/>
      <c r="AT292" s="54"/>
      <c r="AU292" s="54"/>
      <c r="AV292" s="54"/>
      <c r="AW292" s="54"/>
      <c r="AX292" s="54"/>
      <c r="AY292" s="54"/>
      <c r="AZ292" s="54"/>
      <c r="BA292" s="54"/>
      <c r="BB292" s="54"/>
      <c r="BC292" s="54"/>
      <c r="BD292" s="54"/>
      <c r="BE292" s="54"/>
      <c r="BF292" s="54"/>
      <c r="BG292" s="54"/>
      <c r="BH292" s="54"/>
      <c r="BI292" s="54"/>
      <c r="BJ292" s="54"/>
      <c r="BK292" s="54"/>
      <c r="BL292" s="54"/>
      <c r="BM292" s="54"/>
      <c r="BN292" s="54"/>
      <c r="BO292" s="54"/>
      <c r="BP292" s="54"/>
      <c r="BQ292" s="54"/>
      <c r="BR292" s="54"/>
      <c r="BS292" s="54"/>
      <c r="BT292" s="54"/>
      <c r="BU292" s="54"/>
      <c r="BV292" s="54"/>
      <c r="BW292" s="54"/>
      <c r="BX292" s="54"/>
      <c r="BY292" s="54"/>
      <c r="BZ292" s="54"/>
      <c r="CA292" s="54"/>
      <c r="CB292" s="54"/>
      <c r="CC292" s="54"/>
      <c r="CD292" s="54"/>
      <c r="CE292" s="54"/>
      <c r="CF292" s="54"/>
      <c r="CG292" s="54"/>
      <c r="CH292" s="54"/>
      <c r="CI292" s="54"/>
      <c r="CJ292" s="54"/>
      <c r="CK292" s="54"/>
      <c r="CL292" s="54"/>
      <c r="CM292" s="54"/>
      <c r="CN292" s="54"/>
      <c r="CO292" s="54"/>
      <c r="CP292" s="54"/>
      <c r="CQ292" s="54"/>
      <c r="CR292" s="54"/>
      <c r="CS292" s="54"/>
      <c r="CT292" s="54"/>
      <c r="CU292" s="54"/>
      <c r="CV292" s="54"/>
      <c r="CW292" s="54"/>
      <c r="CX292" s="54"/>
      <c r="CY292" s="54"/>
      <c r="CZ292" s="54"/>
      <c r="DA292" s="54"/>
      <c r="DB292" s="54"/>
      <c r="DC292" s="54"/>
    </row>
    <row r="293" spans="1:107" x14ac:dyDescent="0.2">
      <c r="A293" s="23"/>
      <c r="B293" s="91"/>
      <c r="C293" s="22"/>
      <c r="D293" s="22"/>
      <c r="E293" s="24"/>
      <c r="F293" s="24"/>
      <c r="G293" s="54"/>
      <c r="H293" s="54"/>
      <c r="I293" s="54"/>
      <c r="J293" s="54"/>
      <c r="K293" s="54"/>
      <c r="L293" s="54"/>
      <c r="M293" s="54"/>
      <c r="N293" s="54"/>
      <c r="O293" s="54"/>
      <c r="P293" s="54"/>
      <c r="Q293" s="54"/>
      <c r="R293" s="54"/>
      <c r="S293" s="54"/>
      <c r="T293" s="54"/>
      <c r="U293" s="54"/>
      <c r="V293" s="54"/>
      <c r="W293" s="54"/>
      <c r="X293" s="54"/>
      <c r="Y293" s="54"/>
      <c r="Z293" s="54"/>
      <c r="AA293" s="54"/>
      <c r="AB293" s="54"/>
      <c r="AC293" s="54"/>
      <c r="AD293" s="54"/>
      <c r="AE293" s="54"/>
      <c r="AF293" s="54"/>
      <c r="AG293" s="54"/>
      <c r="AH293" s="54"/>
      <c r="AI293" s="54"/>
      <c r="AJ293" s="54"/>
      <c r="AK293" s="54"/>
      <c r="AL293" s="54"/>
      <c r="AM293" s="54"/>
      <c r="AN293" s="54"/>
      <c r="AO293" s="54"/>
      <c r="AP293" s="54"/>
      <c r="AQ293" s="54"/>
      <c r="AR293" s="54"/>
      <c r="AS293" s="54"/>
      <c r="AT293" s="54"/>
      <c r="AU293" s="54"/>
      <c r="AV293" s="54"/>
      <c r="AW293" s="54"/>
      <c r="AX293" s="54"/>
      <c r="AY293" s="54"/>
      <c r="AZ293" s="54"/>
      <c r="BA293" s="54"/>
      <c r="BB293" s="54"/>
      <c r="BC293" s="54"/>
      <c r="BD293" s="54"/>
      <c r="BE293" s="54"/>
      <c r="BF293" s="54"/>
      <c r="BG293" s="54"/>
      <c r="BH293" s="54"/>
      <c r="BI293" s="54"/>
      <c r="BJ293" s="54"/>
      <c r="BK293" s="54"/>
      <c r="BL293" s="54"/>
      <c r="BM293" s="54"/>
      <c r="BN293" s="54"/>
      <c r="BO293" s="54"/>
      <c r="BP293" s="54"/>
      <c r="BQ293" s="54"/>
      <c r="BR293" s="54"/>
      <c r="BS293" s="54"/>
      <c r="BT293" s="54"/>
      <c r="BU293" s="54"/>
      <c r="BV293" s="54"/>
      <c r="BW293" s="54"/>
      <c r="BX293" s="54"/>
      <c r="BY293" s="54"/>
      <c r="BZ293" s="54"/>
      <c r="CA293" s="54"/>
      <c r="CB293" s="54"/>
      <c r="CC293" s="54"/>
      <c r="CD293" s="54"/>
      <c r="CE293" s="54"/>
      <c r="CF293" s="54"/>
      <c r="CG293" s="54"/>
      <c r="CH293" s="54"/>
      <c r="CI293" s="54"/>
      <c r="CJ293" s="54"/>
      <c r="CK293" s="54"/>
      <c r="CL293" s="54"/>
      <c r="CM293" s="54"/>
      <c r="CN293" s="54"/>
      <c r="CO293" s="54"/>
      <c r="CP293" s="54"/>
      <c r="CQ293" s="54"/>
      <c r="CR293" s="54"/>
      <c r="CS293" s="54"/>
      <c r="CT293" s="54"/>
      <c r="CU293" s="54"/>
      <c r="CV293" s="54"/>
      <c r="CW293" s="54"/>
      <c r="CX293" s="54"/>
      <c r="CY293" s="54"/>
      <c r="CZ293" s="54"/>
      <c r="DA293" s="54"/>
      <c r="DB293" s="54"/>
      <c r="DC293" s="54"/>
    </row>
    <row r="294" spans="1:107" x14ac:dyDescent="0.2">
      <c r="A294" s="23"/>
      <c r="B294" s="91"/>
      <c r="C294" s="22"/>
      <c r="D294" s="22"/>
      <c r="E294" s="24"/>
      <c r="F294" s="24"/>
      <c r="G294" s="54"/>
      <c r="H294" s="54"/>
      <c r="I294" s="54"/>
      <c r="J294" s="54"/>
      <c r="K294" s="54"/>
      <c r="L294" s="54"/>
      <c r="M294" s="54"/>
      <c r="N294" s="54"/>
      <c r="O294" s="54"/>
      <c r="P294" s="54"/>
      <c r="Q294" s="54"/>
      <c r="R294" s="54"/>
      <c r="S294" s="54"/>
      <c r="T294" s="54"/>
      <c r="U294" s="54"/>
      <c r="V294" s="54"/>
      <c r="W294" s="54"/>
      <c r="X294" s="54"/>
      <c r="Y294" s="54"/>
      <c r="Z294" s="54"/>
      <c r="AA294" s="54"/>
      <c r="AB294" s="54"/>
      <c r="AC294" s="54"/>
      <c r="AD294" s="54"/>
      <c r="AE294" s="54"/>
      <c r="AF294" s="54"/>
      <c r="AG294" s="54"/>
      <c r="AH294" s="54"/>
      <c r="AI294" s="54"/>
      <c r="AJ294" s="54"/>
      <c r="AK294" s="54"/>
      <c r="AL294" s="54"/>
      <c r="AM294" s="54"/>
      <c r="AN294" s="54"/>
      <c r="AO294" s="54"/>
      <c r="AP294" s="54"/>
      <c r="AQ294" s="54"/>
      <c r="AR294" s="54"/>
      <c r="AS294" s="54"/>
      <c r="AT294" s="54"/>
      <c r="AU294" s="54"/>
      <c r="AV294" s="54"/>
      <c r="AW294" s="54"/>
      <c r="AX294" s="54"/>
      <c r="AY294" s="54"/>
      <c r="AZ294" s="54"/>
      <c r="BA294" s="54"/>
      <c r="BB294" s="54"/>
      <c r="BC294" s="54"/>
      <c r="BD294" s="54"/>
      <c r="BE294" s="54"/>
      <c r="BF294" s="54"/>
      <c r="BG294" s="54"/>
      <c r="BH294" s="54"/>
      <c r="BI294" s="54"/>
      <c r="BJ294" s="54"/>
      <c r="BK294" s="54"/>
      <c r="BL294" s="54"/>
      <c r="BM294" s="54"/>
      <c r="BN294" s="54"/>
      <c r="BO294" s="54"/>
      <c r="BP294" s="54"/>
      <c r="BQ294" s="54"/>
      <c r="BR294" s="54"/>
      <c r="BS294" s="54"/>
      <c r="BT294" s="54"/>
      <c r="BU294" s="54"/>
      <c r="BV294" s="54"/>
      <c r="BW294" s="54"/>
      <c r="BX294" s="54"/>
      <c r="BY294" s="54"/>
      <c r="BZ294" s="54"/>
      <c r="CA294" s="54"/>
      <c r="CB294" s="54"/>
      <c r="CC294" s="54"/>
      <c r="CD294" s="54"/>
      <c r="CE294" s="54"/>
      <c r="CF294" s="54"/>
      <c r="CG294" s="54"/>
      <c r="CH294" s="54"/>
      <c r="CI294" s="54"/>
      <c r="CJ294" s="54"/>
      <c r="CK294" s="54"/>
      <c r="CL294" s="54"/>
      <c r="CM294" s="54"/>
      <c r="CN294" s="54"/>
      <c r="CO294" s="54"/>
      <c r="CP294" s="54"/>
      <c r="CQ294" s="54"/>
      <c r="CR294" s="54"/>
      <c r="CS294" s="54"/>
      <c r="CT294" s="54"/>
      <c r="CU294" s="54"/>
      <c r="CV294" s="54"/>
      <c r="CW294" s="54"/>
      <c r="CX294" s="54"/>
      <c r="CY294" s="54"/>
      <c r="CZ294" s="54"/>
      <c r="DA294" s="54"/>
      <c r="DB294" s="54"/>
      <c r="DC294" s="54"/>
    </row>
    <row r="295" spans="1:107" x14ac:dyDescent="0.2">
      <c r="A295" s="23"/>
      <c r="B295" s="91"/>
      <c r="C295" s="22"/>
      <c r="D295" s="22"/>
      <c r="E295" s="24"/>
      <c r="F295" s="24"/>
      <c r="G295" s="54"/>
      <c r="H295" s="54"/>
      <c r="I295" s="54"/>
      <c r="J295" s="54"/>
      <c r="K295" s="54"/>
      <c r="L295" s="54"/>
      <c r="M295" s="54"/>
      <c r="N295" s="54"/>
      <c r="O295" s="54"/>
      <c r="P295" s="54"/>
      <c r="Q295" s="54"/>
      <c r="R295" s="54"/>
      <c r="S295" s="54"/>
      <c r="T295" s="54"/>
      <c r="U295" s="54"/>
      <c r="V295" s="54"/>
      <c r="W295" s="54"/>
      <c r="X295" s="54"/>
      <c r="Y295" s="54"/>
      <c r="Z295" s="54"/>
      <c r="AA295" s="54"/>
      <c r="AB295" s="54"/>
      <c r="AC295" s="54"/>
      <c r="AD295" s="54"/>
      <c r="AE295" s="54"/>
      <c r="AF295" s="54"/>
      <c r="AG295" s="54"/>
      <c r="AH295" s="54"/>
      <c r="AI295" s="54"/>
      <c r="AJ295" s="54"/>
      <c r="AK295" s="54"/>
      <c r="AL295" s="54"/>
      <c r="AM295" s="54"/>
      <c r="AN295" s="54"/>
      <c r="AO295" s="54"/>
      <c r="AP295" s="54"/>
      <c r="AQ295" s="54"/>
      <c r="AR295" s="54"/>
      <c r="AS295" s="54"/>
      <c r="AT295" s="54"/>
      <c r="AU295" s="54"/>
      <c r="AV295" s="54"/>
      <c r="AW295" s="54"/>
      <c r="AX295" s="54"/>
      <c r="AY295" s="54"/>
      <c r="AZ295" s="54"/>
      <c r="BA295" s="54"/>
      <c r="BB295" s="54"/>
      <c r="BC295" s="54"/>
      <c r="BD295" s="54"/>
      <c r="BE295" s="54"/>
      <c r="BF295" s="54"/>
      <c r="BG295" s="54"/>
      <c r="BH295" s="54"/>
      <c r="BI295" s="54"/>
      <c r="BJ295" s="54"/>
      <c r="BK295" s="54"/>
      <c r="BL295" s="54"/>
      <c r="BM295" s="54"/>
      <c r="BN295" s="54"/>
      <c r="BO295" s="54"/>
      <c r="BP295" s="54"/>
      <c r="BQ295" s="54"/>
      <c r="BR295" s="54"/>
      <c r="BS295" s="54"/>
      <c r="BT295" s="54"/>
      <c r="BU295" s="54"/>
      <c r="BV295" s="54"/>
      <c r="BW295" s="54"/>
      <c r="BX295" s="54"/>
      <c r="BY295" s="54"/>
      <c r="BZ295" s="54"/>
      <c r="CA295" s="54"/>
      <c r="CB295" s="54"/>
      <c r="CC295" s="54"/>
      <c r="CD295" s="54"/>
      <c r="CE295" s="54"/>
      <c r="CF295" s="54"/>
      <c r="CG295" s="54"/>
      <c r="CH295" s="54"/>
      <c r="CI295" s="54"/>
      <c r="CJ295" s="54"/>
      <c r="CK295" s="54"/>
      <c r="CL295" s="54"/>
      <c r="CM295" s="54"/>
      <c r="CN295" s="54"/>
      <c r="CO295" s="54"/>
      <c r="CP295" s="54"/>
      <c r="CQ295" s="54"/>
      <c r="CR295" s="54"/>
      <c r="CS295" s="54"/>
      <c r="CT295" s="54"/>
      <c r="CU295" s="54"/>
      <c r="CV295" s="54"/>
      <c r="CW295" s="54"/>
      <c r="CX295" s="54"/>
      <c r="CY295" s="54"/>
      <c r="CZ295" s="54"/>
      <c r="DA295" s="54"/>
      <c r="DB295" s="54"/>
      <c r="DC295" s="54"/>
    </row>
    <row r="296" spans="1:107" x14ac:dyDescent="0.2">
      <c r="A296" s="23"/>
      <c r="B296" s="91"/>
      <c r="C296" s="22"/>
      <c r="D296" s="22"/>
      <c r="E296" s="24"/>
      <c r="F296" s="24"/>
      <c r="G296" s="54"/>
      <c r="H296" s="54"/>
      <c r="I296" s="54"/>
      <c r="J296" s="54"/>
      <c r="K296" s="54"/>
      <c r="L296" s="54"/>
      <c r="M296" s="54"/>
      <c r="N296" s="54"/>
      <c r="O296" s="54"/>
      <c r="P296" s="54"/>
      <c r="Q296" s="54"/>
      <c r="R296" s="54"/>
      <c r="S296" s="54"/>
      <c r="T296" s="54"/>
      <c r="U296" s="54"/>
      <c r="V296" s="54"/>
      <c r="W296" s="54"/>
      <c r="X296" s="54"/>
      <c r="Y296" s="54"/>
      <c r="Z296" s="54"/>
      <c r="AA296" s="54"/>
      <c r="AB296" s="54"/>
      <c r="AC296" s="54"/>
      <c r="AD296" s="54"/>
      <c r="AE296" s="54"/>
      <c r="AF296" s="54"/>
      <c r="AG296" s="54"/>
      <c r="AH296" s="54"/>
      <c r="AI296" s="54"/>
      <c r="AJ296" s="54"/>
      <c r="AK296" s="54"/>
      <c r="AL296" s="54"/>
      <c r="AM296" s="54"/>
      <c r="AN296" s="54"/>
      <c r="AO296" s="54"/>
      <c r="AP296" s="54"/>
      <c r="AQ296" s="54"/>
      <c r="AR296" s="54"/>
      <c r="AS296" s="54"/>
      <c r="AT296" s="54"/>
      <c r="AU296" s="54"/>
      <c r="AV296" s="54"/>
      <c r="AW296" s="54"/>
      <c r="AX296" s="54"/>
      <c r="AY296" s="54"/>
      <c r="AZ296" s="54"/>
      <c r="BA296" s="54"/>
      <c r="BB296" s="54"/>
      <c r="BC296" s="54"/>
      <c r="BD296" s="54"/>
      <c r="BE296" s="54"/>
      <c r="BF296" s="54"/>
      <c r="BG296" s="54"/>
      <c r="BH296" s="54"/>
      <c r="BI296" s="54"/>
      <c r="BJ296" s="54"/>
      <c r="BK296" s="54"/>
      <c r="BL296" s="54"/>
      <c r="BM296" s="54"/>
      <c r="BN296" s="54"/>
      <c r="BO296" s="54"/>
      <c r="BP296" s="54"/>
      <c r="BQ296" s="54"/>
      <c r="BR296" s="54"/>
      <c r="BS296" s="54"/>
      <c r="BT296" s="54"/>
      <c r="BU296" s="54"/>
      <c r="BV296" s="54"/>
      <c r="BW296" s="54"/>
      <c r="BX296" s="54"/>
      <c r="BY296" s="54"/>
      <c r="BZ296" s="54"/>
      <c r="CA296" s="54"/>
      <c r="CB296" s="54"/>
      <c r="CC296" s="54"/>
      <c r="CD296" s="54"/>
      <c r="CE296" s="54"/>
      <c r="CF296" s="54"/>
      <c r="CG296" s="54"/>
      <c r="CH296" s="54"/>
      <c r="CI296" s="54"/>
      <c r="CJ296" s="54"/>
      <c r="CK296" s="54"/>
      <c r="CL296" s="54"/>
      <c r="CM296" s="54"/>
      <c r="CN296" s="54"/>
      <c r="CO296" s="54"/>
      <c r="CP296" s="54"/>
      <c r="CQ296" s="54"/>
      <c r="CR296" s="54"/>
      <c r="CS296" s="54"/>
      <c r="CT296" s="54"/>
      <c r="CU296" s="54"/>
      <c r="CV296" s="54"/>
      <c r="CW296" s="54"/>
      <c r="CX296" s="54"/>
      <c r="CY296" s="54"/>
      <c r="CZ296" s="54"/>
      <c r="DA296" s="54"/>
      <c r="DB296" s="54"/>
      <c r="DC296" s="54"/>
    </row>
    <row r="297" spans="1:107" x14ac:dyDescent="0.2">
      <c r="A297" s="23"/>
      <c r="B297" s="91"/>
      <c r="C297" s="22"/>
      <c r="D297" s="22"/>
      <c r="E297" s="24"/>
      <c r="F297" s="24"/>
      <c r="G297" s="54"/>
      <c r="H297" s="54"/>
      <c r="I297" s="54"/>
      <c r="J297" s="54"/>
      <c r="K297" s="54"/>
      <c r="L297" s="54"/>
      <c r="M297" s="54"/>
      <c r="N297" s="54"/>
      <c r="O297" s="54"/>
      <c r="P297" s="54"/>
      <c r="Q297" s="54"/>
      <c r="R297" s="54"/>
      <c r="S297" s="54"/>
      <c r="T297" s="54"/>
      <c r="U297" s="54"/>
      <c r="V297" s="54"/>
      <c r="W297" s="54"/>
      <c r="X297" s="54"/>
      <c r="Y297" s="54"/>
      <c r="Z297" s="54"/>
      <c r="AA297" s="54"/>
      <c r="AB297" s="54"/>
      <c r="AC297" s="54"/>
      <c r="AD297" s="54"/>
      <c r="AE297" s="54"/>
      <c r="AF297" s="54"/>
      <c r="AG297" s="54"/>
      <c r="AH297" s="54"/>
      <c r="AI297" s="54"/>
      <c r="AJ297" s="54"/>
      <c r="AK297" s="54"/>
      <c r="AL297" s="54"/>
      <c r="AM297" s="54"/>
      <c r="AN297" s="54"/>
      <c r="AO297" s="54"/>
      <c r="AP297" s="54"/>
      <c r="AQ297" s="54"/>
      <c r="AR297" s="54"/>
      <c r="AS297" s="54"/>
      <c r="AT297" s="54"/>
      <c r="AU297" s="54"/>
      <c r="AV297" s="54"/>
      <c r="AW297" s="54"/>
      <c r="AX297" s="54"/>
      <c r="AY297" s="54"/>
      <c r="AZ297" s="54"/>
      <c r="BA297" s="54"/>
      <c r="BB297" s="54"/>
      <c r="BC297" s="54"/>
      <c r="BD297" s="54"/>
      <c r="BE297" s="54"/>
      <c r="BF297" s="54"/>
      <c r="BG297" s="54"/>
      <c r="BH297" s="54"/>
      <c r="BI297" s="54"/>
      <c r="BJ297" s="54"/>
      <c r="BK297" s="54"/>
      <c r="BL297" s="54"/>
      <c r="BM297" s="54"/>
      <c r="BN297" s="54"/>
      <c r="BO297" s="54"/>
      <c r="BP297" s="54"/>
      <c r="BQ297" s="54"/>
      <c r="BR297" s="54"/>
      <c r="BS297" s="54"/>
      <c r="BT297" s="54"/>
      <c r="BU297" s="54"/>
      <c r="BV297" s="54"/>
      <c r="BW297" s="54"/>
      <c r="BX297" s="54"/>
      <c r="BY297" s="54"/>
      <c r="BZ297" s="54"/>
      <c r="CA297" s="54"/>
      <c r="CB297" s="54"/>
      <c r="CC297" s="54"/>
      <c r="CD297" s="54"/>
      <c r="CE297" s="54"/>
      <c r="CF297" s="54"/>
      <c r="CG297" s="54"/>
      <c r="CH297" s="54"/>
      <c r="CI297" s="54"/>
      <c r="CJ297" s="54"/>
      <c r="CK297" s="54"/>
      <c r="CL297" s="54"/>
      <c r="CM297" s="54"/>
      <c r="CN297" s="54"/>
      <c r="CO297" s="54"/>
      <c r="CP297" s="54"/>
      <c r="CQ297" s="54"/>
      <c r="CR297" s="54"/>
      <c r="CS297" s="54"/>
      <c r="CT297" s="54"/>
      <c r="CU297" s="54"/>
      <c r="CV297" s="54"/>
      <c r="CW297" s="54"/>
      <c r="CX297" s="54"/>
      <c r="CY297" s="54"/>
      <c r="CZ297" s="54"/>
      <c r="DA297" s="54"/>
      <c r="DB297" s="54"/>
      <c r="DC297" s="54"/>
    </row>
    <row r="298" spans="1:107" x14ac:dyDescent="0.2">
      <c r="A298" s="23"/>
      <c r="B298" s="91"/>
      <c r="C298" s="22"/>
      <c r="D298" s="22"/>
      <c r="E298" s="24"/>
      <c r="F298" s="24"/>
      <c r="G298" s="54"/>
      <c r="H298" s="54"/>
      <c r="I298" s="54"/>
      <c r="J298" s="54"/>
      <c r="K298" s="54"/>
      <c r="L298" s="54"/>
      <c r="M298" s="54"/>
      <c r="N298" s="54"/>
      <c r="O298" s="54"/>
      <c r="P298" s="54"/>
      <c r="Q298" s="54"/>
      <c r="R298" s="54"/>
      <c r="S298" s="54"/>
      <c r="T298" s="54"/>
      <c r="U298" s="54"/>
      <c r="V298" s="54"/>
      <c r="W298" s="54"/>
      <c r="X298" s="54"/>
      <c r="Y298" s="54"/>
      <c r="Z298" s="54"/>
      <c r="AA298" s="54"/>
      <c r="AB298" s="54"/>
      <c r="AC298" s="54"/>
      <c r="AD298" s="54"/>
      <c r="AE298" s="54"/>
      <c r="AF298" s="54"/>
      <c r="AG298" s="54"/>
      <c r="AH298" s="54"/>
      <c r="AI298" s="54"/>
      <c r="AJ298" s="54"/>
      <c r="AK298" s="54"/>
      <c r="AL298" s="54"/>
      <c r="AM298" s="54"/>
      <c r="AN298" s="54"/>
      <c r="AO298" s="54"/>
      <c r="AP298" s="54"/>
      <c r="AQ298" s="54"/>
      <c r="AR298" s="54"/>
      <c r="AS298" s="54"/>
      <c r="AT298" s="54"/>
      <c r="AU298" s="54"/>
      <c r="AV298" s="54"/>
      <c r="AW298" s="54"/>
      <c r="AX298" s="54"/>
      <c r="AY298" s="54"/>
      <c r="AZ298" s="54"/>
      <c r="BA298" s="54"/>
      <c r="BB298" s="54"/>
      <c r="BC298" s="54"/>
      <c r="BD298" s="54"/>
      <c r="BE298" s="54"/>
      <c r="BF298" s="54"/>
      <c r="BG298" s="54"/>
      <c r="BH298" s="54"/>
      <c r="BI298" s="54"/>
      <c r="BJ298" s="54"/>
      <c r="BK298" s="54"/>
      <c r="BL298" s="54"/>
      <c r="BM298" s="54"/>
      <c r="BN298" s="54"/>
      <c r="BO298" s="54"/>
      <c r="BP298" s="54"/>
      <c r="BQ298" s="54"/>
      <c r="BR298" s="54"/>
      <c r="BS298" s="54"/>
      <c r="BT298" s="54"/>
      <c r="BU298" s="54"/>
      <c r="BV298" s="54"/>
      <c r="BW298" s="54"/>
      <c r="BX298" s="54"/>
      <c r="BY298" s="54"/>
      <c r="BZ298" s="54"/>
      <c r="CA298" s="54"/>
      <c r="CB298" s="54"/>
      <c r="CC298" s="54"/>
      <c r="CD298" s="54"/>
      <c r="CE298" s="54"/>
      <c r="CF298" s="54"/>
      <c r="CG298" s="54"/>
      <c r="CH298" s="54"/>
      <c r="CI298" s="54"/>
      <c r="CJ298" s="54"/>
      <c r="CK298" s="54"/>
      <c r="CL298" s="54"/>
      <c r="CM298" s="54"/>
      <c r="CN298" s="54"/>
      <c r="CO298" s="54"/>
      <c r="CP298" s="54"/>
      <c r="CQ298" s="54"/>
      <c r="CR298" s="54"/>
      <c r="CS298" s="54"/>
      <c r="CT298" s="54"/>
      <c r="CU298" s="54"/>
      <c r="CV298" s="54"/>
      <c r="CW298" s="54"/>
      <c r="CX298" s="54"/>
      <c r="CY298" s="54"/>
      <c r="CZ298" s="54"/>
      <c r="DA298" s="54"/>
      <c r="DB298" s="54"/>
      <c r="DC298" s="54"/>
    </row>
    <row r="299" spans="1:107" x14ac:dyDescent="0.2">
      <c r="A299" s="23"/>
      <c r="B299" s="91"/>
      <c r="C299" s="22"/>
      <c r="D299" s="22"/>
      <c r="E299" s="24"/>
      <c r="F299" s="24"/>
      <c r="G299" s="54"/>
      <c r="H299" s="54"/>
      <c r="I299" s="54"/>
      <c r="J299" s="54"/>
      <c r="K299" s="54"/>
      <c r="L299" s="54"/>
      <c r="M299" s="54"/>
      <c r="N299" s="54"/>
      <c r="O299" s="54"/>
      <c r="P299" s="54"/>
      <c r="Q299" s="54"/>
      <c r="R299" s="54"/>
      <c r="S299" s="54"/>
      <c r="T299" s="54"/>
      <c r="U299" s="54"/>
      <c r="V299" s="54"/>
      <c r="W299" s="54"/>
      <c r="X299" s="54"/>
      <c r="Y299" s="54"/>
      <c r="Z299" s="54"/>
      <c r="AA299" s="54"/>
      <c r="AB299" s="54"/>
      <c r="AC299" s="54"/>
      <c r="AD299" s="54"/>
      <c r="AE299" s="54"/>
      <c r="AF299" s="54"/>
      <c r="AG299" s="54"/>
      <c r="AH299" s="54"/>
      <c r="AI299" s="54"/>
      <c r="AJ299" s="54"/>
      <c r="AK299" s="54"/>
      <c r="AL299" s="54"/>
      <c r="AM299" s="54"/>
      <c r="AN299" s="54"/>
      <c r="AO299" s="54"/>
      <c r="AP299" s="54"/>
      <c r="AQ299" s="54"/>
      <c r="AR299" s="54"/>
      <c r="AS299" s="54"/>
      <c r="AT299" s="54"/>
      <c r="AU299" s="54"/>
      <c r="AV299" s="54"/>
      <c r="AW299" s="54"/>
      <c r="AX299" s="54"/>
      <c r="AY299" s="54"/>
      <c r="AZ299" s="54"/>
      <c r="BA299" s="54"/>
      <c r="BB299" s="54"/>
      <c r="BC299" s="54"/>
      <c r="BD299" s="54"/>
      <c r="BE299" s="54"/>
      <c r="BF299" s="54"/>
      <c r="BG299" s="54"/>
      <c r="BH299" s="54"/>
      <c r="BI299" s="54"/>
      <c r="BJ299" s="54"/>
      <c r="BK299" s="54"/>
      <c r="BL299" s="54"/>
      <c r="BM299" s="54"/>
      <c r="BN299" s="54"/>
      <c r="BO299" s="54"/>
      <c r="BP299" s="54"/>
      <c r="BQ299" s="54"/>
      <c r="BR299" s="54"/>
      <c r="BS299" s="54"/>
      <c r="BT299" s="54"/>
      <c r="BU299" s="54"/>
      <c r="BV299" s="54"/>
      <c r="BW299" s="54"/>
      <c r="BX299" s="54"/>
      <c r="BY299" s="54"/>
      <c r="BZ299" s="54"/>
      <c r="CA299" s="54"/>
      <c r="CB299" s="54"/>
      <c r="CC299" s="54"/>
      <c r="CD299" s="54"/>
      <c r="CE299" s="54"/>
      <c r="CF299" s="54"/>
      <c r="CG299" s="54"/>
      <c r="CH299" s="54"/>
      <c r="CI299" s="54"/>
      <c r="CJ299" s="54"/>
      <c r="CK299" s="54"/>
      <c r="CL299" s="54"/>
      <c r="CM299" s="54"/>
      <c r="CN299" s="54"/>
      <c r="CO299" s="54"/>
      <c r="CP299" s="54"/>
      <c r="CQ299" s="54"/>
      <c r="CR299" s="54"/>
      <c r="CS299" s="54"/>
      <c r="CT299" s="54"/>
      <c r="CU299" s="54"/>
      <c r="CV299" s="54"/>
      <c r="CW299" s="54"/>
      <c r="CX299" s="54"/>
      <c r="CY299" s="54"/>
      <c r="CZ299" s="54"/>
      <c r="DA299" s="54"/>
      <c r="DB299" s="54"/>
      <c r="DC299" s="54"/>
    </row>
    <row r="300" spans="1:107" x14ac:dyDescent="0.2">
      <c r="A300" s="23"/>
      <c r="B300" s="91"/>
      <c r="C300" s="22"/>
      <c r="D300" s="22"/>
      <c r="E300" s="24"/>
      <c r="F300" s="24"/>
      <c r="G300" s="54"/>
      <c r="H300" s="54"/>
      <c r="I300" s="54"/>
      <c r="J300" s="54"/>
      <c r="K300" s="54"/>
      <c r="L300" s="54"/>
      <c r="M300" s="54"/>
      <c r="N300" s="54"/>
      <c r="O300" s="54"/>
      <c r="P300" s="54"/>
      <c r="Q300" s="54"/>
      <c r="R300" s="54"/>
      <c r="S300" s="54"/>
      <c r="T300" s="54"/>
      <c r="U300" s="54"/>
      <c r="V300" s="54"/>
      <c r="W300" s="54"/>
      <c r="X300" s="54"/>
      <c r="Y300" s="54"/>
      <c r="Z300" s="54"/>
      <c r="AA300" s="54"/>
      <c r="AB300" s="54"/>
      <c r="AC300" s="54"/>
      <c r="AD300" s="54"/>
      <c r="AE300" s="54"/>
      <c r="AF300" s="54"/>
      <c r="AG300" s="54"/>
      <c r="AH300" s="54"/>
      <c r="AI300" s="54"/>
      <c r="AJ300" s="54"/>
      <c r="AK300" s="54"/>
      <c r="AL300" s="54"/>
      <c r="AM300" s="54"/>
      <c r="AN300" s="54"/>
      <c r="AO300" s="54"/>
      <c r="AP300" s="54"/>
      <c r="AQ300" s="54"/>
      <c r="AR300" s="54"/>
      <c r="AS300" s="54"/>
      <c r="AT300" s="54"/>
      <c r="AU300" s="54"/>
      <c r="AV300" s="54"/>
      <c r="AW300" s="54"/>
      <c r="AX300" s="54"/>
      <c r="AY300" s="54"/>
      <c r="AZ300" s="54"/>
      <c r="BA300" s="54"/>
      <c r="BB300" s="54"/>
      <c r="BC300" s="54"/>
      <c r="BD300" s="54"/>
      <c r="BE300" s="54"/>
      <c r="BF300" s="54"/>
      <c r="BG300" s="54"/>
      <c r="BH300" s="54"/>
      <c r="BI300" s="54"/>
      <c r="BJ300" s="54"/>
      <c r="BK300" s="54"/>
      <c r="BL300" s="54"/>
      <c r="BM300" s="54"/>
      <c r="BN300" s="54"/>
      <c r="BO300" s="54"/>
      <c r="BP300" s="54"/>
      <c r="BQ300" s="54"/>
      <c r="BR300" s="54"/>
      <c r="BS300" s="54"/>
      <c r="BT300" s="54"/>
      <c r="BU300" s="54"/>
      <c r="BV300" s="54"/>
      <c r="BW300" s="54"/>
      <c r="BX300" s="54"/>
      <c r="BY300" s="54"/>
      <c r="BZ300" s="54"/>
      <c r="CA300" s="54"/>
      <c r="CB300" s="54"/>
      <c r="CC300" s="54"/>
      <c r="CD300" s="54"/>
      <c r="CE300" s="54"/>
      <c r="CF300" s="54"/>
      <c r="CG300" s="54"/>
      <c r="CH300" s="54"/>
      <c r="CI300" s="54"/>
      <c r="CJ300" s="54"/>
      <c r="CK300" s="54"/>
      <c r="CL300" s="54"/>
      <c r="CM300" s="54"/>
      <c r="CN300" s="54"/>
      <c r="CO300" s="54"/>
      <c r="CP300" s="54"/>
      <c r="CQ300" s="54"/>
      <c r="CR300" s="54"/>
      <c r="CS300" s="54"/>
      <c r="CT300" s="54"/>
      <c r="CU300" s="54"/>
      <c r="CV300" s="54"/>
      <c r="CW300" s="54"/>
      <c r="CX300" s="54"/>
      <c r="CY300" s="54"/>
      <c r="CZ300" s="54"/>
      <c r="DA300" s="54"/>
      <c r="DB300" s="54"/>
      <c r="DC300" s="54"/>
    </row>
    <row r="301" spans="1:107" x14ac:dyDescent="0.2">
      <c r="A301" s="23"/>
      <c r="B301" s="91"/>
      <c r="C301" s="22"/>
      <c r="D301" s="22"/>
      <c r="E301" s="24"/>
      <c r="F301" s="24"/>
      <c r="G301" s="54"/>
      <c r="H301" s="54"/>
      <c r="I301" s="54"/>
      <c r="J301" s="54"/>
      <c r="K301" s="54"/>
      <c r="L301" s="54"/>
      <c r="M301" s="54"/>
      <c r="N301" s="54"/>
      <c r="O301" s="54"/>
      <c r="P301" s="54"/>
      <c r="Q301" s="54"/>
      <c r="R301" s="54"/>
      <c r="S301" s="54"/>
      <c r="T301" s="54"/>
      <c r="U301" s="54"/>
      <c r="V301" s="54"/>
      <c r="W301" s="54"/>
      <c r="X301" s="54"/>
      <c r="Y301" s="54"/>
      <c r="Z301" s="54"/>
      <c r="AA301" s="54"/>
      <c r="AB301" s="54"/>
      <c r="AC301" s="54"/>
      <c r="AD301" s="54"/>
      <c r="AE301" s="54"/>
      <c r="AF301" s="54"/>
      <c r="AG301" s="54"/>
      <c r="AH301" s="54"/>
      <c r="AI301" s="54"/>
      <c r="AJ301" s="54"/>
      <c r="AK301" s="54"/>
      <c r="AL301" s="54"/>
      <c r="AM301" s="54"/>
      <c r="AN301" s="54"/>
      <c r="AO301" s="54"/>
      <c r="AP301" s="54"/>
      <c r="AQ301" s="54"/>
      <c r="AR301" s="54"/>
      <c r="AS301" s="54"/>
      <c r="AT301" s="54"/>
      <c r="AU301" s="54"/>
      <c r="AV301" s="54"/>
      <c r="AW301" s="54"/>
      <c r="AX301" s="54"/>
      <c r="AY301" s="54"/>
      <c r="AZ301" s="54"/>
      <c r="BA301" s="54"/>
      <c r="BB301" s="54"/>
      <c r="BC301" s="54"/>
      <c r="BD301" s="54"/>
      <c r="BE301" s="54"/>
      <c r="BF301" s="54"/>
      <c r="BG301" s="54"/>
      <c r="BH301" s="54"/>
      <c r="BI301" s="54"/>
      <c r="BJ301" s="54"/>
      <c r="BK301" s="54"/>
      <c r="BL301" s="54"/>
      <c r="BM301" s="54"/>
      <c r="BN301" s="54"/>
      <c r="BO301" s="54"/>
      <c r="BP301" s="54"/>
      <c r="BQ301" s="54"/>
      <c r="BR301" s="54"/>
      <c r="BS301" s="54"/>
      <c r="BT301" s="54"/>
      <c r="BU301" s="54"/>
      <c r="BV301" s="54"/>
      <c r="BW301" s="54"/>
      <c r="BX301" s="54"/>
      <c r="BY301" s="54"/>
      <c r="BZ301" s="54"/>
      <c r="CA301" s="54"/>
      <c r="CB301" s="54"/>
      <c r="CC301" s="54"/>
      <c r="CD301" s="54"/>
      <c r="CE301" s="54"/>
      <c r="CF301" s="54"/>
      <c r="CG301" s="54"/>
      <c r="CH301" s="54"/>
      <c r="CI301" s="54"/>
      <c r="CJ301" s="54"/>
      <c r="CK301" s="54"/>
      <c r="CL301" s="54"/>
      <c r="CM301" s="54"/>
      <c r="CN301" s="54"/>
      <c r="CO301" s="54"/>
      <c r="CP301" s="54"/>
      <c r="CQ301" s="54"/>
      <c r="CR301" s="54"/>
      <c r="CS301" s="54"/>
      <c r="CT301" s="54"/>
      <c r="CU301" s="54"/>
      <c r="CV301" s="54"/>
      <c r="CW301" s="54"/>
      <c r="CX301" s="54"/>
      <c r="CY301" s="54"/>
      <c r="CZ301" s="54"/>
      <c r="DA301" s="54"/>
      <c r="DB301" s="54"/>
      <c r="DC301" s="54"/>
    </row>
    <row r="302" spans="1:107" x14ac:dyDescent="0.2">
      <c r="A302" s="23"/>
      <c r="B302" s="91"/>
      <c r="C302" s="22"/>
      <c r="D302" s="22"/>
      <c r="E302" s="24"/>
      <c r="F302" s="24"/>
      <c r="G302" s="54"/>
      <c r="H302" s="54"/>
      <c r="I302" s="54"/>
      <c r="J302" s="54"/>
      <c r="K302" s="54"/>
      <c r="L302" s="54"/>
      <c r="M302" s="54"/>
      <c r="N302" s="54"/>
      <c r="O302" s="54"/>
      <c r="P302" s="54"/>
      <c r="Q302" s="54"/>
      <c r="R302" s="54"/>
      <c r="S302" s="54"/>
      <c r="T302" s="54"/>
      <c r="U302" s="54"/>
      <c r="V302" s="54"/>
      <c r="W302" s="54"/>
      <c r="X302" s="54"/>
      <c r="Y302" s="54"/>
      <c r="Z302" s="54"/>
      <c r="AA302" s="54"/>
      <c r="AB302" s="54"/>
      <c r="AC302" s="54"/>
      <c r="AD302" s="54"/>
      <c r="AE302" s="54"/>
      <c r="AF302" s="54"/>
      <c r="AG302" s="54"/>
      <c r="AH302" s="54"/>
      <c r="AI302" s="54"/>
      <c r="AJ302" s="54"/>
      <c r="AK302" s="54"/>
      <c r="AL302" s="54"/>
      <c r="AM302" s="54"/>
      <c r="AN302" s="54"/>
      <c r="AO302" s="54"/>
      <c r="AP302" s="54"/>
      <c r="AQ302" s="54"/>
      <c r="AR302" s="54"/>
      <c r="AS302" s="54"/>
      <c r="AT302" s="54"/>
      <c r="AU302" s="54"/>
      <c r="AV302" s="54"/>
      <c r="AW302" s="54"/>
      <c r="AX302" s="54"/>
      <c r="AY302" s="54"/>
      <c r="AZ302" s="54"/>
      <c r="BA302" s="54"/>
      <c r="BB302" s="54"/>
      <c r="BC302" s="54"/>
      <c r="BD302" s="54"/>
      <c r="BE302" s="54"/>
      <c r="BF302" s="54"/>
      <c r="BG302" s="54"/>
      <c r="BH302" s="54"/>
      <c r="BI302" s="54"/>
      <c r="BJ302" s="54"/>
      <c r="BK302" s="54"/>
      <c r="BL302" s="54"/>
      <c r="BM302" s="54"/>
      <c r="BN302" s="54"/>
      <c r="BO302" s="54"/>
      <c r="BP302" s="54"/>
      <c r="BQ302" s="54"/>
      <c r="BR302" s="54"/>
      <c r="BS302" s="54"/>
      <c r="BT302" s="54"/>
      <c r="BU302" s="54"/>
      <c r="BV302" s="54"/>
      <c r="BW302" s="54"/>
      <c r="BX302" s="54"/>
      <c r="BY302" s="54"/>
      <c r="BZ302" s="54"/>
      <c r="CA302" s="54"/>
      <c r="CB302" s="54"/>
      <c r="CC302" s="54"/>
      <c r="CD302" s="54"/>
      <c r="CE302" s="54"/>
      <c r="CF302" s="54"/>
      <c r="CG302" s="54"/>
      <c r="CH302" s="54"/>
      <c r="CI302" s="54"/>
      <c r="CJ302" s="54"/>
      <c r="CK302" s="54"/>
      <c r="CL302" s="54"/>
      <c r="CM302" s="54"/>
      <c r="CN302" s="54"/>
      <c r="CO302" s="54"/>
      <c r="CP302" s="54"/>
      <c r="CQ302" s="54"/>
      <c r="CR302" s="54"/>
      <c r="CS302" s="54"/>
      <c r="CT302" s="54"/>
      <c r="CU302" s="54"/>
      <c r="CV302" s="54"/>
      <c r="CW302" s="54"/>
      <c r="CX302" s="54"/>
      <c r="CY302" s="54"/>
      <c r="CZ302" s="54"/>
      <c r="DA302" s="54"/>
      <c r="DB302" s="54"/>
      <c r="DC302" s="54"/>
    </row>
    <row r="303" spans="1:107" x14ac:dyDescent="0.2">
      <c r="A303" s="23"/>
      <c r="B303" s="91"/>
      <c r="C303" s="22"/>
      <c r="D303" s="22"/>
      <c r="E303" s="24"/>
      <c r="F303" s="24"/>
      <c r="G303" s="54"/>
      <c r="H303" s="54"/>
      <c r="I303" s="54"/>
      <c r="J303" s="54"/>
      <c r="K303" s="54"/>
      <c r="L303" s="54"/>
      <c r="M303" s="54"/>
      <c r="N303" s="54"/>
      <c r="O303" s="54"/>
      <c r="P303" s="54"/>
      <c r="Q303" s="54"/>
      <c r="R303" s="54"/>
      <c r="S303" s="54"/>
      <c r="T303" s="54"/>
      <c r="U303" s="54"/>
      <c r="V303" s="54"/>
      <c r="W303" s="54"/>
      <c r="X303" s="54"/>
      <c r="Y303" s="54"/>
      <c r="Z303" s="54"/>
      <c r="AA303" s="54"/>
      <c r="AB303" s="54"/>
      <c r="AC303" s="54"/>
      <c r="AD303" s="54"/>
      <c r="AE303" s="54"/>
      <c r="AF303" s="54"/>
      <c r="AG303" s="54"/>
      <c r="AH303" s="54"/>
      <c r="AI303" s="54"/>
      <c r="AJ303" s="54"/>
      <c r="AK303" s="54"/>
      <c r="AL303" s="54"/>
      <c r="AM303" s="54"/>
      <c r="AN303" s="54"/>
      <c r="AO303" s="54"/>
      <c r="AP303" s="54"/>
      <c r="AQ303" s="54"/>
      <c r="AR303" s="54"/>
      <c r="AS303" s="54"/>
      <c r="AT303" s="54"/>
      <c r="AU303" s="54"/>
      <c r="AV303" s="54"/>
      <c r="AW303" s="54"/>
      <c r="AX303" s="54"/>
      <c r="AY303" s="54"/>
      <c r="AZ303" s="54"/>
      <c r="BA303" s="54"/>
      <c r="BB303" s="54"/>
      <c r="BC303" s="54"/>
      <c r="BD303" s="54"/>
      <c r="BE303" s="54"/>
      <c r="BF303" s="54"/>
      <c r="BG303" s="54"/>
      <c r="BH303" s="54"/>
      <c r="BI303" s="54"/>
      <c r="BJ303" s="54"/>
      <c r="BK303" s="54"/>
      <c r="BL303" s="54"/>
      <c r="BM303" s="54"/>
      <c r="BN303" s="54"/>
      <c r="BO303" s="54"/>
      <c r="BP303" s="54"/>
      <c r="BQ303" s="54"/>
      <c r="BR303" s="54"/>
      <c r="BS303" s="54"/>
      <c r="BT303" s="54"/>
      <c r="BU303" s="54"/>
      <c r="BV303" s="54"/>
      <c r="BW303" s="54"/>
      <c r="BX303" s="54"/>
      <c r="BY303" s="54"/>
      <c r="BZ303" s="54"/>
      <c r="CA303" s="54"/>
      <c r="CB303" s="54"/>
      <c r="CC303" s="54"/>
      <c r="CD303" s="54"/>
      <c r="CE303" s="54"/>
      <c r="CF303" s="54"/>
      <c r="CG303" s="54"/>
      <c r="CH303" s="54"/>
      <c r="CI303" s="54"/>
      <c r="CJ303" s="54"/>
      <c r="CK303" s="54"/>
      <c r="CL303" s="54"/>
      <c r="CM303" s="54"/>
      <c r="CN303" s="54"/>
      <c r="CO303" s="54"/>
      <c r="CP303" s="54"/>
      <c r="CQ303" s="54"/>
      <c r="CR303" s="54"/>
      <c r="CS303" s="54"/>
      <c r="CT303" s="54"/>
      <c r="CU303" s="54"/>
      <c r="CV303" s="54"/>
      <c r="CW303" s="54"/>
      <c r="CX303" s="54"/>
      <c r="CY303" s="54"/>
      <c r="CZ303" s="54"/>
      <c r="DA303" s="54"/>
      <c r="DB303" s="54"/>
      <c r="DC303" s="54"/>
    </row>
    <row r="304" spans="1:107" x14ac:dyDescent="0.2">
      <c r="A304" s="23"/>
      <c r="B304" s="91"/>
      <c r="C304" s="22"/>
      <c r="D304" s="22"/>
      <c r="E304" s="24"/>
      <c r="F304" s="24"/>
      <c r="G304" s="54"/>
      <c r="H304" s="54"/>
      <c r="I304" s="54"/>
      <c r="J304" s="54"/>
      <c r="K304" s="54"/>
      <c r="L304" s="54"/>
      <c r="M304" s="54"/>
      <c r="N304" s="54"/>
      <c r="O304" s="54"/>
      <c r="P304" s="54"/>
      <c r="Q304" s="54"/>
      <c r="R304" s="54"/>
      <c r="S304" s="54"/>
      <c r="T304" s="54"/>
      <c r="U304" s="54"/>
      <c r="V304" s="54"/>
      <c r="W304" s="54"/>
      <c r="X304" s="54"/>
      <c r="Y304" s="54"/>
      <c r="Z304" s="54"/>
      <c r="AA304" s="54"/>
      <c r="AB304" s="54"/>
      <c r="AC304" s="54"/>
      <c r="AD304" s="54"/>
      <c r="AE304" s="54"/>
      <c r="AF304" s="54"/>
      <c r="AG304" s="54"/>
      <c r="AH304" s="54"/>
      <c r="AI304" s="54"/>
      <c r="AJ304" s="54"/>
      <c r="AK304" s="54"/>
      <c r="AL304" s="54"/>
      <c r="AM304" s="54"/>
      <c r="AN304" s="54"/>
      <c r="AO304" s="54"/>
      <c r="AP304" s="54"/>
      <c r="AQ304" s="54"/>
      <c r="AR304" s="54"/>
      <c r="AS304" s="54"/>
      <c r="AT304" s="54"/>
      <c r="AU304" s="54"/>
      <c r="AV304" s="54"/>
      <c r="AW304" s="54"/>
      <c r="AX304" s="54"/>
      <c r="AY304" s="54"/>
      <c r="AZ304" s="54"/>
      <c r="BA304" s="54"/>
      <c r="BB304" s="54"/>
      <c r="BC304" s="54"/>
      <c r="BD304" s="54"/>
      <c r="BE304" s="54"/>
      <c r="BF304" s="54"/>
      <c r="BG304" s="54"/>
      <c r="BH304" s="54"/>
      <c r="BI304" s="54"/>
      <c r="BJ304" s="54"/>
      <c r="BK304" s="54"/>
      <c r="BL304" s="54"/>
      <c r="BM304" s="54"/>
      <c r="BN304" s="54"/>
      <c r="BO304" s="54"/>
      <c r="BP304" s="54"/>
      <c r="BQ304" s="54"/>
      <c r="BR304" s="54"/>
      <c r="BS304" s="54"/>
      <c r="BT304" s="54"/>
      <c r="BU304" s="54"/>
      <c r="BV304" s="54"/>
      <c r="BW304" s="54"/>
      <c r="BX304" s="54"/>
      <c r="BY304" s="54"/>
      <c r="BZ304" s="54"/>
      <c r="CA304" s="54"/>
      <c r="CB304" s="54"/>
      <c r="CC304" s="54"/>
      <c r="CD304" s="54"/>
      <c r="CE304" s="54"/>
      <c r="CF304" s="54"/>
      <c r="CG304" s="54"/>
      <c r="CH304" s="54"/>
      <c r="CI304" s="54"/>
      <c r="CJ304" s="54"/>
      <c r="CK304" s="54"/>
      <c r="CL304" s="54"/>
      <c r="CM304" s="54"/>
      <c r="CN304" s="54"/>
      <c r="CO304" s="54"/>
      <c r="CP304" s="54"/>
      <c r="CQ304" s="54"/>
      <c r="CR304" s="54"/>
      <c r="CS304" s="54"/>
      <c r="CT304" s="54"/>
      <c r="CU304" s="54"/>
      <c r="CV304" s="54"/>
      <c r="CW304" s="54"/>
      <c r="CX304" s="54"/>
      <c r="CY304" s="54"/>
      <c r="CZ304" s="54"/>
      <c r="DA304" s="54"/>
      <c r="DB304" s="54"/>
      <c r="DC304" s="54"/>
    </row>
    <row r="305" spans="1:107" x14ac:dyDescent="0.2">
      <c r="A305" s="23"/>
      <c r="B305" s="91"/>
      <c r="C305" s="22"/>
      <c r="D305" s="22"/>
      <c r="E305" s="24"/>
      <c r="F305" s="24"/>
      <c r="G305" s="54"/>
      <c r="H305" s="54"/>
      <c r="I305" s="54"/>
      <c r="J305" s="54"/>
      <c r="K305" s="54"/>
      <c r="L305" s="54"/>
      <c r="M305" s="54"/>
      <c r="N305" s="54"/>
      <c r="O305" s="54"/>
      <c r="P305" s="54"/>
      <c r="Q305" s="54"/>
      <c r="R305" s="54"/>
      <c r="S305" s="54"/>
      <c r="T305" s="54"/>
      <c r="U305" s="54"/>
      <c r="V305" s="54"/>
      <c r="W305" s="54"/>
      <c r="X305" s="54"/>
      <c r="Y305" s="54"/>
      <c r="Z305" s="54"/>
      <c r="AA305" s="54"/>
      <c r="AB305" s="54"/>
      <c r="AC305" s="54"/>
      <c r="AD305" s="54"/>
      <c r="AE305" s="54"/>
      <c r="AF305" s="54"/>
      <c r="AG305" s="54"/>
      <c r="AH305" s="54"/>
      <c r="AI305" s="54"/>
      <c r="AJ305" s="54"/>
      <c r="AK305" s="54"/>
      <c r="AL305" s="54"/>
      <c r="AM305" s="54"/>
      <c r="AN305" s="54"/>
      <c r="AO305" s="54"/>
      <c r="AP305" s="54"/>
      <c r="AQ305" s="54"/>
      <c r="AR305" s="54"/>
      <c r="AS305" s="54"/>
      <c r="AT305" s="54"/>
      <c r="AU305" s="54"/>
      <c r="AV305" s="54"/>
      <c r="AW305" s="54"/>
      <c r="AX305" s="54"/>
      <c r="AY305" s="54"/>
      <c r="AZ305" s="54"/>
      <c r="BA305" s="54"/>
      <c r="BB305" s="54"/>
      <c r="BC305" s="54"/>
      <c r="BD305" s="54"/>
      <c r="BE305" s="54"/>
      <c r="BF305" s="54"/>
      <c r="BG305" s="54"/>
      <c r="BH305" s="54"/>
      <c r="BI305" s="54"/>
      <c r="BJ305" s="54"/>
      <c r="BK305" s="54"/>
      <c r="BL305" s="54"/>
      <c r="BM305" s="54"/>
      <c r="BN305" s="54"/>
      <c r="BO305" s="54"/>
      <c r="BP305" s="54"/>
      <c r="BQ305" s="54"/>
      <c r="BR305" s="54"/>
      <c r="BS305" s="54"/>
      <c r="BT305" s="54"/>
      <c r="BU305" s="54"/>
      <c r="BV305" s="54"/>
      <c r="BW305" s="54"/>
      <c r="BX305" s="54"/>
      <c r="BY305" s="54"/>
      <c r="BZ305" s="54"/>
      <c r="CA305" s="54"/>
      <c r="CB305" s="54"/>
      <c r="CC305" s="54"/>
      <c r="CD305" s="54"/>
      <c r="CE305" s="54"/>
      <c r="CF305" s="54"/>
      <c r="CG305" s="54"/>
      <c r="CH305" s="54"/>
      <c r="CI305" s="54"/>
      <c r="CJ305" s="54"/>
      <c r="CK305" s="54"/>
      <c r="CL305" s="54"/>
      <c r="CM305" s="54"/>
      <c r="CN305" s="54"/>
      <c r="CO305" s="54"/>
      <c r="CP305" s="54"/>
      <c r="CQ305" s="54"/>
      <c r="CR305" s="54"/>
      <c r="CS305" s="54"/>
      <c r="CT305" s="54"/>
      <c r="CU305" s="54"/>
      <c r="CV305" s="54"/>
      <c r="CW305" s="54"/>
      <c r="CX305" s="54"/>
      <c r="CY305" s="54"/>
      <c r="CZ305" s="54"/>
      <c r="DA305" s="54"/>
      <c r="DB305" s="54"/>
      <c r="DC305" s="54"/>
    </row>
    <row r="306" spans="1:107" x14ac:dyDescent="0.2">
      <c r="A306" s="23"/>
      <c r="B306" s="91"/>
      <c r="C306" s="22"/>
      <c r="D306" s="22"/>
      <c r="E306" s="24"/>
      <c r="F306" s="24"/>
      <c r="G306" s="54"/>
      <c r="H306" s="54"/>
      <c r="I306" s="54"/>
      <c r="J306" s="54"/>
      <c r="K306" s="54"/>
      <c r="L306" s="54"/>
      <c r="M306" s="54"/>
      <c r="N306" s="54"/>
      <c r="O306" s="54"/>
      <c r="P306" s="54"/>
      <c r="Q306" s="54"/>
      <c r="R306" s="54"/>
      <c r="S306" s="54"/>
      <c r="T306" s="54"/>
      <c r="U306" s="54"/>
      <c r="V306" s="54"/>
      <c r="W306" s="54"/>
      <c r="X306" s="54"/>
      <c r="Y306" s="54"/>
      <c r="Z306" s="54"/>
      <c r="AA306" s="54"/>
      <c r="AB306" s="54"/>
      <c r="AC306" s="54"/>
      <c r="AD306" s="54"/>
      <c r="AE306" s="54"/>
      <c r="AF306" s="54"/>
      <c r="AG306" s="54"/>
      <c r="AH306" s="54"/>
      <c r="AI306" s="54"/>
      <c r="AJ306" s="54"/>
      <c r="AK306" s="54"/>
      <c r="AL306" s="54"/>
      <c r="AM306" s="54"/>
      <c r="AN306" s="54"/>
      <c r="AO306" s="54"/>
      <c r="AP306" s="54"/>
      <c r="AQ306" s="54"/>
      <c r="AR306" s="54"/>
      <c r="AS306" s="54"/>
      <c r="AT306" s="54"/>
      <c r="AU306" s="54"/>
      <c r="AV306" s="54"/>
      <c r="AW306" s="54"/>
      <c r="AX306" s="54"/>
      <c r="AY306" s="54"/>
      <c r="AZ306" s="54"/>
      <c r="BA306" s="54"/>
      <c r="BB306" s="54"/>
      <c r="BC306" s="54"/>
      <c r="BD306" s="54"/>
      <c r="BE306" s="54"/>
      <c r="BF306" s="54"/>
      <c r="BG306" s="54"/>
      <c r="BH306" s="54"/>
      <c r="BI306" s="54"/>
      <c r="BJ306" s="54"/>
      <c r="BK306" s="54"/>
      <c r="BL306" s="54"/>
      <c r="BM306" s="54"/>
      <c r="BN306" s="54"/>
      <c r="BO306" s="54"/>
      <c r="BP306" s="54"/>
      <c r="BQ306" s="54"/>
      <c r="BR306" s="54"/>
      <c r="BS306" s="54"/>
      <c r="BT306" s="54"/>
      <c r="BU306" s="54"/>
      <c r="BV306" s="54"/>
      <c r="BW306" s="54"/>
      <c r="BX306" s="54"/>
      <c r="BY306" s="54"/>
      <c r="BZ306" s="54"/>
      <c r="CA306" s="54"/>
      <c r="CB306" s="54"/>
      <c r="CC306" s="54"/>
      <c r="CD306" s="54"/>
      <c r="CE306" s="54"/>
      <c r="CF306" s="54"/>
      <c r="CG306" s="54"/>
      <c r="CH306" s="54"/>
      <c r="CI306" s="54"/>
      <c r="CJ306" s="54"/>
      <c r="CK306" s="54"/>
      <c r="CL306" s="54"/>
      <c r="CM306" s="54"/>
      <c r="CN306" s="54"/>
      <c r="CO306" s="54"/>
      <c r="CP306" s="54"/>
      <c r="CQ306" s="54"/>
      <c r="CR306" s="54"/>
      <c r="CS306" s="54"/>
      <c r="CT306" s="54"/>
      <c r="CU306" s="54"/>
      <c r="CV306" s="54"/>
      <c r="CW306" s="54"/>
      <c r="CX306" s="54"/>
      <c r="CY306" s="54"/>
      <c r="CZ306" s="54"/>
      <c r="DA306" s="54"/>
      <c r="DB306" s="54"/>
      <c r="DC306" s="54"/>
    </row>
    <row r="307" spans="1:107" x14ac:dyDescent="0.2">
      <c r="A307" s="23"/>
      <c r="B307" s="91"/>
      <c r="C307" s="22"/>
      <c r="D307" s="22"/>
      <c r="E307" s="24"/>
      <c r="F307" s="24"/>
      <c r="G307" s="54"/>
      <c r="H307" s="54"/>
      <c r="I307" s="54"/>
      <c r="J307" s="54"/>
      <c r="K307" s="54"/>
      <c r="L307" s="54"/>
      <c r="M307" s="54"/>
      <c r="N307" s="54"/>
      <c r="O307" s="54"/>
      <c r="P307" s="54"/>
      <c r="Q307" s="54"/>
      <c r="R307" s="54"/>
      <c r="S307" s="54"/>
      <c r="T307" s="54"/>
      <c r="U307" s="54"/>
      <c r="V307" s="54"/>
      <c r="W307" s="54"/>
      <c r="X307" s="54"/>
      <c r="Y307" s="54"/>
      <c r="Z307" s="54"/>
      <c r="AA307" s="54"/>
      <c r="AB307" s="54"/>
      <c r="AC307" s="54"/>
      <c r="AD307" s="54"/>
      <c r="AE307" s="54"/>
      <c r="AF307" s="54"/>
      <c r="AG307" s="54"/>
      <c r="AH307" s="54"/>
      <c r="AI307" s="54"/>
      <c r="AJ307" s="54"/>
      <c r="AK307" s="54"/>
      <c r="AL307" s="54"/>
      <c r="AM307" s="54"/>
      <c r="AN307" s="54"/>
      <c r="AO307" s="54"/>
      <c r="AP307" s="54"/>
      <c r="AQ307" s="54"/>
      <c r="AR307" s="54"/>
      <c r="AS307" s="54"/>
      <c r="AT307" s="54"/>
      <c r="AU307" s="54"/>
      <c r="AV307" s="54"/>
      <c r="AW307" s="54"/>
      <c r="AX307" s="54"/>
      <c r="AY307" s="54"/>
      <c r="AZ307" s="54"/>
      <c r="BA307" s="54"/>
      <c r="BB307" s="54"/>
      <c r="BC307" s="54"/>
      <c r="BD307" s="54"/>
      <c r="BE307" s="54"/>
      <c r="BF307" s="54"/>
      <c r="BG307" s="54"/>
      <c r="BH307" s="54"/>
      <c r="BI307" s="54"/>
      <c r="BJ307" s="54"/>
      <c r="BK307" s="54"/>
      <c r="BL307" s="54"/>
      <c r="BM307" s="54"/>
      <c r="BN307" s="54"/>
      <c r="BO307" s="54"/>
      <c r="BP307" s="54"/>
      <c r="BQ307" s="54"/>
      <c r="BR307" s="54"/>
      <c r="BS307" s="54"/>
      <c r="BT307" s="54"/>
      <c r="BU307" s="54"/>
      <c r="BV307" s="54"/>
      <c r="BW307" s="54"/>
      <c r="BX307" s="54"/>
      <c r="BY307" s="54"/>
      <c r="BZ307" s="54"/>
      <c r="CA307" s="54"/>
      <c r="CB307" s="54"/>
      <c r="CC307" s="54"/>
      <c r="CD307" s="54"/>
      <c r="CE307" s="54"/>
      <c r="CF307" s="54"/>
      <c r="CG307" s="54"/>
      <c r="CH307" s="54"/>
      <c r="CI307" s="54"/>
      <c r="CJ307" s="54"/>
      <c r="CK307" s="54"/>
      <c r="CL307" s="54"/>
      <c r="CM307" s="54"/>
      <c r="CN307" s="54"/>
      <c r="CO307" s="54"/>
      <c r="CP307" s="54"/>
      <c r="CQ307" s="54"/>
      <c r="CR307" s="54"/>
      <c r="CS307" s="54"/>
      <c r="CT307" s="54"/>
      <c r="CU307" s="54"/>
      <c r="CV307" s="54"/>
      <c r="CW307" s="54"/>
      <c r="CX307" s="54"/>
      <c r="CY307" s="54"/>
      <c r="CZ307" s="54"/>
      <c r="DA307" s="54"/>
      <c r="DB307" s="54"/>
      <c r="DC307" s="54"/>
    </row>
    <row r="308" spans="1:107" x14ac:dyDescent="0.2">
      <c r="A308" s="23"/>
      <c r="B308" s="91"/>
      <c r="C308" s="22"/>
      <c r="D308" s="22"/>
      <c r="E308" s="24"/>
      <c r="F308" s="24"/>
      <c r="G308" s="54"/>
      <c r="H308" s="54"/>
      <c r="I308" s="54"/>
      <c r="J308" s="54"/>
      <c r="K308" s="54"/>
      <c r="L308" s="54"/>
      <c r="M308" s="54"/>
      <c r="N308" s="54"/>
      <c r="O308" s="54"/>
      <c r="P308" s="54"/>
      <c r="Q308" s="54"/>
      <c r="R308" s="54"/>
      <c r="S308" s="54"/>
      <c r="T308" s="54"/>
      <c r="U308" s="54"/>
      <c r="V308" s="54"/>
      <c r="W308" s="54"/>
      <c r="X308" s="54"/>
      <c r="Y308" s="54"/>
      <c r="Z308" s="54"/>
      <c r="AA308" s="54"/>
      <c r="AB308" s="54"/>
      <c r="AC308" s="54"/>
      <c r="AD308" s="54"/>
      <c r="AE308" s="54"/>
      <c r="AF308" s="54"/>
      <c r="AG308" s="54"/>
      <c r="AH308" s="54"/>
      <c r="AI308" s="54"/>
      <c r="AJ308" s="54"/>
      <c r="AK308" s="54"/>
      <c r="AL308" s="54"/>
      <c r="AM308" s="54"/>
      <c r="AN308" s="54"/>
      <c r="AO308" s="54"/>
      <c r="AP308" s="54"/>
      <c r="AQ308" s="54"/>
      <c r="AR308" s="54"/>
      <c r="AS308" s="54"/>
      <c r="AT308" s="54"/>
      <c r="AU308" s="54"/>
      <c r="AV308" s="54"/>
      <c r="AW308" s="54"/>
      <c r="AX308" s="54"/>
      <c r="AY308" s="54"/>
      <c r="AZ308" s="54"/>
      <c r="BA308" s="54"/>
      <c r="BB308" s="54"/>
      <c r="BC308" s="54"/>
      <c r="BD308" s="54"/>
      <c r="BE308" s="54"/>
      <c r="BF308" s="54"/>
      <c r="BG308" s="54"/>
      <c r="BH308" s="54"/>
      <c r="BI308" s="54"/>
      <c r="BJ308" s="54"/>
      <c r="BK308" s="54"/>
      <c r="BL308" s="54"/>
      <c r="BM308" s="54"/>
      <c r="BN308" s="54"/>
      <c r="BO308" s="54"/>
      <c r="BP308" s="54"/>
      <c r="BQ308" s="54"/>
      <c r="BR308" s="54"/>
      <c r="BS308" s="54"/>
      <c r="BT308" s="54"/>
      <c r="BU308" s="54"/>
      <c r="BV308" s="54"/>
      <c r="BW308" s="54"/>
      <c r="BX308" s="54"/>
      <c r="BY308" s="54"/>
      <c r="BZ308" s="54"/>
      <c r="CA308" s="54"/>
      <c r="CB308" s="54"/>
      <c r="CC308" s="54"/>
      <c r="CD308" s="54"/>
      <c r="CE308" s="54"/>
      <c r="CF308" s="54"/>
      <c r="CG308" s="54"/>
      <c r="CH308" s="54"/>
      <c r="CI308" s="54"/>
      <c r="CJ308" s="54"/>
      <c r="CK308" s="54"/>
      <c r="CL308" s="54"/>
      <c r="CM308" s="54"/>
      <c r="CN308" s="54"/>
      <c r="CO308" s="54"/>
      <c r="CP308" s="54"/>
      <c r="CQ308" s="54"/>
      <c r="CR308" s="54"/>
      <c r="CS308" s="54"/>
      <c r="CT308" s="54"/>
      <c r="CU308" s="54"/>
      <c r="CV308" s="54"/>
      <c r="CW308" s="54"/>
      <c r="CX308" s="54"/>
      <c r="CY308" s="54"/>
      <c r="CZ308" s="54"/>
      <c r="DA308" s="54"/>
      <c r="DB308" s="54"/>
      <c r="DC308" s="54"/>
    </row>
    <row r="309" spans="1:107" x14ac:dyDescent="0.2">
      <c r="A309" s="23"/>
      <c r="B309" s="91"/>
      <c r="C309" s="22"/>
      <c r="D309" s="22"/>
      <c r="E309" s="24"/>
      <c r="F309" s="24"/>
      <c r="G309" s="54"/>
      <c r="H309" s="54"/>
      <c r="I309" s="54"/>
      <c r="J309" s="54"/>
      <c r="K309" s="54"/>
      <c r="L309" s="54"/>
      <c r="M309" s="54"/>
      <c r="N309" s="54"/>
      <c r="O309" s="54"/>
      <c r="P309" s="54"/>
      <c r="Q309" s="54"/>
      <c r="R309" s="54"/>
      <c r="S309" s="54"/>
      <c r="T309" s="54"/>
      <c r="U309" s="54"/>
      <c r="V309" s="54"/>
      <c r="W309" s="54"/>
      <c r="X309" s="54"/>
      <c r="Y309" s="54"/>
      <c r="Z309" s="54"/>
      <c r="AA309" s="54"/>
      <c r="AB309" s="54"/>
      <c r="AC309" s="54"/>
      <c r="AD309" s="54"/>
      <c r="AE309" s="54"/>
      <c r="AF309" s="54"/>
      <c r="AG309" s="54"/>
      <c r="AH309" s="54"/>
      <c r="AI309" s="54"/>
      <c r="AJ309" s="54"/>
      <c r="AK309" s="54"/>
      <c r="AL309" s="54"/>
      <c r="AM309" s="54"/>
      <c r="AN309" s="54"/>
      <c r="AO309" s="54"/>
      <c r="AP309" s="54"/>
      <c r="AQ309" s="54"/>
      <c r="AR309" s="54"/>
      <c r="AS309" s="54"/>
      <c r="AT309" s="54"/>
      <c r="AU309" s="54"/>
      <c r="AV309" s="54"/>
      <c r="AW309" s="54"/>
      <c r="AX309" s="54"/>
      <c r="AY309" s="54"/>
      <c r="AZ309" s="54"/>
      <c r="BA309" s="54"/>
      <c r="BB309" s="54"/>
      <c r="BC309" s="54"/>
      <c r="BD309" s="54"/>
      <c r="BE309" s="54"/>
      <c r="BF309" s="54"/>
      <c r="BG309" s="54"/>
      <c r="BH309" s="54"/>
      <c r="BI309" s="54"/>
      <c r="BJ309" s="54"/>
      <c r="BK309" s="54"/>
      <c r="BL309" s="54"/>
      <c r="BM309" s="54"/>
      <c r="BN309" s="54"/>
      <c r="BO309" s="54"/>
      <c r="BP309" s="54"/>
      <c r="BQ309" s="54"/>
      <c r="BR309" s="54"/>
      <c r="BS309" s="54"/>
      <c r="BT309" s="54"/>
      <c r="BU309" s="54"/>
      <c r="BV309" s="54"/>
      <c r="BW309" s="54"/>
      <c r="BX309" s="54"/>
      <c r="BY309" s="54"/>
      <c r="BZ309" s="54"/>
      <c r="CA309" s="54"/>
      <c r="CB309" s="54"/>
      <c r="CC309" s="54"/>
      <c r="CD309" s="54"/>
      <c r="CE309" s="54"/>
      <c r="CF309" s="54"/>
      <c r="CG309" s="54"/>
      <c r="CH309" s="54"/>
      <c r="CI309" s="54"/>
      <c r="CJ309" s="54"/>
      <c r="CK309" s="54"/>
      <c r="CL309" s="54"/>
      <c r="CM309" s="54"/>
      <c r="CN309" s="54"/>
      <c r="CO309" s="54"/>
      <c r="CP309" s="54"/>
      <c r="CQ309" s="54"/>
      <c r="CR309" s="54"/>
      <c r="CS309" s="54"/>
      <c r="CT309" s="54"/>
      <c r="CU309" s="54"/>
      <c r="CV309" s="54"/>
      <c r="CW309" s="54"/>
      <c r="CX309" s="54"/>
      <c r="CY309" s="54"/>
      <c r="CZ309" s="54"/>
      <c r="DA309" s="54"/>
      <c r="DB309" s="54"/>
      <c r="DC309" s="54"/>
    </row>
    <row r="310" spans="1:107" x14ac:dyDescent="0.2">
      <c r="A310" s="23"/>
      <c r="B310" s="91"/>
      <c r="C310" s="22"/>
      <c r="D310" s="22"/>
      <c r="E310" s="24"/>
      <c r="F310" s="24"/>
      <c r="G310" s="54"/>
      <c r="H310" s="54"/>
      <c r="I310" s="54"/>
      <c r="J310" s="54"/>
      <c r="K310" s="54"/>
      <c r="L310" s="54"/>
      <c r="M310" s="54"/>
      <c r="N310" s="54"/>
      <c r="O310" s="54"/>
      <c r="P310" s="54"/>
      <c r="Q310" s="54"/>
      <c r="R310" s="54"/>
      <c r="S310" s="54"/>
      <c r="T310" s="54"/>
      <c r="U310" s="54"/>
      <c r="V310" s="54"/>
      <c r="W310" s="54"/>
      <c r="X310" s="54"/>
      <c r="Y310" s="54"/>
      <c r="Z310" s="54"/>
      <c r="AA310" s="54"/>
      <c r="AB310" s="54"/>
      <c r="AC310" s="54"/>
      <c r="AD310" s="54"/>
      <c r="AE310" s="54"/>
      <c r="AF310" s="54"/>
      <c r="AG310" s="54"/>
      <c r="AH310" s="54"/>
      <c r="AI310" s="54"/>
      <c r="AJ310" s="54"/>
      <c r="AK310" s="54"/>
      <c r="AL310" s="54"/>
      <c r="AM310" s="54"/>
      <c r="AN310" s="54"/>
      <c r="AO310" s="54"/>
      <c r="AP310" s="54"/>
      <c r="AQ310" s="54"/>
      <c r="AR310" s="54"/>
      <c r="AS310" s="54"/>
      <c r="AT310" s="54"/>
      <c r="AU310" s="54"/>
      <c r="AV310" s="54"/>
      <c r="AW310" s="54"/>
      <c r="AX310" s="54"/>
      <c r="AY310" s="54"/>
      <c r="AZ310" s="54"/>
      <c r="BA310" s="54"/>
      <c r="BB310" s="54"/>
      <c r="BC310" s="54"/>
      <c r="BD310" s="54"/>
      <c r="BE310" s="54"/>
      <c r="BF310" s="54"/>
      <c r="BG310" s="54"/>
      <c r="BH310" s="54"/>
      <c r="BI310" s="54"/>
      <c r="BJ310" s="54"/>
      <c r="BK310" s="54"/>
      <c r="BL310" s="54"/>
      <c r="BM310" s="54"/>
      <c r="BN310" s="54"/>
      <c r="BO310" s="54"/>
      <c r="BP310" s="54"/>
      <c r="BQ310" s="54"/>
      <c r="BR310" s="54"/>
      <c r="BS310" s="54"/>
      <c r="BT310" s="54"/>
      <c r="BU310" s="54"/>
      <c r="BV310" s="54"/>
      <c r="BW310" s="54"/>
      <c r="BX310" s="54"/>
      <c r="BY310" s="54"/>
      <c r="BZ310" s="54"/>
      <c r="CA310" s="54"/>
      <c r="CB310" s="54"/>
      <c r="CC310" s="54"/>
      <c r="CD310" s="54"/>
      <c r="CE310" s="54"/>
      <c r="CF310" s="54"/>
      <c r="CG310" s="54"/>
      <c r="CH310" s="54"/>
      <c r="CI310" s="54"/>
      <c r="CJ310" s="54"/>
      <c r="CK310" s="54"/>
      <c r="CL310" s="54"/>
      <c r="CM310" s="54"/>
      <c r="CN310" s="54"/>
      <c r="CO310" s="54"/>
      <c r="CP310" s="54"/>
      <c r="CQ310" s="54"/>
      <c r="CR310" s="54"/>
      <c r="CS310" s="54"/>
      <c r="CT310" s="54"/>
      <c r="CU310" s="54"/>
      <c r="CV310" s="54"/>
      <c r="CW310" s="54"/>
      <c r="CX310" s="54"/>
      <c r="CY310" s="54"/>
      <c r="CZ310" s="54"/>
      <c r="DA310" s="54"/>
      <c r="DB310" s="54"/>
      <c r="DC310" s="54"/>
    </row>
    <row r="311" spans="1:107" x14ac:dyDescent="0.2">
      <c r="A311" s="23"/>
      <c r="B311" s="91"/>
      <c r="C311" s="22"/>
      <c r="D311" s="22"/>
      <c r="E311" s="24"/>
      <c r="F311" s="24"/>
      <c r="G311" s="54"/>
      <c r="H311" s="54"/>
      <c r="I311" s="54"/>
      <c r="J311" s="54"/>
      <c r="K311" s="54"/>
      <c r="L311" s="54"/>
      <c r="M311" s="54"/>
      <c r="N311" s="54"/>
      <c r="O311" s="54"/>
      <c r="P311" s="54"/>
      <c r="Q311" s="54"/>
      <c r="R311" s="54"/>
      <c r="S311" s="54"/>
      <c r="T311" s="54"/>
      <c r="U311" s="54"/>
      <c r="V311" s="54"/>
      <c r="W311" s="54"/>
      <c r="X311" s="54"/>
      <c r="Y311" s="54"/>
      <c r="Z311" s="54"/>
      <c r="AA311" s="54"/>
      <c r="AB311" s="54"/>
      <c r="AC311" s="54"/>
      <c r="AD311" s="54"/>
      <c r="AE311" s="54"/>
      <c r="AF311" s="54"/>
      <c r="AG311" s="54"/>
      <c r="AH311" s="54"/>
      <c r="AI311" s="54"/>
      <c r="AJ311" s="54"/>
      <c r="AK311" s="54"/>
      <c r="AL311" s="54"/>
      <c r="AM311" s="54"/>
      <c r="AN311" s="54"/>
      <c r="AO311" s="54"/>
      <c r="AP311" s="54"/>
      <c r="AQ311" s="54"/>
      <c r="AR311" s="54"/>
      <c r="AS311" s="54"/>
      <c r="AT311" s="54"/>
      <c r="AU311" s="54"/>
      <c r="AV311" s="54"/>
      <c r="AW311" s="54"/>
      <c r="AX311" s="54"/>
      <c r="AY311" s="54"/>
      <c r="AZ311" s="54"/>
      <c r="BA311" s="54"/>
      <c r="BB311" s="54"/>
      <c r="BC311" s="54"/>
      <c r="BD311" s="54"/>
      <c r="BE311" s="54"/>
      <c r="BF311" s="54"/>
      <c r="BG311" s="54"/>
      <c r="BH311" s="54"/>
      <c r="BI311" s="54"/>
      <c r="BJ311" s="54"/>
      <c r="BK311" s="54"/>
      <c r="BL311" s="54"/>
      <c r="BM311" s="54"/>
      <c r="BN311" s="54"/>
      <c r="BO311" s="54"/>
      <c r="BP311" s="54"/>
      <c r="BQ311" s="54"/>
      <c r="BR311" s="54"/>
      <c r="BS311" s="54"/>
      <c r="BT311" s="54"/>
      <c r="BU311" s="54"/>
      <c r="BV311" s="54"/>
      <c r="BW311" s="54"/>
      <c r="BX311" s="54"/>
      <c r="BY311" s="54"/>
      <c r="BZ311" s="54"/>
      <c r="CA311" s="54"/>
      <c r="CB311" s="54"/>
      <c r="CC311" s="54"/>
      <c r="CD311" s="54"/>
      <c r="CE311" s="54"/>
      <c r="CF311" s="54"/>
      <c r="CG311" s="54"/>
      <c r="CH311" s="54"/>
      <c r="CI311" s="54"/>
      <c r="CJ311" s="54"/>
      <c r="CK311" s="54"/>
      <c r="CL311" s="54"/>
      <c r="CM311" s="54"/>
      <c r="CN311" s="54"/>
      <c r="CO311" s="54"/>
      <c r="CP311" s="54"/>
      <c r="CQ311" s="54"/>
      <c r="CR311" s="54"/>
      <c r="CS311" s="54"/>
      <c r="CT311" s="54"/>
      <c r="CU311" s="54"/>
      <c r="CV311" s="54"/>
      <c r="CW311" s="54"/>
      <c r="CX311" s="54"/>
      <c r="CY311" s="54"/>
      <c r="CZ311" s="54"/>
      <c r="DA311" s="54"/>
      <c r="DB311" s="54"/>
      <c r="DC311" s="54"/>
    </row>
    <row r="312" spans="1:107" x14ac:dyDescent="0.2">
      <c r="A312" s="23"/>
      <c r="B312" s="91"/>
      <c r="C312" s="22"/>
      <c r="D312" s="22"/>
      <c r="E312" s="24"/>
      <c r="F312" s="24"/>
      <c r="G312" s="54"/>
      <c r="H312" s="54"/>
      <c r="I312" s="54"/>
      <c r="J312" s="54"/>
      <c r="K312" s="54"/>
      <c r="L312" s="54"/>
      <c r="M312" s="54"/>
      <c r="N312" s="54"/>
      <c r="O312" s="54"/>
      <c r="P312" s="54"/>
      <c r="Q312" s="54"/>
      <c r="R312" s="54"/>
      <c r="S312" s="54"/>
      <c r="T312" s="54"/>
      <c r="U312" s="54"/>
      <c r="V312" s="54"/>
      <c r="W312" s="54"/>
      <c r="X312" s="54"/>
      <c r="Y312" s="54"/>
      <c r="Z312" s="54"/>
      <c r="AA312" s="54"/>
      <c r="AB312" s="54"/>
      <c r="AC312" s="54"/>
      <c r="AD312" s="54"/>
      <c r="AE312" s="54"/>
      <c r="AF312" s="54"/>
      <c r="AG312" s="54"/>
      <c r="AH312" s="54"/>
      <c r="AI312" s="54"/>
      <c r="AJ312" s="54"/>
      <c r="AK312" s="54"/>
      <c r="AL312" s="54"/>
      <c r="AM312" s="54"/>
      <c r="AN312" s="54"/>
      <c r="AO312" s="54"/>
      <c r="AP312" s="54"/>
      <c r="AQ312" s="54"/>
      <c r="AR312" s="54"/>
      <c r="AS312" s="54"/>
      <c r="AT312" s="54"/>
      <c r="AU312" s="54"/>
      <c r="AV312" s="54"/>
      <c r="AW312" s="54"/>
      <c r="AX312" s="54"/>
      <c r="AY312" s="54"/>
      <c r="AZ312" s="54"/>
      <c r="BA312" s="54"/>
      <c r="BB312" s="54"/>
      <c r="BC312" s="54"/>
      <c r="BD312" s="54"/>
      <c r="BE312" s="54"/>
      <c r="BF312" s="54"/>
      <c r="BG312" s="54"/>
      <c r="BH312" s="54"/>
      <c r="BI312" s="54"/>
      <c r="BJ312" s="54"/>
      <c r="BK312" s="54"/>
      <c r="BL312" s="54"/>
      <c r="BM312" s="54"/>
      <c r="BN312" s="54"/>
      <c r="BO312" s="54"/>
      <c r="BP312" s="54"/>
      <c r="BQ312" s="54"/>
      <c r="BR312" s="54"/>
      <c r="BS312" s="54"/>
      <c r="BT312" s="54"/>
      <c r="BU312" s="54"/>
      <c r="BV312" s="54"/>
      <c r="BW312" s="54"/>
      <c r="BX312" s="54"/>
      <c r="BY312" s="54"/>
      <c r="BZ312" s="54"/>
      <c r="CA312" s="54"/>
      <c r="CB312" s="54"/>
      <c r="CC312" s="54"/>
      <c r="CD312" s="54"/>
      <c r="CE312" s="54"/>
      <c r="CF312" s="54"/>
      <c r="CG312" s="54"/>
      <c r="CH312" s="54"/>
      <c r="CI312" s="54"/>
      <c r="CJ312" s="54"/>
      <c r="CK312" s="54"/>
      <c r="CL312" s="54"/>
      <c r="CM312" s="54"/>
      <c r="CN312" s="54"/>
      <c r="CO312" s="54"/>
      <c r="CP312" s="54"/>
      <c r="CQ312" s="54"/>
      <c r="CR312" s="54"/>
      <c r="CS312" s="54"/>
      <c r="CT312" s="54"/>
      <c r="CU312" s="54"/>
      <c r="CV312" s="54"/>
      <c r="CW312" s="54"/>
      <c r="CX312" s="54"/>
      <c r="CY312" s="54"/>
      <c r="CZ312" s="54"/>
      <c r="DA312" s="54"/>
      <c r="DB312" s="54"/>
      <c r="DC312" s="54"/>
    </row>
    <row r="313" spans="1:107" x14ac:dyDescent="0.2">
      <c r="A313" s="23"/>
      <c r="B313" s="91"/>
      <c r="C313" s="22"/>
      <c r="D313" s="22"/>
      <c r="E313" s="24"/>
      <c r="F313" s="24"/>
      <c r="G313" s="54"/>
      <c r="H313" s="54"/>
      <c r="I313" s="54"/>
      <c r="J313" s="54"/>
      <c r="K313" s="54"/>
      <c r="L313" s="54"/>
      <c r="M313" s="54"/>
      <c r="N313" s="54"/>
      <c r="O313" s="54"/>
      <c r="P313" s="54"/>
      <c r="Q313" s="54"/>
      <c r="R313" s="54"/>
      <c r="S313" s="54"/>
      <c r="T313" s="54"/>
      <c r="U313" s="54"/>
      <c r="V313" s="54"/>
      <c r="W313" s="54"/>
      <c r="X313" s="54"/>
      <c r="Y313" s="54"/>
      <c r="Z313" s="54"/>
      <c r="AA313" s="54"/>
      <c r="AB313" s="54"/>
      <c r="AC313" s="54"/>
      <c r="AD313" s="54"/>
      <c r="AE313" s="54"/>
      <c r="AF313" s="54"/>
      <c r="AG313" s="54"/>
      <c r="AH313" s="54"/>
      <c r="AI313" s="54"/>
      <c r="AJ313" s="54"/>
      <c r="AK313" s="54"/>
      <c r="AL313" s="54"/>
      <c r="AM313" s="54"/>
      <c r="AN313" s="54"/>
      <c r="AO313" s="54"/>
      <c r="AP313" s="54"/>
      <c r="AQ313" s="54"/>
      <c r="AR313" s="54"/>
      <c r="AS313" s="54"/>
      <c r="AT313" s="54"/>
      <c r="AU313" s="54"/>
      <c r="AV313" s="54"/>
      <c r="AW313" s="54"/>
      <c r="AX313" s="54"/>
      <c r="AY313" s="54"/>
      <c r="AZ313" s="54"/>
      <c r="BA313" s="54"/>
      <c r="BB313" s="54"/>
      <c r="BC313" s="54"/>
      <c r="BD313" s="54"/>
      <c r="BE313" s="54"/>
      <c r="BF313" s="54"/>
      <c r="BG313" s="54"/>
      <c r="BH313" s="54"/>
      <c r="BI313" s="54"/>
      <c r="BJ313" s="54"/>
      <c r="BK313" s="54"/>
      <c r="BL313" s="54"/>
      <c r="BM313" s="54"/>
      <c r="BN313" s="54"/>
      <c r="BO313" s="54"/>
      <c r="BP313" s="54"/>
      <c r="BQ313" s="54"/>
      <c r="BR313" s="54"/>
      <c r="BS313" s="54"/>
      <c r="BT313" s="54"/>
      <c r="BU313" s="54"/>
      <c r="BV313" s="54"/>
      <c r="BW313" s="54"/>
      <c r="BX313" s="54"/>
      <c r="BY313" s="54"/>
      <c r="BZ313" s="54"/>
      <c r="CA313" s="54"/>
      <c r="CB313" s="54"/>
      <c r="CC313" s="54"/>
      <c r="CD313" s="54"/>
      <c r="CE313" s="54"/>
      <c r="CF313" s="54"/>
      <c r="CG313" s="54"/>
      <c r="CH313" s="54"/>
      <c r="CI313" s="54"/>
      <c r="CJ313" s="54"/>
      <c r="CK313" s="54"/>
      <c r="CL313" s="54"/>
      <c r="CM313" s="54"/>
      <c r="CN313" s="54"/>
      <c r="CO313" s="54"/>
      <c r="CP313" s="54"/>
      <c r="CQ313" s="54"/>
      <c r="CR313" s="54"/>
      <c r="CS313" s="54"/>
      <c r="CT313" s="54"/>
      <c r="CU313" s="54"/>
      <c r="CV313" s="54"/>
      <c r="CW313" s="54"/>
      <c r="CX313" s="54"/>
      <c r="CY313" s="54"/>
      <c r="CZ313" s="54"/>
      <c r="DA313" s="54"/>
      <c r="DB313" s="54"/>
      <c r="DC313" s="54"/>
    </row>
    <row r="314" spans="1:107" x14ac:dyDescent="0.2">
      <c r="A314" s="23"/>
      <c r="B314" s="91"/>
      <c r="C314" s="22"/>
      <c r="D314" s="22"/>
      <c r="E314" s="24"/>
      <c r="F314" s="24"/>
      <c r="G314" s="54"/>
      <c r="H314" s="54"/>
      <c r="I314" s="54"/>
      <c r="J314" s="54"/>
      <c r="K314" s="54"/>
      <c r="L314" s="54"/>
      <c r="M314" s="54"/>
      <c r="N314" s="54"/>
      <c r="O314" s="54"/>
      <c r="P314" s="54"/>
      <c r="Q314" s="54"/>
      <c r="R314" s="54"/>
      <c r="S314" s="54"/>
      <c r="T314" s="54"/>
      <c r="U314" s="54"/>
      <c r="V314" s="54"/>
      <c r="W314" s="54"/>
      <c r="X314" s="54"/>
      <c r="Y314" s="54"/>
      <c r="Z314" s="54"/>
      <c r="AA314" s="54"/>
      <c r="AB314" s="54"/>
      <c r="AC314" s="54"/>
      <c r="AD314" s="54"/>
      <c r="AE314" s="54"/>
      <c r="AF314" s="54"/>
      <c r="AG314" s="54"/>
      <c r="AH314" s="54"/>
      <c r="AI314" s="54"/>
      <c r="AJ314" s="54"/>
      <c r="AK314" s="54"/>
      <c r="AL314" s="54"/>
      <c r="AM314" s="54"/>
      <c r="AN314" s="54"/>
      <c r="AO314" s="54"/>
      <c r="AP314" s="54"/>
      <c r="AQ314" s="54"/>
      <c r="AR314" s="54"/>
      <c r="AS314" s="54"/>
      <c r="AT314" s="54"/>
      <c r="AU314" s="54"/>
      <c r="AV314" s="54"/>
      <c r="AW314" s="54"/>
      <c r="AX314" s="54"/>
      <c r="AY314" s="54"/>
      <c r="AZ314" s="54"/>
      <c r="BA314" s="54"/>
      <c r="BB314" s="54"/>
      <c r="BC314" s="54"/>
      <c r="BD314" s="54"/>
      <c r="BE314" s="54"/>
      <c r="BF314" s="54"/>
      <c r="BG314" s="54"/>
      <c r="BH314" s="54"/>
      <c r="BI314" s="54"/>
      <c r="BJ314" s="54"/>
      <c r="BK314" s="54"/>
      <c r="BL314" s="54"/>
      <c r="BM314" s="54"/>
      <c r="BN314" s="54"/>
      <c r="BO314" s="54"/>
      <c r="BP314" s="54"/>
      <c r="BQ314" s="54"/>
      <c r="BR314" s="54"/>
      <c r="BS314" s="54"/>
      <c r="BT314" s="54"/>
      <c r="BU314" s="54"/>
      <c r="BV314" s="54"/>
      <c r="BW314" s="54"/>
      <c r="BX314" s="54"/>
      <c r="BY314" s="54"/>
      <c r="BZ314" s="54"/>
      <c r="CA314" s="54"/>
      <c r="CB314" s="54"/>
      <c r="CC314" s="54"/>
      <c r="CD314" s="54"/>
      <c r="CE314" s="54"/>
      <c r="CF314" s="54"/>
      <c r="CG314" s="54"/>
      <c r="CH314" s="54"/>
      <c r="CI314" s="54"/>
      <c r="CJ314" s="54"/>
      <c r="CK314" s="54"/>
      <c r="CL314" s="54"/>
      <c r="CM314" s="54"/>
      <c r="CN314" s="54"/>
      <c r="CO314" s="54"/>
      <c r="CP314" s="54"/>
      <c r="CQ314" s="54"/>
      <c r="CR314" s="54"/>
      <c r="CS314" s="54"/>
      <c r="CT314" s="54"/>
      <c r="CU314" s="54"/>
      <c r="CV314" s="54"/>
      <c r="CW314" s="54"/>
      <c r="CX314" s="54"/>
      <c r="CY314" s="54"/>
      <c r="CZ314" s="54"/>
      <c r="DA314" s="54"/>
      <c r="DB314" s="54"/>
      <c r="DC314" s="54"/>
    </row>
    <row r="315" spans="1:107" x14ac:dyDescent="0.2">
      <c r="A315" s="23"/>
      <c r="B315" s="91"/>
      <c r="C315" s="22"/>
      <c r="D315" s="22"/>
      <c r="E315" s="24"/>
      <c r="F315" s="24"/>
      <c r="G315" s="54"/>
      <c r="H315" s="54"/>
      <c r="I315" s="54"/>
      <c r="J315" s="54"/>
      <c r="K315" s="54"/>
      <c r="L315" s="54"/>
      <c r="M315" s="54"/>
      <c r="N315" s="54"/>
      <c r="O315" s="54"/>
      <c r="P315" s="54"/>
      <c r="Q315" s="54"/>
      <c r="R315" s="54"/>
      <c r="S315" s="54"/>
      <c r="T315" s="54"/>
      <c r="U315" s="54"/>
      <c r="V315" s="54"/>
      <c r="W315" s="54"/>
      <c r="X315" s="54"/>
      <c r="Y315" s="54"/>
      <c r="Z315" s="54"/>
      <c r="AA315" s="54"/>
      <c r="AB315" s="54"/>
      <c r="AC315" s="54"/>
      <c r="AD315" s="54"/>
      <c r="AE315" s="54"/>
      <c r="AF315" s="54"/>
      <c r="AG315" s="54"/>
      <c r="AH315" s="54"/>
      <c r="AI315" s="54"/>
      <c r="AJ315" s="54"/>
      <c r="AK315" s="54"/>
      <c r="AL315" s="54"/>
      <c r="AM315" s="54"/>
      <c r="AN315" s="54"/>
      <c r="AO315" s="54"/>
      <c r="AP315" s="54"/>
      <c r="AQ315" s="54"/>
      <c r="AR315" s="54"/>
      <c r="AS315" s="54"/>
      <c r="AT315" s="54"/>
      <c r="AU315" s="54"/>
      <c r="AV315" s="54"/>
      <c r="AW315" s="54"/>
      <c r="AX315" s="54"/>
      <c r="AY315" s="54"/>
      <c r="AZ315" s="54"/>
      <c r="BA315" s="54"/>
      <c r="BB315" s="54"/>
      <c r="BC315" s="54"/>
      <c r="BD315" s="54"/>
      <c r="BE315" s="54"/>
      <c r="BF315" s="54"/>
      <c r="BG315" s="54"/>
      <c r="BH315" s="54"/>
      <c r="BI315" s="54"/>
      <c r="BJ315" s="54"/>
      <c r="BK315" s="54"/>
      <c r="BL315" s="54"/>
      <c r="BM315" s="54"/>
      <c r="BN315" s="54"/>
      <c r="BO315" s="54"/>
      <c r="BP315" s="54"/>
      <c r="BQ315" s="54"/>
      <c r="BR315" s="54"/>
      <c r="BS315" s="54"/>
      <c r="BT315" s="54"/>
      <c r="BU315" s="54"/>
      <c r="BV315" s="54"/>
      <c r="BW315" s="54"/>
      <c r="BX315" s="54"/>
      <c r="BY315" s="54"/>
      <c r="BZ315" s="54"/>
      <c r="CA315" s="54"/>
      <c r="CB315" s="54"/>
      <c r="CC315" s="54"/>
      <c r="CD315" s="54"/>
      <c r="CE315" s="54"/>
      <c r="CF315" s="54"/>
      <c r="CG315" s="54"/>
      <c r="CH315" s="54"/>
      <c r="CI315" s="54"/>
      <c r="CJ315" s="54"/>
      <c r="CK315" s="54"/>
      <c r="CL315" s="54"/>
      <c r="CM315" s="54"/>
      <c r="CN315" s="54"/>
      <c r="CO315" s="54"/>
      <c r="CP315" s="54"/>
      <c r="CQ315" s="54"/>
      <c r="CR315" s="54"/>
      <c r="CS315" s="54"/>
      <c r="CT315" s="54"/>
      <c r="CU315" s="54"/>
      <c r="CV315" s="54"/>
      <c r="CW315" s="54"/>
      <c r="CX315" s="54"/>
      <c r="CY315" s="54"/>
      <c r="CZ315" s="54"/>
      <c r="DA315" s="54"/>
      <c r="DB315" s="54"/>
      <c r="DC315" s="54"/>
    </row>
    <row r="316" spans="1:107" x14ac:dyDescent="0.2">
      <c r="A316" s="23"/>
      <c r="B316" s="91"/>
      <c r="C316" s="22"/>
      <c r="D316" s="22"/>
      <c r="E316" s="24"/>
      <c r="F316" s="24"/>
      <c r="G316" s="54"/>
      <c r="H316" s="54"/>
      <c r="I316" s="54"/>
      <c r="J316" s="54"/>
      <c r="K316" s="54"/>
      <c r="L316" s="54"/>
      <c r="M316" s="54"/>
      <c r="N316" s="54"/>
      <c r="O316" s="54"/>
      <c r="P316" s="54"/>
      <c r="Q316" s="54"/>
      <c r="R316" s="54"/>
      <c r="S316" s="54"/>
      <c r="T316" s="54"/>
      <c r="U316" s="54"/>
      <c r="V316" s="54"/>
      <c r="W316" s="54"/>
      <c r="X316" s="54"/>
      <c r="Y316" s="54"/>
      <c r="Z316" s="54"/>
      <c r="AA316" s="54"/>
      <c r="AB316" s="54"/>
      <c r="AC316" s="54"/>
      <c r="AD316" s="54"/>
      <c r="AE316" s="54"/>
      <c r="AF316" s="54"/>
      <c r="AG316" s="54"/>
      <c r="AH316" s="54"/>
      <c r="AI316" s="54"/>
      <c r="AJ316" s="54"/>
      <c r="AK316" s="54"/>
      <c r="AL316" s="54"/>
      <c r="AM316" s="54"/>
      <c r="AN316" s="54"/>
      <c r="AO316" s="54"/>
      <c r="AP316" s="54"/>
      <c r="AQ316" s="54"/>
      <c r="AR316" s="54"/>
      <c r="AS316" s="54"/>
      <c r="AT316" s="54"/>
      <c r="AU316" s="54"/>
      <c r="AV316" s="54"/>
      <c r="AW316" s="54"/>
      <c r="AX316" s="54"/>
      <c r="AY316" s="54"/>
      <c r="AZ316" s="54"/>
      <c r="BA316" s="54"/>
      <c r="BB316" s="54"/>
      <c r="BC316" s="54"/>
      <c r="BD316" s="54"/>
      <c r="BE316" s="54"/>
      <c r="BF316" s="54"/>
      <c r="BG316" s="54"/>
      <c r="BH316" s="54"/>
      <c r="BI316" s="54"/>
      <c r="BJ316" s="54"/>
      <c r="BK316" s="54"/>
      <c r="BL316" s="54"/>
      <c r="BM316" s="54"/>
      <c r="BN316" s="54"/>
      <c r="BO316" s="54"/>
      <c r="BP316" s="54"/>
      <c r="BQ316" s="54"/>
      <c r="BR316" s="54"/>
      <c r="BS316" s="54"/>
      <c r="BT316" s="54"/>
      <c r="BU316" s="54"/>
      <c r="BV316" s="54"/>
      <c r="BW316" s="54"/>
      <c r="BX316" s="54"/>
      <c r="BY316" s="54"/>
      <c r="BZ316" s="54"/>
      <c r="CA316" s="54"/>
      <c r="CB316" s="54"/>
      <c r="CC316" s="54"/>
      <c r="CD316" s="54"/>
      <c r="CE316" s="54"/>
      <c r="CF316" s="54"/>
      <c r="CG316" s="54"/>
      <c r="CH316" s="54"/>
      <c r="CI316" s="54"/>
      <c r="CJ316" s="54"/>
      <c r="CK316" s="54"/>
      <c r="CL316" s="54"/>
      <c r="CM316" s="54"/>
      <c r="CN316" s="54"/>
      <c r="CO316" s="54"/>
      <c r="CP316" s="54"/>
      <c r="CQ316" s="54"/>
      <c r="CR316" s="54"/>
      <c r="CS316" s="54"/>
      <c r="CT316" s="54"/>
      <c r="CU316" s="54"/>
      <c r="CV316" s="54"/>
      <c r="CW316" s="54"/>
      <c r="CX316" s="54"/>
      <c r="CY316" s="54"/>
      <c r="CZ316" s="54"/>
      <c r="DA316" s="54"/>
      <c r="DB316" s="54"/>
      <c r="DC316" s="54"/>
    </row>
    <row r="317" spans="1:107" x14ac:dyDescent="0.2">
      <c r="A317" s="23"/>
      <c r="B317" s="91"/>
      <c r="C317" s="22"/>
      <c r="D317" s="22"/>
      <c r="E317" s="24"/>
      <c r="F317" s="24"/>
      <c r="G317" s="54"/>
      <c r="H317" s="54"/>
      <c r="I317" s="54"/>
      <c r="J317" s="54"/>
      <c r="K317" s="54"/>
      <c r="L317" s="54"/>
      <c r="M317" s="54"/>
      <c r="N317" s="54"/>
      <c r="O317" s="54"/>
      <c r="P317" s="54"/>
      <c r="Q317" s="54"/>
      <c r="R317" s="54"/>
      <c r="S317" s="54"/>
      <c r="T317" s="54"/>
      <c r="U317" s="54"/>
      <c r="V317" s="54"/>
      <c r="W317" s="54"/>
      <c r="X317" s="54"/>
      <c r="Y317" s="54"/>
      <c r="Z317" s="54"/>
      <c r="AA317" s="54"/>
      <c r="AB317" s="54"/>
      <c r="AC317" s="54"/>
      <c r="AD317" s="54"/>
      <c r="AE317" s="54"/>
      <c r="AF317" s="54"/>
      <c r="AG317" s="54"/>
      <c r="AH317" s="54"/>
      <c r="AI317" s="54"/>
      <c r="AJ317" s="54"/>
      <c r="AK317" s="54"/>
      <c r="AL317" s="54"/>
      <c r="AM317" s="54"/>
      <c r="AN317" s="54"/>
      <c r="AO317" s="54"/>
      <c r="AP317" s="54"/>
      <c r="AQ317" s="54"/>
      <c r="AR317" s="54"/>
      <c r="AS317" s="54"/>
      <c r="AT317" s="54"/>
      <c r="AU317" s="54"/>
      <c r="AV317" s="54"/>
      <c r="AW317" s="54"/>
      <c r="AX317" s="54"/>
      <c r="AY317" s="54"/>
      <c r="AZ317" s="54"/>
      <c r="BA317" s="54"/>
      <c r="BB317" s="54"/>
      <c r="BC317" s="54"/>
      <c r="BD317" s="54"/>
      <c r="BE317" s="54"/>
      <c r="BF317" s="54"/>
      <c r="BG317" s="54"/>
      <c r="BH317" s="54"/>
      <c r="BI317" s="54"/>
      <c r="BJ317" s="54"/>
      <c r="BK317" s="54"/>
      <c r="BL317" s="54"/>
      <c r="BM317" s="54"/>
      <c r="BN317" s="54"/>
      <c r="BO317" s="54"/>
      <c r="BP317" s="54"/>
      <c r="BQ317" s="54"/>
      <c r="BR317" s="54"/>
      <c r="BS317" s="54"/>
      <c r="BT317" s="54"/>
      <c r="BU317" s="54"/>
      <c r="BV317" s="54"/>
      <c r="BW317" s="54"/>
      <c r="BX317" s="54"/>
      <c r="BY317" s="54"/>
      <c r="BZ317" s="54"/>
      <c r="CA317" s="54"/>
      <c r="CB317" s="54"/>
      <c r="CC317" s="54"/>
      <c r="CD317" s="54"/>
      <c r="CE317" s="54"/>
      <c r="CF317" s="54"/>
      <c r="CG317" s="54"/>
      <c r="CH317" s="54"/>
      <c r="CI317" s="54"/>
      <c r="CJ317" s="54"/>
      <c r="CK317" s="54"/>
      <c r="CL317" s="54"/>
      <c r="CM317" s="54"/>
      <c r="CN317" s="54"/>
      <c r="CO317" s="54"/>
      <c r="CP317" s="54"/>
      <c r="CQ317" s="54"/>
      <c r="CR317" s="54"/>
      <c r="CS317" s="54"/>
      <c r="CT317" s="54"/>
      <c r="CU317" s="54"/>
      <c r="CV317" s="54"/>
      <c r="CW317" s="54"/>
      <c r="CX317" s="54"/>
      <c r="CY317" s="54"/>
      <c r="CZ317" s="54"/>
      <c r="DA317" s="54"/>
      <c r="DB317" s="54"/>
      <c r="DC317" s="54"/>
    </row>
    <row r="318" spans="1:107" x14ac:dyDescent="0.2">
      <c r="A318" s="23"/>
      <c r="B318" s="91"/>
      <c r="C318" s="22"/>
      <c r="D318" s="22"/>
      <c r="E318" s="24"/>
      <c r="F318" s="24"/>
      <c r="G318" s="54"/>
      <c r="H318" s="54"/>
      <c r="I318" s="54"/>
      <c r="J318" s="54"/>
      <c r="K318" s="54"/>
      <c r="L318" s="54"/>
      <c r="M318" s="54"/>
      <c r="N318" s="54"/>
      <c r="O318" s="54"/>
      <c r="P318" s="54"/>
      <c r="Q318" s="54"/>
      <c r="R318" s="54"/>
      <c r="S318" s="54"/>
      <c r="T318" s="54"/>
      <c r="U318" s="54"/>
      <c r="V318" s="54"/>
      <c r="W318" s="54"/>
      <c r="X318" s="54"/>
      <c r="Y318" s="54"/>
      <c r="Z318" s="54"/>
      <c r="AA318" s="54"/>
      <c r="AB318" s="54"/>
      <c r="AC318" s="54"/>
      <c r="AD318" s="54"/>
      <c r="AE318" s="54"/>
      <c r="AF318" s="54"/>
      <c r="AG318" s="54"/>
      <c r="AH318" s="54"/>
      <c r="AI318" s="54"/>
      <c r="AJ318" s="54"/>
      <c r="AK318" s="54"/>
      <c r="AL318" s="54"/>
      <c r="AM318" s="54"/>
      <c r="AN318" s="54"/>
      <c r="AO318" s="54"/>
      <c r="AP318" s="54"/>
      <c r="AQ318" s="54"/>
      <c r="AR318" s="54"/>
      <c r="AS318" s="54"/>
      <c r="AT318" s="54"/>
      <c r="AU318" s="54"/>
      <c r="AV318" s="54"/>
      <c r="AW318" s="54"/>
      <c r="AX318" s="54"/>
      <c r="AY318" s="54"/>
      <c r="AZ318" s="54"/>
      <c r="BA318" s="54"/>
      <c r="BB318" s="54"/>
      <c r="BC318" s="54"/>
      <c r="BD318" s="54"/>
      <c r="BE318" s="54"/>
      <c r="BF318" s="54"/>
      <c r="BG318" s="54"/>
      <c r="BH318" s="54"/>
      <c r="BI318" s="54"/>
      <c r="BJ318" s="54"/>
      <c r="BK318" s="54"/>
      <c r="BL318" s="54"/>
      <c r="BM318" s="54"/>
      <c r="BN318" s="54"/>
      <c r="BO318" s="54"/>
      <c r="BP318" s="54"/>
      <c r="BQ318" s="54"/>
      <c r="BR318" s="54"/>
      <c r="BS318" s="54"/>
      <c r="BT318" s="54"/>
      <c r="BU318" s="54"/>
      <c r="BV318" s="54"/>
      <c r="BW318" s="54"/>
      <c r="BX318" s="54"/>
      <c r="BY318" s="54"/>
      <c r="BZ318" s="54"/>
      <c r="CA318" s="54"/>
      <c r="CB318" s="54"/>
      <c r="CC318" s="54"/>
      <c r="CD318" s="54"/>
      <c r="CE318" s="54"/>
      <c r="CF318" s="54"/>
      <c r="CG318" s="54"/>
      <c r="CH318" s="54"/>
      <c r="CI318" s="54"/>
      <c r="CJ318" s="54"/>
      <c r="CK318" s="54"/>
      <c r="CL318" s="54"/>
      <c r="CM318" s="54"/>
      <c r="CN318" s="54"/>
      <c r="CO318" s="54"/>
      <c r="CP318" s="54"/>
      <c r="CQ318" s="54"/>
      <c r="CR318" s="54"/>
      <c r="CS318" s="54"/>
      <c r="CT318" s="54"/>
      <c r="CU318" s="54"/>
      <c r="CV318" s="54"/>
      <c r="CW318" s="54"/>
      <c r="CX318" s="54"/>
      <c r="CY318" s="54"/>
      <c r="CZ318" s="54"/>
      <c r="DA318" s="54"/>
      <c r="DB318" s="54"/>
      <c r="DC318" s="54"/>
    </row>
    <row r="319" spans="1:107" x14ac:dyDescent="0.2">
      <c r="A319" s="23"/>
      <c r="B319" s="91"/>
      <c r="C319" s="22"/>
      <c r="D319" s="22"/>
      <c r="E319" s="24"/>
      <c r="F319" s="24"/>
      <c r="G319" s="54"/>
      <c r="H319" s="54"/>
      <c r="I319" s="54"/>
      <c r="J319" s="54"/>
      <c r="K319" s="54"/>
      <c r="L319" s="54"/>
      <c r="M319" s="54"/>
      <c r="N319" s="54"/>
      <c r="O319" s="54"/>
      <c r="P319" s="54"/>
      <c r="Q319" s="54"/>
      <c r="R319" s="54"/>
      <c r="S319" s="54"/>
      <c r="T319" s="54"/>
      <c r="U319" s="54"/>
      <c r="V319" s="54"/>
      <c r="W319" s="54"/>
      <c r="X319" s="54"/>
      <c r="Y319" s="54"/>
      <c r="Z319" s="54"/>
      <c r="AA319" s="54"/>
      <c r="AB319" s="54"/>
      <c r="AC319" s="54"/>
      <c r="AD319" s="54"/>
      <c r="AE319" s="54"/>
      <c r="AF319" s="54"/>
      <c r="AG319" s="54"/>
      <c r="AH319" s="54"/>
      <c r="AI319" s="54"/>
      <c r="AJ319" s="54"/>
      <c r="AK319" s="54"/>
      <c r="AL319" s="54"/>
      <c r="AM319" s="54"/>
      <c r="AN319" s="54"/>
      <c r="AO319" s="54"/>
      <c r="AP319" s="54"/>
      <c r="AQ319" s="54"/>
      <c r="AR319" s="54"/>
      <c r="AS319" s="54"/>
      <c r="AT319" s="54"/>
      <c r="AU319" s="54"/>
      <c r="AV319" s="54"/>
      <c r="AW319" s="54"/>
      <c r="AX319" s="54"/>
      <c r="AY319" s="54"/>
      <c r="AZ319" s="54"/>
      <c r="BA319" s="54"/>
      <c r="BB319" s="54"/>
      <c r="BC319" s="54"/>
      <c r="BD319" s="54"/>
      <c r="BE319" s="54"/>
      <c r="BF319" s="54"/>
      <c r="BG319" s="54"/>
      <c r="BH319" s="54"/>
      <c r="BI319" s="54"/>
      <c r="BJ319" s="54"/>
      <c r="BK319" s="54"/>
      <c r="BL319" s="54"/>
      <c r="BM319" s="54"/>
      <c r="BN319" s="54"/>
      <c r="BO319" s="54"/>
      <c r="BP319" s="54"/>
      <c r="BQ319" s="54"/>
      <c r="BR319" s="54"/>
      <c r="BS319" s="54"/>
      <c r="BT319" s="54"/>
      <c r="BU319" s="54"/>
      <c r="BV319" s="54"/>
      <c r="BW319" s="54"/>
      <c r="BX319" s="54"/>
      <c r="BY319" s="54"/>
      <c r="BZ319" s="54"/>
      <c r="CA319" s="54"/>
      <c r="CB319" s="54"/>
      <c r="CC319" s="54"/>
      <c r="CD319" s="54"/>
      <c r="CE319" s="54"/>
      <c r="CF319" s="54"/>
      <c r="CG319" s="54"/>
      <c r="CH319" s="54"/>
      <c r="CI319" s="54"/>
      <c r="CJ319" s="54"/>
      <c r="CK319" s="54"/>
      <c r="CL319" s="54"/>
      <c r="CM319" s="54"/>
      <c r="CN319" s="54"/>
      <c r="CO319" s="54"/>
      <c r="CP319" s="54"/>
      <c r="CQ319" s="54"/>
      <c r="CR319" s="54"/>
      <c r="CS319" s="54"/>
      <c r="CT319" s="54"/>
      <c r="CU319" s="54"/>
      <c r="CV319" s="54"/>
      <c r="CW319" s="54"/>
      <c r="CX319" s="54"/>
      <c r="CY319" s="54"/>
      <c r="CZ319" s="54"/>
      <c r="DA319" s="54"/>
      <c r="DB319" s="54"/>
      <c r="DC319" s="54"/>
    </row>
    <row r="320" spans="1:107" x14ac:dyDescent="0.2">
      <c r="A320" s="23"/>
      <c r="B320" s="91"/>
      <c r="C320" s="22"/>
      <c r="D320" s="22"/>
      <c r="E320" s="24"/>
      <c r="F320" s="24"/>
      <c r="G320" s="54"/>
      <c r="H320" s="54"/>
      <c r="I320" s="5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54"/>
      <c r="Y320" s="54"/>
      <c r="Z320" s="54"/>
      <c r="AA320" s="54"/>
      <c r="AB320" s="54"/>
      <c r="AC320" s="54"/>
      <c r="AD320" s="54"/>
      <c r="AE320" s="54"/>
      <c r="AF320" s="54"/>
      <c r="AG320" s="54"/>
      <c r="AH320" s="54"/>
      <c r="AI320" s="5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54"/>
      <c r="BW320" s="54"/>
      <c r="BX320" s="54"/>
      <c r="BY320" s="54"/>
      <c r="BZ320" s="54"/>
      <c r="CA320" s="54"/>
      <c r="CB320" s="54"/>
      <c r="CC320" s="54"/>
      <c r="CD320" s="54"/>
      <c r="CE320" s="54"/>
      <c r="CF320" s="54"/>
      <c r="CG320" s="54"/>
      <c r="CH320" s="54"/>
      <c r="CI320" s="54"/>
      <c r="CJ320" s="54"/>
      <c r="CK320" s="54"/>
      <c r="CL320" s="54"/>
      <c r="CM320" s="54"/>
      <c r="CN320" s="54"/>
      <c r="CO320" s="54"/>
      <c r="CP320" s="54"/>
      <c r="CQ320" s="54"/>
      <c r="CR320" s="54"/>
      <c r="CS320" s="54"/>
      <c r="CT320" s="54"/>
      <c r="CU320" s="54"/>
      <c r="CV320" s="54"/>
      <c r="CW320" s="54"/>
      <c r="CX320" s="54"/>
      <c r="CY320" s="54"/>
      <c r="CZ320" s="54"/>
      <c r="DA320" s="54"/>
      <c r="DB320" s="54"/>
      <c r="DC320" s="54"/>
    </row>
    <row r="321" spans="1:107" x14ac:dyDescent="0.2">
      <c r="A321" s="23"/>
      <c r="B321" s="91"/>
      <c r="C321" s="22"/>
      <c r="D321" s="22"/>
      <c r="E321" s="24"/>
      <c r="F321" s="24"/>
      <c r="G321" s="54"/>
      <c r="H321" s="54"/>
      <c r="I321" s="54"/>
      <c r="J321" s="54"/>
      <c r="K321" s="54"/>
      <c r="L321" s="54"/>
      <c r="M321" s="54"/>
      <c r="N321" s="54"/>
      <c r="O321" s="54"/>
      <c r="P321" s="54"/>
      <c r="Q321" s="54"/>
      <c r="R321" s="54"/>
      <c r="S321" s="54"/>
      <c r="T321" s="54"/>
      <c r="U321" s="54"/>
      <c r="V321" s="54"/>
      <c r="W321" s="54"/>
      <c r="X321" s="54"/>
      <c r="Y321" s="54"/>
      <c r="Z321" s="54"/>
      <c r="AA321" s="54"/>
      <c r="AB321" s="54"/>
      <c r="AC321" s="54"/>
      <c r="AD321" s="54"/>
      <c r="AE321" s="54"/>
      <c r="AF321" s="54"/>
      <c r="AG321" s="54"/>
      <c r="AH321" s="54"/>
      <c r="AI321" s="54"/>
      <c r="AJ321" s="54"/>
      <c r="AK321" s="54"/>
      <c r="AL321" s="54"/>
      <c r="AM321" s="54"/>
      <c r="AN321" s="54"/>
      <c r="AO321" s="54"/>
      <c r="AP321" s="54"/>
      <c r="AQ321" s="54"/>
      <c r="AR321" s="54"/>
      <c r="AS321" s="54"/>
      <c r="AT321" s="54"/>
      <c r="AU321" s="54"/>
      <c r="AV321" s="54"/>
      <c r="AW321" s="54"/>
      <c r="AX321" s="54"/>
      <c r="AY321" s="54"/>
      <c r="AZ321" s="54"/>
      <c r="BA321" s="54"/>
      <c r="BB321" s="54"/>
      <c r="BC321" s="54"/>
      <c r="BD321" s="54"/>
      <c r="BE321" s="54"/>
      <c r="BF321" s="54"/>
      <c r="BG321" s="54"/>
      <c r="BH321" s="54"/>
      <c r="BI321" s="54"/>
      <c r="BJ321" s="54"/>
      <c r="BK321" s="54"/>
      <c r="BL321" s="54"/>
      <c r="BM321" s="54"/>
      <c r="BN321" s="54"/>
      <c r="BO321" s="54"/>
      <c r="BP321" s="54"/>
      <c r="BQ321" s="54"/>
      <c r="BR321" s="54"/>
      <c r="BS321" s="54"/>
      <c r="BT321" s="54"/>
      <c r="BU321" s="54"/>
      <c r="BV321" s="54"/>
      <c r="BW321" s="54"/>
      <c r="BX321" s="54"/>
      <c r="BY321" s="54"/>
      <c r="BZ321" s="54"/>
      <c r="CA321" s="54"/>
      <c r="CB321" s="54"/>
      <c r="CC321" s="54"/>
      <c r="CD321" s="54"/>
      <c r="CE321" s="54"/>
      <c r="CF321" s="54"/>
      <c r="CG321" s="54"/>
      <c r="CH321" s="54"/>
      <c r="CI321" s="54"/>
      <c r="CJ321" s="54"/>
      <c r="CK321" s="54"/>
      <c r="CL321" s="54"/>
      <c r="CM321" s="54"/>
      <c r="CN321" s="54"/>
      <c r="CO321" s="54"/>
      <c r="CP321" s="54"/>
      <c r="CQ321" s="54"/>
      <c r="CR321" s="54"/>
      <c r="CS321" s="54"/>
      <c r="CT321" s="54"/>
      <c r="CU321" s="54"/>
      <c r="CV321" s="54"/>
      <c r="CW321" s="54"/>
      <c r="CX321" s="54"/>
      <c r="CY321" s="54"/>
      <c r="CZ321" s="54"/>
      <c r="DA321" s="54"/>
      <c r="DB321" s="54"/>
      <c r="DC321" s="54"/>
    </row>
    <row r="322" spans="1:107" x14ac:dyDescent="0.2">
      <c r="A322" s="23"/>
      <c r="B322" s="91"/>
      <c r="C322" s="22"/>
      <c r="D322" s="22"/>
      <c r="E322" s="24"/>
      <c r="F322" s="24"/>
      <c r="G322" s="54"/>
      <c r="H322" s="54"/>
      <c r="I322" s="54"/>
      <c r="J322" s="54"/>
      <c r="K322" s="54"/>
      <c r="L322" s="54"/>
      <c r="M322" s="54"/>
      <c r="N322" s="54"/>
      <c r="O322" s="54"/>
      <c r="P322" s="54"/>
      <c r="Q322" s="54"/>
      <c r="R322" s="54"/>
      <c r="S322" s="54"/>
      <c r="T322" s="54"/>
      <c r="U322" s="54"/>
      <c r="V322" s="54"/>
      <c r="W322" s="54"/>
      <c r="X322" s="54"/>
      <c r="Y322" s="54"/>
      <c r="Z322" s="54"/>
      <c r="AA322" s="54"/>
      <c r="AB322" s="54"/>
      <c r="AC322" s="54"/>
      <c r="AD322" s="54"/>
      <c r="AE322" s="54"/>
      <c r="AF322" s="54"/>
      <c r="AG322" s="54"/>
      <c r="AH322" s="54"/>
      <c r="AI322" s="54"/>
      <c r="AJ322" s="54"/>
      <c r="AK322" s="54"/>
      <c r="AL322" s="54"/>
      <c r="AM322" s="54"/>
      <c r="AN322" s="54"/>
      <c r="AO322" s="54"/>
      <c r="AP322" s="54"/>
      <c r="AQ322" s="54"/>
      <c r="AR322" s="54"/>
      <c r="AS322" s="54"/>
      <c r="AT322" s="54"/>
      <c r="AU322" s="54"/>
      <c r="AV322" s="54"/>
      <c r="AW322" s="54"/>
      <c r="AX322" s="54"/>
      <c r="AY322" s="54"/>
      <c r="AZ322" s="54"/>
      <c r="BA322" s="54"/>
      <c r="BB322" s="54"/>
      <c r="BC322" s="54"/>
      <c r="BD322" s="54"/>
      <c r="BE322" s="54"/>
      <c r="BF322" s="54"/>
      <c r="BG322" s="54"/>
      <c r="BH322" s="54"/>
      <c r="BI322" s="54"/>
      <c r="BJ322" s="54"/>
      <c r="BK322" s="54"/>
      <c r="BL322" s="54"/>
      <c r="BM322" s="54"/>
      <c r="BN322" s="54"/>
      <c r="BO322" s="54"/>
      <c r="BP322" s="54"/>
      <c r="BQ322" s="54"/>
      <c r="BR322" s="54"/>
      <c r="BS322" s="54"/>
      <c r="BT322" s="54"/>
      <c r="BU322" s="54"/>
      <c r="BV322" s="54"/>
      <c r="BW322" s="54"/>
      <c r="BX322" s="54"/>
      <c r="BY322" s="54"/>
      <c r="BZ322" s="54"/>
      <c r="CA322" s="54"/>
      <c r="CB322" s="54"/>
      <c r="CC322" s="54"/>
      <c r="CD322" s="54"/>
      <c r="CE322" s="54"/>
      <c r="CF322" s="54"/>
      <c r="CG322" s="54"/>
      <c r="CH322" s="54"/>
      <c r="CI322" s="54"/>
      <c r="CJ322" s="54"/>
      <c r="CK322" s="54"/>
      <c r="CL322" s="54"/>
      <c r="CM322" s="54"/>
      <c r="CN322" s="54"/>
      <c r="CO322" s="54"/>
      <c r="CP322" s="54"/>
      <c r="CQ322" s="54"/>
      <c r="CR322" s="54"/>
      <c r="CS322" s="54"/>
      <c r="CT322" s="54"/>
      <c r="CU322" s="54"/>
      <c r="CV322" s="54"/>
      <c r="CW322" s="54"/>
      <c r="CX322" s="54"/>
      <c r="CY322" s="54"/>
      <c r="CZ322" s="54"/>
      <c r="DA322" s="54"/>
      <c r="DB322" s="54"/>
      <c r="DC322" s="54"/>
    </row>
    <row r="323" spans="1:107" x14ac:dyDescent="0.2">
      <c r="A323" s="23"/>
      <c r="B323" s="91"/>
      <c r="C323" s="22"/>
      <c r="D323" s="22"/>
      <c r="E323" s="24"/>
      <c r="F323" s="24"/>
      <c r="G323" s="54"/>
      <c r="H323" s="54"/>
      <c r="I323" s="54"/>
      <c r="J323" s="54"/>
      <c r="K323" s="54"/>
      <c r="L323" s="54"/>
      <c r="M323" s="54"/>
      <c r="N323" s="54"/>
      <c r="O323" s="54"/>
      <c r="P323" s="54"/>
      <c r="Q323" s="54"/>
      <c r="R323" s="54"/>
      <c r="S323" s="54"/>
      <c r="T323" s="54"/>
      <c r="U323" s="54"/>
      <c r="V323" s="54"/>
      <c r="W323" s="54"/>
      <c r="X323" s="54"/>
      <c r="Y323" s="54"/>
      <c r="Z323" s="54"/>
      <c r="AA323" s="54"/>
      <c r="AB323" s="54"/>
      <c r="AC323" s="54"/>
      <c r="AD323" s="54"/>
      <c r="AE323" s="54"/>
      <c r="AF323" s="54"/>
      <c r="AG323" s="54"/>
      <c r="AH323" s="54"/>
      <c r="AI323" s="54"/>
      <c r="AJ323" s="54"/>
      <c r="AK323" s="54"/>
      <c r="AL323" s="54"/>
      <c r="AM323" s="54"/>
      <c r="AN323" s="54"/>
      <c r="AO323" s="54"/>
      <c r="AP323" s="54"/>
      <c r="AQ323" s="54"/>
      <c r="AR323" s="54"/>
      <c r="AS323" s="54"/>
      <c r="AT323" s="54"/>
      <c r="AU323" s="54"/>
      <c r="AV323" s="54"/>
      <c r="AW323" s="54"/>
      <c r="AX323" s="54"/>
      <c r="AY323" s="54"/>
      <c r="AZ323" s="54"/>
      <c r="BA323" s="54"/>
      <c r="BB323" s="54"/>
      <c r="BC323" s="54"/>
      <c r="BD323" s="54"/>
      <c r="BE323" s="54"/>
      <c r="BF323" s="54"/>
      <c r="BG323" s="54"/>
      <c r="BH323" s="54"/>
      <c r="BI323" s="54"/>
      <c r="BJ323" s="54"/>
      <c r="BK323" s="54"/>
      <c r="BL323" s="54"/>
      <c r="BM323" s="54"/>
      <c r="BN323" s="54"/>
      <c r="BO323" s="54"/>
      <c r="BP323" s="54"/>
      <c r="BQ323" s="54"/>
      <c r="BR323" s="54"/>
      <c r="BS323" s="54"/>
      <c r="BT323" s="54"/>
      <c r="BU323" s="54"/>
      <c r="BV323" s="54"/>
      <c r="BW323" s="54"/>
      <c r="BX323" s="54"/>
      <c r="BY323" s="54"/>
      <c r="BZ323" s="54"/>
      <c r="CA323" s="54"/>
      <c r="CB323" s="54"/>
      <c r="CC323" s="54"/>
      <c r="CD323" s="54"/>
      <c r="CE323" s="54"/>
      <c r="CF323" s="54"/>
      <c r="CG323" s="54"/>
      <c r="CH323" s="54"/>
      <c r="CI323" s="54"/>
      <c r="CJ323" s="54"/>
      <c r="CK323" s="54"/>
      <c r="CL323" s="54"/>
      <c r="CM323" s="54"/>
      <c r="CN323" s="54"/>
      <c r="CO323" s="54"/>
      <c r="CP323" s="54"/>
      <c r="CQ323" s="54"/>
      <c r="CR323" s="54"/>
      <c r="CS323" s="54"/>
      <c r="CT323" s="54"/>
      <c r="CU323" s="54"/>
      <c r="CV323" s="54"/>
      <c r="CW323" s="54"/>
      <c r="CX323" s="54"/>
      <c r="CY323" s="54"/>
      <c r="CZ323" s="54"/>
      <c r="DA323" s="54"/>
      <c r="DB323" s="54"/>
      <c r="DC323" s="54"/>
    </row>
    <row r="324" spans="1:107" x14ac:dyDescent="0.2">
      <c r="A324" s="23"/>
      <c r="B324" s="91"/>
      <c r="C324" s="22"/>
      <c r="D324" s="22"/>
      <c r="E324" s="24"/>
      <c r="F324" s="24"/>
      <c r="G324" s="54"/>
      <c r="H324" s="54"/>
      <c r="I324" s="54"/>
      <c r="J324" s="54"/>
      <c r="K324" s="54"/>
      <c r="L324" s="54"/>
      <c r="M324" s="54"/>
      <c r="N324" s="54"/>
      <c r="O324" s="54"/>
      <c r="P324" s="54"/>
      <c r="Q324" s="54"/>
      <c r="R324" s="54"/>
      <c r="S324" s="54"/>
      <c r="T324" s="54"/>
      <c r="U324" s="54"/>
      <c r="V324" s="54"/>
      <c r="W324" s="54"/>
      <c r="X324" s="54"/>
      <c r="Y324" s="54"/>
      <c r="Z324" s="54"/>
      <c r="AA324" s="54"/>
      <c r="AB324" s="54"/>
      <c r="AC324" s="54"/>
      <c r="AD324" s="54"/>
      <c r="AE324" s="54"/>
      <c r="AF324" s="54"/>
      <c r="AG324" s="54"/>
      <c r="AH324" s="54"/>
      <c r="AI324" s="54"/>
      <c r="AJ324" s="54"/>
      <c r="AK324" s="54"/>
      <c r="AL324" s="54"/>
      <c r="AM324" s="54"/>
      <c r="AN324" s="54"/>
      <c r="AO324" s="54"/>
      <c r="AP324" s="54"/>
      <c r="AQ324" s="54"/>
      <c r="AR324" s="54"/>
      <c r="AS324" s="54"/>
      <c r="AT324" s="54"/>
      <c r="AU324" s="54"/>
      <c r="AV324" s="54"/>
      <c r="AW324" s="54"/>
      <c r="AX324" s="54"/>
      <c r="AY324" s="54"/>
      <c r="AZ324" s="54"/>
      <c r="BA324" s="54"/>
      <c r="BB324" s="54"/>
      <c r="BC324" s="54"/>
      <c r="BD324" s="54"/>
      <c r="BE324" s="54"/>
      <c r="BF324" s="54"/>
      <c r="BG324" s="54"/>
      <c r="BH324" s="54"/>
      <c r="BI324" s="54"/>
      <c r="BJ324" s="54"/>
      <c r="BK324" s="54"/>
      <c r="BL324" s="54"/>
      <c r="BM324" s="54"/>
      <c r="BN324" s="54"/>
      <c r="BO324" s="54"/>
      <c r="BP324" s="54"/>
      <c r="BQ324" s="54"/>
      <c r="BR324" s="54"/>
      <c r="BS324" s="54"/>
      <c r="BT324" s="54"/>
      <c r="BU324" s="54"/>
      <c r="BV324" s="54"/>
      <c r="BW324" s="54"/>
      <c r="BX324" s="54"/>
      <c r="BY324" s="54"/>
      <c r="BZ324" s="54"/>
      <c r="CA324" s="54"/>
      <c r="CB324" s="54"/>
      <c r="CC324" s="54"/>
      <c r="CD324" s="54"/>
      <c r="CE324" s="54"/>
      <c r="CF324" s="54"/>
      <c r="CG324" s="54"/>
      <c r="CH324" s="54"/>
      <c r="CI324" s="54"/>
      <c r="CJ324" s="54"/>
      <c r="CK324" s="54"/>
      <c r="CL324" s="54"/>
      <c r="CM324" s="54"/>
      <c r="CN324" s="54"/>
      <c r="CO324" s="54"/>
      <c r="CP324" s="54"/>
      <c r="CQ324" s="54"/>
      <c r="CR324" s="54"/>
      <c r="CS324" s="54"/>
      <c r="CT324" s="54"/>
      <c r="CU324" s="54"/>
      <c r="CV324" s="54"/>
      <c r="CW324" s="54"/>
      <c r="CX324" s="54"/>
      <c r="CY324" s="54"/>
      <c r="CZ324" s="54"/>
      <c r="DA324" s="54"/>
      <c r="DB324" s="54"/>
      <c r="DC324" s="54"/>
    </row>
    <row r="325" spans="1:107" x14ac:dyDescent="0.2">
      <c r="A325" s="23"/>
      <c r="B325" s="91"/>
      <c r="C325" s="22"/>
      <c r="D325" s="22"/>
      <c r="E325" s="24"/>
      <c r="F325" s="24"/>
      <c r="G325" s="54"/>
      <c r="H325" s="54"/>
      <c r="I325" s="54"/>
      <c r="J325" s="54"/>
      <c r="K325" s="54"/>
      <c r="L325" s="54"/>
      <c r="M325" s="54"/>
      <c r="N325" s="54"/>
      <c r="O325" s="54"/>
      <c r="P325" s="54"/>
      <c r="Q325" s="54"/>
      <c r="R325" s="54"/>
      <c r="S325" s="54"/>
      <c r="T325" s="54"/>
      <c r="U325" s="54"/>
      <c r="V325" s="54"/>
      <c r="W325" s="54"/>
      <c r="X325" s="54"/>
      <c r="Y325" s="54"/>
      <c r="Z325" s="54"/>
      <c r="AA325" s="54"/>
      <c r="AB325" s="54"/>
      <c r="AC325" s="54"/>
      <c r="AD325" s="54"/>
      <c r="AE325" s="54"/>
      <c r="AF325" s="54"/>
      <c r="AG325" s="54"/>
      <c r="AH325" s="54"/>
      <c r="AI325" s="54"/>
      <c r="AJ325" s="54"/>
      <c r="AK325" s="54"/>
      <c r="AL325" s="54"/>
      <c r="AM325" s="54"/>
      <c r="AN325" s="54"/>
      <c r="AO325" s="54"/>
      <c r="AP325" s="54"/>
      <c r="AQ325" s="54"/>
      <c r="AR325" s="54"/>
      <c r="AS325" s="54"/>
      <c r="AT325" s="54"/>
      <c r="AU325" s="54"/>
      <c r="AV325" s="54"/>
      <c r="AW325" s="54"/>
      <c r="AX325" s="54"/>
      <c r="AY325" s="54"/>
      <c r="AZ325" s="54"/>
      <c r="BA325" s="54"/>
      <c r="BB325" s="54"/>
      <c r="BC325" s="54"/>
      <c r="BD325" s="54"/>
      <c r="BE325" s="54"/>
      <c r="BF325" s="54"/>
      <c r="BG325" s="54"/>
      <c r="BH325" s="54"/>
      <c r="BI325" s="54"/>
      <c r="BJ325" s="54"/>
      <c r="BK325" s="54"/>
      <c r="BL325" s="54"/>
      <c r="BM325" s="54"/>
      <c r="BN325" s="54"/>
      <c r="BO325" s="54"/>
      <c r="BP325" s="54"/>
      <c r="BQ325" s="54"/>
      <c r="BR325" s="54"/>
      <c r="BS325" s="54"/>
      <c r="BT325" s="54"/>
      <c r="BU325" s="54"/>
      <c r="BV325" s="54"/>
      <c r="BW325" s="54"/>
      <c r="BX325" s="54"/>
      <c r="BY325" s="54"/>
      <c r="BZ325" s="54"/>
      <c r="CA325" s="54"/>
      <c r="CB325" s="54"/>
      <c r="CC325" s="54"/>
      <c r="CD325" s="54"/>
      <c r="CE325" s="54"/>
      <c r="CF325" s="54"/>
      <c r="CG325" s="54"/>
      <c r="CH325" s="54"/>
      <c r="CI325" s="54"/>
      <c r="CJ325" s="54"/>
      <c r="CK325" s="54"/>
      <c r="CL325" s="54"/>
      <c r="CM325" s="54"/>
      <c r="CN325" s="54"/>
      <c r="CO325" s="54"/>
      <c r="CP325" s="54"/>
      <c r="CQ325" s="54"/>
      <c r="CR325" s="54"/>
      <c r="CS325" s="54"/>
      <c r="CT325" s="54"/>
      <c r="CU325" s="54"/>
      <c r="CV325" s="54"/>
      <c r="CW325" s="54"/>
      <c r="CX325" s="54"/>
      <c r="CY325" s="54"/>
      <c r="CZ325" s="54"/>
      <c r="DA325" s="54"/>
      <c r="DB325" s="54"/>
      <c r="DC325" s="54"/>
    </row>
    <row r="326" spans="1:107" x14ac:dyDescent="0.2">
      <c r="A326" s="23"/>
      <c r="B326" s="91"/>
      <c r="C326" s="22"/>
      <c r="D326" s="22"/>
      <c r="E326" s="24"/>
      <c r="F326" s="24"/>
      <c r="G326" s="54"/>
      <c r="H326" s="54"/>
      <c r="I326" s="54"/>
      <c r="J326" s="54"/>
      <c r="K326" s="54"/>
      <c r="L326" s="54"/>
      <c r="M326" s="54"/>
      <c r="N326" s="54"/>
      <c r="O326" s="54"/>
      <c r="P326" s="54"/>
      <c r="Q326" s="54"/>
      <c r="R326" s="54"/>
      <c r="S326" s="54"/>
      <c r="T326" s="54"/>
      <c r="U326" s="54"/>
      <c r="V326" s="54"/>
      <c r="W326" s="54"/>
      <c r="X326" s="54"/>
      <c r="Y326" s="54"/>
      <c r="Z326" s="54"/>
      <c r="AA326" s="54"/>
      <c r="AB326" s="54"/>
      <c r="AC326" s="54"/>
      <c r="AD326" s="54"/>
      <c r="AE326" s="54"/>
      <c r="AF326" s="54"/>
      <c r="AG326" s="54"/>
      <c r="AH326" s="54"/>
      <c r="AI326" s="54"/>
      <c r="AJ326" s="54"/>
      <c r="AK326" s="54"/>
      <c r="AL326" s="54"/>
      <c r="AM326" s="54"/>
      <c r="AN326" s="54"/>
      <c r="AO326" s="54"/>
      <c r="AP326" s="54"/>
      <c r="AQ326" s="54"/>
      <c r="AR326" s="54"/>
      <c r="AS326" s="54"/>
      <c r="AT326" s="54"/>
      <c r="AU326" s="54"/>
      <c r="AV326" s="54"/>
      <c r="AW326" s="54"/>
      <c r="AX326" s="54"/>
      <c r="AY326" s="54"/>
      <c r="AZ326" s="54"/>
      <c r="BA326" s="54"/>
      <c r="BB326" s="54"/>
      <c r="BC326" s="54"/>
      <c r="BD326" s="54"/>
      <c r="BE326" s="54"/>
      <c r="BF326" s="54"/>
      <c r="BG326" s="54"/>
      <c r="BH326" s="54"/>
      <c r="BI326" s="54"/>
      <c r="BJ326" s="54"/>
      <c r="BK326" s="54"/>
      <c r="BL326" s="54"/>
      <c r="BM326" s="54"/>
      <c r="BN326" s="54"/>
      <c r="BO326" s="54"/>
      <c r="BP326" s="54"/>
      <c r="BQ326" s="54"/>
      <c r="BR326" s="54"/>
      <c r="BS326" s="54"/>
      <c r="BT326" s="54"/>
      <c r="BU326" s="54"/>
      <c r="BV326" s="54"/>
      <c r="BW326" s="54"/>
      <c r="BX326" s="54"/>
      <c r="BY326" s="54"/>
      <c r="BZ326" s="54"/>
      <c r="CA326" s="54"/>
      <c r="CB326" s="54"/>
      <c r="CC326" s="54"/>
      <c r="CD326" s="54"/>
      <c r="CE326" s="54"/>
      <c r="CF326" s="54"/>
      <c r="CG326" s="54"/>
      <c r="CH326" s="54"/>
      <c r="CI326" s="54"/>
      <c r="CJ326" s="54"/>
      <c r="CK326" s="54"/>
      <c r="CL326" s="54"/>
      <c r="CM326" s="54"/>
      <c r="CN326" s="54"/>
      <c r="CO326" s="54"/>
      <c r="CP326" s="54"/>
      <c r="CQ326" s="54"/>
      <c r="CR326" s="54"/>
      <c r="CS326" s="54"/>
      <c r="CT326" s="54"/>
      <c r="CU326" s="54"/>
      <c r="CV326" s="54"/>
      <c r="CW326" s="54"/>
      <c r="CX326" s="54"/>
      <c r="CY326" s="54"/>
      <c r="CZ326" s="54"/>
      <c r="DA326" s="54"/>
      <c r="DB326" s="54"/>
      <c r="DC326" s="54"/>
    </row>
    <row r="327" spans="1:107" x14ac:dyDescent="0.2">
      <c r="A327" s="23"/>
      <c r="B327" s="91"/>
      <c r="C327" s="22"/>
      <c r="D327" s="22"/>
      <c r="E327" s="24"/>
      <c r="F327" s="24"/>
      <c r="G327" s="54"/>
      <c r="H327" s="54"/>
      <c r="I327" s="54"/>
      <c r="J327" s="54"/>
      <c r="K327" s="54"/>
      <c r="L327" s="54"/>
      <c r="M327" s="54"/>
      <c r="N327" s="54"/>
      <c r="O327" s="54"/>
      <c r="P327" s="54"/>
      <c r="Q327" s="54"/>
      <c r="R327" s="54"/>
      <c r="S327" s="54"/>
      <c r="T327" s="54"/>
      <c r="U327" s="54"/>
      <c r="V327" s="54"/>
      <c r="W327" s="54"/>
      <c r="X327" s="54"/>
      <c r="Y327" s="54"/>
      <c r="Z327" s="54"/>
      <c r="AA327" s="54"/>
      <c r="AB327" s="54"/>
      <c r="AC327" s="54"/>
      <c r="AD327" s="54"/>
      <c r="AE327" s="54"/>
      <c r="AF327" s="54"/>
      <c r="AG327" s="54"/>
      <c r="AH327" s="54"/>
      <c r="AI327" s="54"/>
      <c r="AJ327" s="54"/>
      <c r="AK327" s="54"/>
      <c r="AL327" s="54"/>
      <c r="AM327" s="54"/>
      <c r="AN327" s="54"/>
      <c r="AO327" s="54"/>
      <c r="AP327" s="54"/>
      <c r="AQ327" s="54"/>
      <c r="AR327" s="54"/>
      <c r="AS327" s="54"/>
      <c r="AT327" s="54"/>
      <c r="AU327" s="54"/>
      <c r="AV327" s="54"/>
      <c r="AW327" s="54"/>
      <c r="AX327" s="54"/>
      <c r="AY327" s="54"/>
      <c r="AZ327" s="54"/>
      <c r="BA327" s="54"/>
      <c r="BB327" s="54"/>
      <c r="BC327" s="54"/>
      <c r="BD327" s="54"/>
      <c r="BE327" s="54"/>
      <c r="BF327" s="54"/>
      <c r="BG327" s="54"/>
      <c r="BH327" s="54"/>
      <c r="BI327" s="54"/>
      <c r="BJ327" s="54"/>
      <c r="BK327" s="54"/>
      <c r="BL327" s="54"/>
      <c r="BM327" s="54"/>
      <c r="BN327" s="54"/>
      <c r="BO327" s="54"/>
      <c r="BP327" s="54"/>
      <c r="BQ327" s="54"/>
      <c r="BR327" s="54"/>
      <c r="BS327" s="54"/>
      <c r="BT327" s="54"/>
      <c r="BU327" s="54"/>
      <c r="BV327" s="54"/>
      <c r="BW327" s="54"/>
      <c r="BX327" s="54"/>
      <c r="BY327" s="54"/>
      <c r="BZ327" s="54"/>
      <c r="CA327" s="54"/>
      <c r="CB327" s="54"/>
      <c r="CC327" s="54"/>
      <c r="CD327" s="54"/>
      <c r="CE327" s="54"/>
      <c r="CF327" s="54"/>
      <c r="CG327" s="54"/>
      <c r="CH327" s="54"/>
      <c r="CI327" s="54"/>
      <c r="CJ327" s="54"/>
      <c r="CK327" s="54"/>
      <c r="CL327" s="54"/>
      <c r="CM327" s="54"/>
      <c r="CN327" s="54"/>
      <c r="CO327" s="54"/>
      <c r="CP327" s="54"/>
      <c r="CQ327" s="54"/>
      <c r="CR327" s="54"/>
      <c r="CS327" s="54"/>
      <c r="CT327" s="54"/>
      <c r="CU327" s="54"/>
      <c r="CV327" s="54"/>
      <c r="CW327" s="54"/>
      <c r="CX327" s="54"/>
      <c r="CY327" s="54"/>
      <c r="CZ327" s="54"/>
      <c r="DA327" s="54"/>
      <c r="DB327" s="54"/>
      <c r="DC327" s="54"/>
    </row>
    <row r="328" spans="1:107" x14ac:dyDescent="0.2">
      <c r="A328" s="23"/>
      <c r="B328" s="91"/>
      <c r="C328" s="22"/>
      <c r="D328" s="22"/>
      <c r="E328" s="24"/>
      <c r="F328" s="24"/>
      <c r="G328" s="54"/>
      <c r="H328" s="54"/>
      <c r="I328" s="54"/>
      <c r="J328" s="54"/>
      <c r="K328" s="54"/>
      <c r="L328" s="54"/>
      <c r="M328" s="54"/>
      <c r="N328" s="54"/>
      <c r="O328" s="54"/>
      <c r="P328" s="54"/>
      <c r="Q328" s="54"/>
      <c r="R328" s="54"/>
      <c r="S328" s="54"/>
      <c r="T328" s="54"/>
      <c r="U328" s="54"/>
      <c r="V328" s="54"/>
      <c r="W328" s="54"/>
      <c r="X328" s="54"/>
      <c r="Y328" s="54"/>
      <c r="Z328" s="54"/>
      <c r="AA328" s="54"/>
      <c r="AB328" s="54"/>
      <c r="AC328" s="54"/>
      <c r="AD328" s="54"/>
      <c r="AE328" s="54"/>
      <c r="AF328" s="54"/>
      <c r="AG328" s="54"/>
      <c r="AH328" s="54"/>
      <c r="AI328" s="54"/>
      <c r="AJ328" s="54"/>
      <c r="AK328" s="54"/>
      <c r="AL328" s="54"/>
      <c r="AM328" s="54"/>
      <c r="AN328" s="54"/>
      <c r="AO328" s="54"/>
      <c r="AP328" s="54"/>
      <c r="AQ328" s="54"/>
      <c r="AR328" s="54"/>
      <c r="AS328" s="54"/>
      <c r="AT328" s="54"/>
      <c r="AU328" s="54"/>
      <c r="AV328" s="54"/>
      <c r="AW328" s="54"/>
      <c r="AX328" s="54"/>
      <c r="AY328" s="54"/>
      <c r="AZ328" s="54"/>
      <c r="BA328" s="54"/>
      <c r="BB328" s="54"/>
      <c r="BC328" s="54"/>
      <c r="BD328" s="54"/>
      <c r="BE328" s="54"/>
      <c r="BF328" s="54"/>
      <c r="BG328" s="54"/>
      <c r="BH328" s="54"/>
      <c r="BI328" s="54"/>
      <c r="BJ328" s="54"/>
      <c r="BK328" s="54"/>
      <c r="BL328" s="54"/>
      <c r="BM328" s="54"/>
      <c r="BN328" s="54"/>
      <c r="BO328" s="54"/>
      <c r="BP328" s="54"/>
      <c r="BQ328" s="54"/>
      <c r="BR328" s="54"/>
      <c r="BS328" s="54"/>
      <c r="BT328" s="54"/>
      <c r="BU328" s="54"/>
      <c r="BV328" s="54"/>
      <c r="BW328" s="54"/>
      <c r="BX328" s="54"/>
      <c r="BY328" s="54"/>
      <c r="BZ328" s="54"/>
      <c r="CA328" s="54"/>
      <c r="CB328" s="54"/>
      <c r="CC328" s="54"/>
      <c r="CD328" s="54"/>
      <c r="CE328" s="54"/>
      <c r="CF328" s="54"/>
      <c r="CG328" s="54"/>
      <c r="CH328" s="54"/>
      <c r="CI328" s="54"/>
      <c r="CJ328" s="54"/>
      <c r="CK328" s="54"/>
      <c r="CL328" s="54"/>
      <c r="CM328" s="54"/>
      <c r="CN328" s="54"/>
      <c r="CO328" s="54"/>
      <c r="CP328" s="54"/>
      <c r="CQ328" s="54"/>
      <c r="CR328" s="54"/>
      <c r="CS328" s="54"/>
      <c r="CT328" s="54"/>
      <c r="CU328" s="54"/>
      <c r="CV328" s="54"/>
      <c r="CW328" s="54"/>
      <c r="CX328" s="54"/>
      <c r="CY328" s="54"/>
      <c r="CZ328" s="54"/>
      <c r="DA328" s="54"/>
      <c r="DB328" s="54"/>
      <c r="DC328" s="54"/>
    </row>
    <row r="329" spans="1:107" x14ac:dyDescent="0.2">
      <c r="A329" s="23"/>
      <c r="B329" s="91"/>
      <c r="C329" s="22"/>
      <c r="D329" s="22"/>
      <c r="E329" s="24"/>
      <c r="F329" s="24"/>
      <c r="G329" s="54"/>
      <c r="H329" s="54"/>
      <c r="I329" s="54"/>
      <c r="J329" s="54"/>
      <c r="K329" s="54"/>
      <c r="L329" s="54"/>
      <c r="M329" s="54"/>
      <c r="N329" s="54"/>
      <c r="O329" s="54"/>
      <c r="P329" s="54"/>
      <c r="Q329" s="54"/>
      <c r="R329" s="54"/>
      <c r="S329" s="54"/>
      <c r="T329" s="54"/>
      <c r="U329" s="54"/>
      <c r="V329" s="54"/>
      <c r="W329" s="54"/>
      <c r="X329" s="54"/>
      <c r="Y329" s="54"/>
      <c r="Z329" s="54"/>
      <c r="AA329" s="54"/>
      <c r="AB329" s="54"/>
      <c r="AC329" s="54"/>
      <c r="AD329" s="54"/>
      <c r="AE329" s="54"/>
      <c r="AF329" s="54"/>
      <c r="AG329" s="54"/>
      <c r="AH329" s="54"/>
      <c r="AI329" s="54"/>
      <c r="AJ329" s="54"/>
      <c r="AK329" s="54"/>
      <c r="AL329" s="54"/>
      <c r="AM329" s="54"/>
      <c r="AN329" s="54"/>
      <c r="AO329" s="54"/>
      <c r="AP329" s="54"/>
      <c r="AQ329" s="54"/>
      <c r="AR329" s="54"/>
      <c r="AS329" s="54"/>
      <c r="AT329" s="54"/>
      <c r="AU329" s="54"/>
      <c r="AV329" s="54"/>
      <c r="AW329" s="54"/>
      <c r="AX329" s="54"/>
      <c r="AY329" s="54"/>
      <c r="AZ329" s="54"/>
      <c r="BA329" s="54"/>
      <c r="BB329" s="54"/>
      <c r="BC329" s="54"/>
      <c r="BD329" s="54"/>
      <c r="BE329" s="54"/>
      <c r="BF329" s="54"/>
      <c r="BG329" s="54"/>
      <c r="BH329" s="54"/>
      <c r="BI329" s="54"/>
      <c r="BJ329" s="54"/>
      <c r="BK329" s="54"/>
      <c r="BL329" s="54"/>
      <c r="BM329" s="54"/>
      <c r="BN329" s="54"/>
      <c r="BO329" s="54"/>
      <c r="BP329" s="54"/>
      <c r="BQ329" s="54"/>
      <c r="BR329" s="54"/>
      <c r="BS329" s="54"/>
      <c r="BT329" s="54"/>
      <c r="BU329" s="54"/>
      <c r="BV329" s="54"/>
      <c r="BW329" s="54"/>
      <c r="BX329" s="54"/>
      <c r="BY329" s="54"/>
      <c r="BZ329" s="54"/>
      <c r="CA329" s="54"/>
      <c r="CB329" s="54"/>
      <c r="CC329" s="54"/>
      <c r="CD329" s="54"/>
      <c r="CE329" s="54"/>
      <c r="CF329" s="54"/>
      <c r="CG329" s="54"/>
      <c r="CH329" s="54"/>
      <c r="CI329" s="54"/>
      <c r="CJ329" s="54"/>
      <c r="CK329" s="54"/>
      <c r="CL329" s="54"/>
      <c r="CM329" s="54"/>
      <c r="CN329" s="54"/>
      <c r="CO329" s="54"/>
      <c r="CP329" s="54"/>
      <c r="CQ329" s="54"/>
      <c r="CR329" s="54"/>
      <c r="CS329" s="54"/>
      <c r="CT329" s="54"/>
      <c r="CU329" s="54"/>
      <c r="CV329" s="54"/>
      <c r="CW329" s="54"/>
      <c r="CX329" s="54"/>
      <c r="CY329" s="54"/>
      <c r="CZ329" s="54"/>
      <c r="DA329" s="54"/>
      <c r="DB329" s="54"/>
      <c r="DC329" s="54"/>
    </row>
    <row r="330" spans="1:107" x14ac:dyDescent="0.2">
      <c r="A330" s="23"/>
      <c r="B330" s="91"/>
      <c r="C330" s="22"/>
      <c r="D330" s="22"/>
      <c r="E330" s="24"/>
      <c r="F330" s="24"/>
      <c r="G330" s="54"/>
      <c r="H330" s="54"/>
      <c r="I330" s="54"/>
      <c r="J330" s="54"/>
      <c r="K330" s="54"/>
      <c r="L330" s="54"/>
      <c r="M330" s="54"/>
      <c r="N330" s="54"/>
      <c r="O330" s="54"/>
      <c r="P330" s="54"/>
      <c r="Q330" s="54"/>
      <c r="R330" s="54"/>
      <c r="S330" s="54"/>
      <c r="T330" s="54"/>
      <c r="U330" s="54"/>
      <c r="V330" s="54"/>
      <c r="W330" s="54"/>
      <c r="X330" s="54"/>
      <c r="Y330" s="54"/>
      <c r="Z330" s="54"/>
      <c r="AA330" s="54"/>
      <c r="AB330" s="54"/>
      <c r="AC330" s="54"/>
      <c r="AD330" s="54"/>
      <c r="AE330" s="54"/>
      <c r="AF330" s="54"/>
      <c r="AG330" s="54"/>
      <c r="AH330" s="54"/>
      <c r="AI330" s="54"/>
      <c r="AJ330" s="54"/>
      <c r="AK330" s="54"/>
      <c r="AL330" s="54"/>
      <c r="AM330" s="54"/>
      <c r="AN330" s="54"/>
      <c r="AO330" s="54"/>
      <c r="AP330" s="54"/>
      <c r="AQ330" s="54"/>
      <c r="AR330" s="54"/>
      <c r="AS330" s="54"/>
      <c r="AT330" s="54"/>
      <c r="AU330" s="54"/>
      <c r="AV330" s="54"/>
      <c r="AW330" s="54"/>
      <c r="AX330" s="54"/>
      <c r="AY330" s="54"/>
      <c r="AZ330" s="54"/>
      <c r="BA330" s="54"/>
      <c r="BB330" s="54"/>
      <c r="BC330" s="54"/>
      <c r="BD330" s="54"/>
      <c r="BE330" s="54"/>
      <c r="BF330" s="54"/>
      <c r="BG330" s="54"/>
      <c r="BH330" s="54"/>
      <c r="BI330" s="54"/>
      <c r="BJ330" s="54"/>
      <c r="BK330" s="54"/>
      <c r="BL330" s="54"/>
      <c r="BM330" s="54"/>
      <c r="BN330" s="54"/>
      <c r="BO330" s="54"/>
      <c r="BP330" s="54"/>
      <c r="BQ330" s="54"/>
      <c r="BR330" s="54"/>
      <c r="BS330" s="54"/>
      <c r="BT330" s="54"/>
      <c r="BU330" s="54"/>
      <c r="BV330" s="54"/>
      <c r="BW330" s="54"/>
      <c r="BX330" s="54"/>
      <c r="BY330" s="54"/>
      <c r="BZ330" s="54"/>
      <c r="CA330" s="54"/>
      <c r="CB330" s="54"/>
      <c r="CC330" s="54"/>
      <c r="CD330" s="54"/>
      <c r="CE330" s="54"/>
      <c r="CF330" s="54"/>
      <c r="CG330" s="54"/>
      <c r="CH330" s="54"/>
      <c r="CI330" s="54"/>
      <c r="CJ330" s="54"/>
      <c r="CK330" s="54"/>
      <c r="CL330" s="54"/>
      <c r="CM330" s="54"/>
      <c r="CN330" s="54"/>
      <c r="CO330" s="54"/>
      <c r="CP330" s="54"/>
      <c r="CQ330" s="54"/>
      <c r="CR330" s="54"/>
      <c r="CS330" s="54"/>
      <c r="CT330" s="54"/>
      <c r="CU330" s="54"/>
      <c r="CV330" s="54"/>
      <c r="CW330" s="54"/>
      <c r="CX330" s="54"/>
      <c r="CY330" s="54"/>
      <c r="CZ330" s="54"/>
      <c r="DA330" s="54"/>
      <c r="DB330" s="54"/>
      <c r="DC330" s="54"/>
    </row>
    <row r="331" spans="1:107" x14ac:dyDescent="0.2">
      <c r="A331" s="23"/>
      <c r="B331" s="91"/>
      <c r="C331" s="22"/>
      <c r="D331" s="22"/>
      <c r="E331" s="24"/>
      <c r="F331" s="24"/>
      <c r="G331" s="54"/>
      <c r="H331" s="54"/>
      <c r="I331" s="54"/>
      <c r="J331" s="54"/>
      <c r="K331" s="54"/>
      <c r="L331" s="54"/>
      <c r="M331" s="54"/>
      <c r="N331" s="54"/>
      <c r="O331" s="54"/>
      <c r="P331" s="54"/>
      <c r="Q331" s="54"/>
      <c r="R331" s="54"/>
      <c r="S331" s="54"/>
      <c r="T331" s="54"/>
      <c r="U331" s="54"/>
      <c r="V331" s="54"/>
      <c r="W331" s="54"/>
      <c r="X331" s="54"/>
      <c r="Y331" s="54"/>
      <c r="Z331" s="54"/>
      <c r="AA331" s="54"/>
      <c r="AB331" s="54"/>
      <c r="AC331" s="54"/>
      <c r="AD331" s="54"/>
      <c r="AE331" s="54"/>
      <c r="AF331" s="54"/>
      <c r="AG331" s="54"/>
      <c r="AH331" s="54"/>
      <c r="AI331" s="54"/>
      <c r="AJ331" s="54"/>
      <c r="AK331" s="54"/>
      <c r="AL331" s="54"/>
      <c r="AM331" s="54"/>
      <c r="AN331" s="54"/>
      <c r="AO331" s="54"/>
      <c r="AP331" s="54"/>
      <c r="AQ331" s="54"/>
      <c r="AR331" s="54"/>
      <c r="AS331" s="54"/>
      <c r="AT331" s="54"/>
      <c r="AU331" s="54"/>
      <c r="AV331" s="54"/>
      <c r="AW331" s="54"/>
      <c r="AX331" s="54"/>
      <c r="AY331" s="54"/>
      <c r="AZ331" s="54"/>
      <c r="BA331" s="54"/>
      <c r="BB331" s="54"/>
      <c r="BC331" s="54"/>
      <c r="BD331" s="54"/>
      <c r="BE331" s="54"/>
      <c r="BF331" s="54"/>
      <c r="BG331" s="54"/>
      <c r="BH331" s="54"/>
      <c r="BI331" s="54"/>
      <c r="BJ331" s="54"/>
      <c r="BK331" s="54"/>
      <c r="BL331" s="54"/>
      <c r="BM331" s="54"/>
      <c r="BN331" s="54"/>
      <c r="BO331" s="54"/>
      <c r="BP331" s="54"/>
      <c r="BQ331" s="54"/>
      <c r="BR331" s="54"/>
      <c r="BS331" s="54"/>
      <c r="BT331" s="54"/>
      <c r="BU331" s="54"/>
      <c r="BV331" s="54"/>
      <c r="BW331" s="54"/>
      <c r="BX331" s="54"/>
      <c r="BY331" s="54"/>
      <c r="BZ331" s="54"/>
      <c r="CA331" s="54"/>
      <c r="CB331" s="54"/>
      <c r="CC331" s="54"/>
      <c r="CD331" s="54"/>
      <c r="CE331" s="54"/>
      <c r="CF331" s="54"/>
      <c r="CG331" s="54"/>
      <c r="CH331" s="54"/>
      <c r="CI331" s="54"/>
      <c r="CJ331" s="54"/>
      <c r="CK331" s="54"/>
      <c r="CL331" s="54"/>
      <c r="CM331" s="54"/>
      <c r="CN331" s="54"/>
      <c r="CO331" s="54"/>
      <c r="CP331" s="54"/>
      <c r="CQ331" s="54"/>
      <c r="CR331" s="54"/>
      <c r="CS331" s="54"/>
      <c r="CT331" s="54"/>
      <c r="CU331" s="54"/>
      <c r="CV331" s="54"/>
      <c r="CW331" s="54"/>
      <c r="CX331" s="54"/>
      <c r="CY331" s="54"/>
      <c r="CZ331" s="54"/>
      <c r="DA331" s="54"/>
      <c r="DB331" s="54"/>
      <c r="DC331" s="54"/>
    </row>
    <row r="332" spans="1:107" x14ac:dyDescent="0.2">
      <c r="A332" s="23"/>
      <c r="B332" s="91"/>
      <c r="C332" s="22"/>
      <c r="D332" s="22"/>
      <c r="E332" s="24"/>
      <c r="F332" s="24"/>
      <c r="G332" s="54"/>
      <c r="H332" s="54"/>
      <c r="I332" s="54"/>
      <c r="J332" s="54"/>
      <c r="K332" s="54"/>
      <c r="L332" s="54"/>
      <c r="M332" s="54"/>
      <c r="N332" s="54"/>
      <c r="O332" s="54"/>
      <c r="P332" s="54"/>
      <c r="Q332" s="54"/>
      <c r="R332" s="54"/>
      <c r="S332" s="54"/>
      <c r="T332" s="54"/>
      <c r="U332" s="54"/>
      <c r="V332" s="54"/>
      <c r="W332" s="54"/>
      <c r="X332" s="54"/>
      <c r="Y332" s="54"/>
      <c r="Z332" s="54"/>
      <c r="AA332" s="54"/>
      <c r="AB332" s="54"/>
      <c r="AC332" s="54"/>
      <c r="AD332" s="54"/>
      <c r="AE332" s="54"/>
      <c r="AF332" s="54"/>
      <c r="AG332" s="54"/>
      <c r="AH332" s="54"/>
      <c r="AI332" s="54"/>
      <c r="AJ332" s="54"/>
      <c r="AK332" s="54"/>
      <c r="AL332" s="54"/>
      <c r="AM332" s="54"/>
      <c r="AN332" s="54"/>
      <c r="AO332" s="54"/>
      <c r="AP332" s="54"/>
      <c r="AQ332" s="54"/>
      <c r="AR332" s="54"/>
      <c r="AS332" s="54"/>
      <c r="AT332" s="54"/>
      <c r="AU332" s="54"/>
      <c r="AV332" s="54"/>
      <c r="AW332" s="54"/>
      <c r="AX332" s="54"/>
      <c r="AY332" s="54"/>
      <c r="AZ332" s="54"/>
      <c r="BA332" s="54"/>
      <c r="BB332" s="54"/>
      <c r="BC332" s="54"/>
      <c r="BD332" s="54"/>
      <c r="BE332" s="54"/>
      <c r="BF332" s="54"/>
      <c r="BG332" s="54"/>
      <c r="BH332" s="54"/>
      <c r="BI332" s="54"/>
      <c r="BJ332" s="54"/>
      <c r="BK332" s="54"/>
      <c r="BL332" s="54"/>
      <c r="BM332" s="54"/>
      <c r="BN332" s="54"/>
      <c r="BO332" s="54"/>
      <c r="BP332" s="54"/>
      <c r="BQ332" s="54"/>
      <c r="BR332" s="54"/>
      <c r="BS332" s="54"/>
      <c r="BT332" s="54"/>
      <c r="BU332" s="54"/>
      <c r="BV332" s="54"/>
      <c r="BW332" s="54"/>
      <c r="BX332" s="54"/>
      <c r="BY332" s="54"/>
      <c r="BZ332" s="54"/>
      <c r="CA332" s="54"/>
      <c r="CB332" s="54"/>
      <c r="CC332" s="54"/>
      <c r="CD332" s="54"/>
      <c r="CE332" s="54"/>
      <c r="CF332" s="54"/>
      <c r="CG332" s="54"/>
      <c r="CH332" s="54"/>
      <c r="CI332" s="54"/>
      <c r="CJ332" s="54"/>
      <c r="CK332" s="54"/>
      <c r="CL332" s="54"/>
      <c r="CM332" s="54"/>
      <c r="CN332" s="54"/>
      <c r="CO332" s="54"/>
      <c r="CP332" s="54"/>
      <c r="CQ332" s="54"/>
      <c r="CR332" s="54"/>
      <c r="CS332" s="54"/>
      <c r="CT332" s="54"/>
      <c r="CU332" s="54"/>
      <c r="CV332" s="54"/>
      <c r="CW332" s="54"/>
      <c r="CX332" s="54"/>
      <c r="CY332" s="54"/>
      <c r="CZ332" s="54"/>
      <c r="DA332" s="54"/>
      <c r="DB332" s="54"/>
      <c r="DC332" s="54"/>
    </row>
    <row r="333" spans="1:107" x14ac:dyDescent="0.2">
      <c r="A333" s="23"/>
      <c r="B333" s="91"/>
      <c r="C333" s="22"/>
      <c r="D333" s="22"/>
      <c r="E333" s="24"/>
      <c r="F333" s="24"/>
      <c r="G333" s="54"/>
      <c r="H333" s="54"/>
      <c r="I333" s="54"/>
      <c r="J333" s="54"/>
      <c r="K333" s="54"/>
      <c r="L333" s="54"/>
      <c r="M333" s="54"/>
      <c r="N333" s="54"/>
      <c r="O333" s="54"/>
      <c r="P333" s="54"/>
      <c r="Q333" s="54"/>
      <c r="R333" s="54"/>
      <c r="S333" s="54"/>
      <c r="T333" s="54"/>
      <c r="U333" s="54"/>
      <c r="V333" s="54"/>
      <c r="W333" s="54"/>
      <c r="X333" s="54"/>
      <c r="Y333" s="54"/>
      <c r="Z333" s="54"/>
      <c r="AA333" s="54"/>
      <c r="AB333" s="54"/>
      <c r="AC333" s="54"/>
      <c r="AD333" s="54"/>
      <c r="AE333" s="54"/>
      <c r="AF333" s="54"/>
      <c r="AG333" s="54"/>
      <c r="AH333" s="54"/>
      <c r="AI333" s="54"/>
      <c r="AJ333" s="54"/>
      <c r="AK333" s="54"/>
      <c r="AL333" s="54"/>
      <c r="AM333" s="54"/>
      <c r="AN333" s="54"/>
      <c r="AO333" s="54"/>
      <c r="AP333" s="54"/>
      <c r="AQ333" s="54"/>
      <c r="AR333" s="54"/>
      <c r="AS333" s="54"/>
      <c r="AT333" s="54"/>
      <c r="AU333" s="54"/>
      <c r="AV333" s="54"/>
      <c r="AW333" s="54"/>
      <c r="AX333" s="54"/>
      <c r="AY333" s="54"/>
      <c r="AZ333" s="54"/>
      <c r="BA333" s="54"/>
      <c r="BB333" s="54"/>
      <c r="BC333" s="54"/>
      <c r="BD333" s="54"/>
      <c r="BE333" s="54"/>
      <c r="BF333" s="54"/>
      <c r="BG333" s="54"/>
      <c r="BH333" s="54"/>
      <c r="BI333" s="54"/>
      <c r="BJ333" s="54"/>
      <c r="BK333" s="54"/>
      <c r="BL333" s="54"/>
      <c r="BM333" s="54"/>
      <c r="BN333" s="54"/>
      <c r="BO333" s="54"/>
      <c r="BP333" s="54"/>
      <c r="BQ333" s="54"/>
      <c r="BR333" s="54"/>
      <c r="BS333" s="54"/>
      <c r="BT333" s="54"/>
      <c r="BU333" s="54"/>
      <c r="BV333" s="54"/>
      <c r="BW333" s="54"/>
      <c r="BX333" s="54"/>
      <c r="BY333" s="54"/>
      <c r="BZ333" s="54"/>
      <c r="CA333" s="54"/>
      <c r="CB333" s="54"/>
      <c r="CC333" s="54"/>
      <c r="CD333" s="54"/>
      <c r="CE333" s="54"/>
      <c r="CF333" s="54"/>
      <c r="CG333" s="54"/>
      <c r="CH333" s="54"/>
      <c r="CI333" s="54"/>
      <c r="CJ333" s="54"/>
      <c r="CK333" s="54"/>
      <c r="CL333" s="54"/>
      <c r="CM333" s="54"/>
      <c r="CN333" s="54"/>
      <c r="CO333" s="54"/>
      <c r="CP333" s="54"/>
      <c r="CQ333" s="54"/>
      <c r="CR333" s="54"/>
      <c r="CS333" s="54"/>
      <c r="CT333" s="54"/>
      <c r="CU333" s="54"/>
      <c r="CV333" s="54"/>
      <c r="CW333" s="54"/>
      <c r="CX333" s="54"/>
      <c r="CY333" s="54"/>
      <c r="CZ333" s="54"/>
      <c r="DA333" s="54"/>
      <c r="DB333" s="54"/>
      <c r="DC333" s="54"/>
    </row>
    <row r="334" spans="1:107" x14ac:dyDescent="0.2">
      <c r="A334" s="23"/>
      <c r="B334" s="91"/>
      <c r="C334" s="22"/>
      <c r="D334" s="22"/>
      <c r="E334" s="24"/>
      <c r="F334" s="24"/>
      <c r="G334" s="54"/>
      <c r="H334" s="54"/>
      <c r="I334" s="54"/>
      <c r="J334" s="54"/>
      <c r="K334" s="54"/>
      <c r="L334" s="54"/>
      <c r="M334" s="54"/>
      <c r="N334" s="54"/>
      <c r="O334" s="54"/>
      <c r="P334" s="54"/>
      <c r="Q334" s="54"/>
      <c r="R334" s="54"/>
      <c r="S334" s="54"/>
      <c r="T334" s="54"/>
      <c r="U334" s="54"/>
      <c r="V334" s="54"/>
      <c r="W334" s="54"/>
      <c r="X334" s="54"/>
      <c r="Y334" s="54"/>
      <c r="Z334" s="54"/>
      <c r="AA334" s="54"/>
      <c r="AB334" s="54"/>
      <c r="AC334" s="54"/>
      <c r="AD334" s="54"/>
      <c r="AE334" s="54"/>
      <c r="AF334" s="54"/>
      <c r="AG334" s="54"/>
      <c r="AH334" s="54"/>
      <c r="AI334" s="54"/>
      <c r="AJ334" s="54"/>
      <c r="AK334" s="54"/>
      <c r="AL334" s="54"/>
      <c r="AM334" s="54"/>
      <c r="AN334" s="54"/>
      <c r="AO334" s="54"/>
      <c r="AP334" s="54"/>
      <c r="AQ334" s="54"/>
      <c r="AR334" s="54"/>
      <c r="AS334" s="54"/>
      <c r="AT334" s="54"/>
      <c r="AU334" s="54"/>
      <c r="AV334" s="54"/>
      <c r="AW334" s="54"/>
      <c r="AX334" s="54"/>
      <c r="AY334" s="54"/>
      <c r="AZ334" s="54"/>
      <c r="BA334" s="54"/>
      <c r="BB334" s="54"/>
      <c r="BC334" s="54"/>
      <c r="BD334" s="54"/>
      <c r="BE334" s="54"/>
      <c r="BF334" s="54"/>
      <c r="BG334" s="54"/>
      <c r="BH334" s="54"/>
      <c r="BI334" s="54"/>
      <c r="BJ334" s="54"/>
      <c r="BK334" s="54"/>
      <c r="BL334" s="54"/>
      <c r="BM334" s="54"/>
      <c r="BN334" s="54"/>
      <c r="BO334" s="54"/>
      <c r="BP334" s="54"/>
      <c r="BQ334" s="54"/>
      <c r="BR334" s="54"/>
      <c r="BS334" s="54"/>
      <c r="BT334" s="54"/>
      <c r="BU334" s="54"/>
      <c r="BV334" s="54"/>
      <c r="BW334" s="54"/>
      <c r="BX334" s="54"/>
      <c r="BY334" s="54"/>
      <c r="BZ334" s="54"/>
      <c r="CA334" s="54"/>
      <c r="CB334" s="54"/>
      <c r="CC334" s="54"/>
      <c r="CD334" s="54"/>
      <c r="CE334" s="54"/>
      <c r="CF334" s="54"/>
      <c r="CG334" s="54"/>
      <c r="CH334" s="54"/>
      <c r="CI334" s="54"/>
      <c r="CJ334" s="54"/>
      <c r="CK334" s="54"/>
      <c r="CL334" s="54"/>
      <c r="CM334" s="54"/>
      <c r="CN334" s="54"/>
      <c r="CO334" s="54"/>
      <c r="CP334" s="54"/>
      <c r="CQ334" s="54"/>
      <c r="CR334" s="54"/>
      <c r="CS334" s="54"/>
      <c r="CT334" s="54"/>
      <c r="CU334" s="54"/>
      <c r="CV334" s="54"/>
      <c r="CW334" s="54"/>
      <c r="CX334" s="54"/>
      <c r="CY334" s="54"/>
      <c r="CZ334" s="54"/>
      <c r="DA334" s="54"/>
      <c r="DB334" s="54"/>
      <c r="DC334" s="54"/>
    </row>
    <row r="335" spans="1:107" x14ac:dyDescent="0.2">
      <c r="A335" s="23"/>
      <c r="B335" s="91"/>
      <c r="C335" s="22"/>
      <c r="D335" s="22"/>
      <c r="E335" s="24"/>
      <c r="F335" s="24"/>
      <c r="G335" s="54"/>
      <c r="H335" s="54"/>
      <c r="I335" s="54"/>
      <c r="J335" s="54"/>
      <c r="K335" s="54"/>
      <c r="L335" s="54"/>
      <c r="M335" s="54"/>
      <c r="N335" s="54"/>
      <c r="O335" s="54"/>
      <c r="P335" s="54"/>
      <c r="Q335" s="54"/>
      <c r="R335" s="54"/>
      <c r="S335" s="54"/>
      <c r="T335" s="54"/>
      <c r="U335" s="54"/>
      <c r="V335" s="54"/>
      <c r="W335" s="54"/>
      <c r="X335" s="54"/>
      <c r="Y335" s="54"/>
      <c r="Z335" s="54"/>
      <c r="AA335" s="54"/>
      <c r="AB335" s="54"/>
      <c r="AC335" s="54"/>
      <c r="AD335" s="54"/>
      <c r="AE335" s="54"/>
      <c r="AF335" s="54"/>
      <c r="AG335" s="54"/>
      <c r="AH335" s="54"/>
      <c r="AI335" s="54"/>
      <c r="AJ335" s="54"/>
      <c r="AK335" s="54"/>
      <c r="AL335" s="54"/>
      <c r="AM335" s="54"/>
      <c r="AN335" s="54"/>
      <c r="AO335" s="54"/>
      <c r="AP335" s="54"/>
      <c r="AQ335" s="54"/>
      <c r="AR335" s="54"/>
      <c r="AS335" s="54"/>
      <c r="AT335" s="54"/>
      <c r="AU335" s="54"/>
      <c r="AV335" s="54"/>
      <c r="AW335" s="54"/>
      <c r="AX335" s="54"/>
      <c r="AY335" s="54"/>
      <c r="AZ335" s="54"/>
      <c r="BA335" s="54"/>
      <c r="BB335" s="54"/>
      <c r="BC335" s="54"/>
      <c r="BD335" s="54"/>
      <c r="BE335" s="54"/>
      <c r="BF335" s="54"/>
      <c r="BG335" s="54"/>
      <c r="BH335" s="54"/>
      <c r="BI335" s="54"/>
      <c r="BJ335" s="54"/>
      <c r="BK335" s="54"/>
      <c r="BL335" s="54"/>
      <c r="BM335" s="54"/>
      <c r="BN335" s="54"/>
      <c r="BO335" s="54"/>
      <c r="BP335" s="54"/>
      <c r="BQ335" s="54"/>
      <c r="BR335" s="54"/>
      <c r="BS335" s="54"/>
      <c r="BT335" s="54"/>
      <c r="BU335" s="54"/>
      <c r="BV335" s="54"/>
      <c r="BW335" s="54"/>
      <c r="BX335" s="54"/>
      <c r="BY335" s="54"/>
      <c r="BZ335" s="54"/>
      <c r="CA335" s="54"/>
      <c r="CB335" s="54"/>
      <c r="CC335" s="54"/>
      <c r="CD335" s="54"/>
      <c r="CE335" s="54"/>
      <c r="CF335" s="54"/>
      <c r="CG335" s="54"/>
      <c r="CH335" s="54"/>
      <c r="CI335" s="54"/>
      <c r="CJ335" s="54"/>
      <c r="CK335" s="54"/>
      <c r="CL335" s="54"/>
      <c r="CM335" s="54"/>
      <c r="CN335" s="54"/>
      <c r="CO335" s="54"/>
      <c r="CP335" s="54"/>
      <c r="CQ335" s="54"/>
      <c r="CR335" s="54"/>
      <c r="CS335" s="54"/>
      <c r="CT335" s="54"/>
      <c r="CU335" s="54"/>
      <c r="CV335" s="54"/>
      <c r="CW335" s="54"/>
      <c r="CX335" s="54"/>
      <c r="CY335" s="54"/>
      <c r="CZ335" s="54"/>
      <c r="DA335" s="54"/>
      <c r="DB335" s="54"/>
      <c r="DC335" s="54"/>
    </row>
    <row r="336" spans="1:107" x14ac:dyDescent="0.2">
      <c r="A336" s="23"/>
      <c r="B336" s="91"/>
      <c r="C336" s="22"/>
      <c r="D336" s="22"/>
      <c r="E336" s="24"/>
      <c r="F336" s="24"/>
      <c r="G336" s="54"/>
      <c r="H336" s="54"/>
      <c r="I336" s="54"/>
      <c r="J336" s="54"/>
      <c r="K336" s="54"/>
      <c r="L336" s="54"/>
      <c r="M336" s="54"/>
      <c r="N336" s="54"/>
      <c r="O336" s="54"/>
      <c r="P336" s="54"/>
      <c r="Q336" s="54"/>
      <c r="R336" s="54"/>
      <c r="S336" s="54"/>
      <c r="T336" s="54"/>
      <c r="U336" s="54"/>
      <c r="V336" s="54"/>
      <c r="W336" s="54"/>
      <c r="X336" s="54"/>
      <c r="Y336" s="54"/>
      <c r="Z336" s="54"/>
      <c r="AA336" s="54"/>
      <c r="AB336" s="54"/>
      <c r="AC336" s="54"/>
      <c r="AD336" s="54"/>
      <c r="AE336" s="54"/>
      <c r="AF336" s="54"/>
      <c r="AG336" s="54"/>
      <c r="AH336" s="54"/>
      <c r="AI336" s="54"/>
      <c r="AJ336" s="54"/>
      <c r="AK336" s="54"/>
      <c r="AL336" s="54"/>
      <c r="AM336" s="54"/>
      <c r="AN336" s="54"/>
      <c r="AO336" s="54"/>
      <c r="AP336" s="54"/>
      <c r="AQ336" s="54"/>
      <c r="AR336" s="54"/>
      <c r="AS336" s="54"/>
      <c r="AT336" s="54"/>
      <c r="AU336" s="54"/>
      <c r="AV336" s="54"/>
      <c r="AW336" s="54"/>
      <c r="AX336" s="54"/>
      <c r="AY336" s="54"/>
      <c r="AZ336" s="54"/>
      <c r="BA336" s="54"/>
      <c r="BB336" s="54"/>
      <c r="BC336" s="54"/>
      <c r="BD336" s="54"/>
      <c r="BE336" s="54"/>
      <c r="BF336" s="54"/>
      <c r="BG336" s="54"/>
      <c r="BH336" s="54"/>
      <c r="BI336" s="54"/>
      <c r="BJ336" s="54"/>
      <c r="BK336" s="54"/>
      <c r="BL336" s="54"/>
      <c r="BM336" s="54"/>
      <c r="BN336" s="54"/>
      <c r="BO336" s="54"/>
      <c r="BP336" s="54"/>
      <c r="BQ336" s="54"/>
      <c r="BR336" s="54"/>
      <c r="BS336" s="54"/>
      <c r="BT336" s="54"/>
      <c r="BU336" s="54"/>
      <c r="BV336" s="54"/>
      <c r="BW336" s="54"/>
      <c r="BX336" s="54"/>
      <c r="BY336" s="54"/>
      <c r="BZ336" s="54"/>
      <c r="CA336" s="54"/>
      <c r="CB336" s="54"/>
      <c r="CC336" s="54"/>
      <c r="CD336" s="54"/>
      <c r="CE336" s="54"/>
      <c r="CF336" s="54"/>
      <c r="CG336" s="54"/>
      <c r="CH336" s="54"/>
      <c r="CI336" s="54"/>
      <c r="CJ336" s="54"/>
      <c r="CK336" s="54"/>
      <c r="CL336" s="54"/>
      <c r="CM336" s="54"/>
      <c r="CN336" s="54"/>
      <c r="CO336" s="54"/>
      <c r="CP336" s="54"/>
      <c r="CQ336" s="54"/>
      <c r="CR336" s="54"/>
      <c r="CS336" s="54"/>
      <c r="CT336" s="54"/>
      <c r="CU336" s="54"/>
      <c r="CV336" s="54"/>
      <c r="CW336" s="54"/>
      <c r="CX336" s="54"/>
      <c r="CY336" s="54"/>
      <c r="CZ336" s="54"/>
      <c r="DA336" s="54"/>
      <c r="DB336" s="54"/>
      <c r="DC336" s="54"/>
    </row>
    <row r="337" spans="1:107" x14ac:dyDescent="0.2">
      <c r="A337" s="23"/>
      <c r="B337" s="91"/>
      <c r="C337" s="22"/>
      <c r="D337" s="22"/>
      <c r="E337" s="24"/>
      <c r="F337" s="24"/>
      <c r="G337" s="54"/>
      <c r="H337" s="54"/>
      <c r="I337" s="54"/>
      <c r="J337" s="54"/>
      <c r="K337" s="54"/>
      <c r="L337" s="54"/>
      <c r="M337" s="54"/>
      <c r="N337" s="54"/>
      <c r="O337" s="54"/>
      <c r="P337" s="54"/>
      <c r="Q337" s="54"/>
      <c r="R337" s="54"/>
      <c r="S337" s="54"/>
      <c r="T337" s="54"/>
      <c r="U337" s="54"/>
      <c r="V337" s="54"/>
      <c r="W337" s="54"/>
      <c r="X337" s="54"/>
      <c r="Y337" s="54"/>
      <c r="Z337" s="54"/>
      <c r="AA337" s="54"/>
      <c r="AB337" s="54"/>
      <c r="AC337" s="54"/>
      <c r="AD337" s="54"/>
      <c r="AE337" s="54"/>
      <c r="AF337" s="54"/>
      <c r="AG337" s="54"/>
      <c r="AH337" s="54"/>
      <c r="AI337" s="54"/>
      <c r="AJ337" s="54"/>
      <c r="AK337" s="54"/>
      <c r="AL337" s="54"/>
      <c r="AM337" s="54"/>
      <c r="AN337" s="54"/>
      <c r="AO337" s="54"/>
      <c r="AP337" s="54"/>
      <c r="AQ337" s="54"/>
      <c r="AR337" s="54"/>
      <c r="AS337" s="54"/>
      <c r="AT337" s="54"/>
      <c r="AU337" s="54"/>
      <c r="AV337" s="54"/>
      <c r="AW337" s="54"/>
      <c r="AX337" s="54"/>
      <c r="AY337" s="54"/>
      <c r="AZ337" s="54"/>
      <c r="BA337" s="54"/>
      <c r="BB337" s="54"/>
      <c r="BC337" s="54"/>
      <c r="BD337" s="54"/>
      <c r="BE337" s="54"/>
      <c r="BF337" s="54"/>
      <c r="BG337" s="54"/>
      <c r="BH337" s="54"/>
      <c r="BI337" s="54"/>
      <c r="BJ337" s="54"/>
      <c r="BK337" s="54"/>
      <c r="BL337" s="54"/>
      <c r="BM337" s="54"/>
      <c r="BN337" s="54"/>
      <c r="BO337" s="54"/>
      <c r="BP337" s="54"/>
      <c r="BQ337" s="54"/>
      <c r="BR337" s="54"/>
      <c r="BS337" s="54"/>
      <c r="BT337" s="54"/>
      <c r="BU337" s="54"/>
      <c r="BV337" s="54"/>
      <c r="BW337" s="54"/>
      <c r="BX337" s="54"/>
      <c r="BY337" s="54"/>
      <c r="BZ337" s="54"/>
      <c r="CA337" s="54"/>
      <c r="CB337" s="54"/>
      <c r="CC337" s="54"/>
      <c r="CD337" s="54"/>
      <c r="CE337" s="54"/>
      <c r="CF337" s="54"/>
      <c r="CG337" s="54"/>
      <c r="CH337" s="54"/>
      <c r="CI337" s="54"/>
      <c r="CJ337" s="54"/>
      <c r="CK337" s="54"/>
      <c r="CL337" s="54"/>
      <c r="CM337" s="54"/>
      <c r="CN337" s="54"/>
      <c r="CO337" s="54"/>
      <c r="CP337" s="54"/>
      <c r="CQ337" s="54"/>
      <c r="CR337" s="54"/>
      <c r="CS337" s="54"/>
      <c r="CT337" s="54"/>
      <c r="CU337" s="54"/>
      <c r="CV337" s="54"/>
      <c r="CW337" s="54"/>
      <c r="CX337" s="54"/>
      <c r="CY337" s="54"/>
      <c r="CZ337" s="54"/>
      <c r="DA337" s="54"/>
      <c r="DB337" s="54"/>
      <c r="DC337" s="54"/>
    </row>
    <row r="338" spans="1:107" x14ac:dyDescent="0.2">
      <c r="A338" s="23"/>
      <c r="B338" s="91"/>
      <c r="C338" s="22"/>
      <c r="D338" s="22"/>
      <c r="E338" s="24"/>
      <c r="F338" s="24"/>
      <c r="G338" s="54"/>
      <c r="H338" s="54"/>
      <c r="I338" s="54"/>
      <c r="J338" s="54"/>
      <c r="K338" s="54"/>
      <c r="L338" s="54"/>
      <c r="M338" s="54"/>
      <c r="N338" s="54"/>
      <c r="O338" s="54"/>
      <c r="P338" s="54"/>
      <c r="Q338" s="54"/>
      <c r="R338" s="54"/>
      <c r="S338" s="54"/>
      <c r="T338" s="54"/>
      <c r="U338" s="54"/>
      <c r="V338" s="54"/>
      <c r="W338" s="54"/>
      <c r="X338" s="54"/>
      <c r="Y338" s="54"/>
      <c r="Z338" s="54"/>
      <c r="AA338" s="54"/>
      <c r="AB338" s="54"/>
      <c r="AC338" s="54"/>
      <c r="AD338" s="54"/>
      <c r="AE338" s="54"/>
      <c r="AF338" s="54"/>
      <c r="AG338" s="54"/>
      <c r="AH338" s="54"/>
      <c r="AI338" s="54"/>
      <c r="AJ338" s="54"/>
      <c r="AK338" s="54"/>
      <c r="AL338" s="54"/>
      <c r="AM338" s="54"/>
      <c r="AN338" s="54"/>
      <c r="AO338" s="54"/>
      <c r="AP338" s="54"/>
      <c r="AQ338" s="54"/>
      <c r="AR338" s="54"/>
      <c r="AS338" s="54"/>
      <c r="AT338" s="54"/>
      <c r="AU338" s="54"/>
      <c r="AV338" s="54"/>
      <c r="AW338" s="54"/>
      <c r="AX338" s="54"/>
      <c r="AY338" s="54"/>
      <c r="AZ338" s="54"/>
      <c r="BA338" s="54"/>
      <c r="BB338" s="54"/>
      <c r="BC338" s="54"/>
      <c r="BD338" s="54"/>
      <c r="BE338" s="54"/>
      <c r="BF338" s="54"/>
      <c r="BG338" s="54"/>
      <c r="BH338" s="54"/>
      <c r="BI338" s="54"/>
      <c r="BJ338" s="54"/>
      <c r="BK338" s="54"/>
      <c r="BL338" s="54"/>
      <c r="BM338" s="54"/>
      <c r="BN338" s="54"/>
      <c r="BO338" s="54"/>
      <c r="BP338" s="54"/>
      <c r="BQ338" s="54"/>
      <c r="BR338" s="54"/>
      <c r="BS338" s="54"/>
      <c r="BT338" s="54"/>
      <c r="BU338" s="54"/>
      <c r="BV338" s="54"/>
      <c r="BW338" s="54"/>
      <c r="BX338" s="54"/>
      <c r="BY338" s="54"/>
      <c r="BZ338" s="54"/>
      <c r="CA338" s="54"/>
      <c r="CB338" s="54"/>
      <c r="CC338" s="54"/>
      <c r="CD338" s="54"/>
      <c r="CE338" s="54"/>
      <c r="CF338" s="54"/>
      <c r="CG338" s="54"/>
      <c r="CH338" s="54"/>
      <c r="CI338" s="54"/>
      <c r="CJ338" s="54"/>
      <c r="CK338" s="54"/>
      <c r="CL338" s="54"/>
      <c r="CM338" s="54"/>
      <c r="CN338" s="54"/>
      <c r="CO338" s="54"/>
      <c r="CP338" s="54"/>
      <c r="CQ338" s="54"/>
      <c r="CR338" s="54"/>
      <c r="CS338" s="54"/>
      <c r="CT338" s="54"/>
      <c r="CU338" s="54"/>
      <c r="CV338" s="54"/>
      <c r="CW338" s="54"/>
      <c r="CX338" s="54"/>
      <c r="CY338" s="54"/>
      <c r="CZ338" s="54"/>
      <c r="DA338" s="54"/>
      <c r="DB338" s="54"/>
      <c r="DC338" s="54"/>
    </row>
    <row r="339" spans="1:107" x14ac:dyDescent="0.2">
      <c r="A339" s="23"/>
      <c r="B339" s="91"/>
      <c r="C339" s="22"/>
      <c r="D339" s="22"/>
      <c r="E339" s="24"/>
      <c r="F339" s="24"/>
      <c r="G339" s="54"/>
      <c r="H339" s="54"/>
      <c r="I339" s="54"/>
      <c r="J339" s="54"/>
      <c r="K339" s="54"/>
      <c r="L339" s="54"/>
      <c r="M339" s="54"/>
      <c r="N339" s="54"/>
      <c r="O339" s="54"/>
      <c r="P339" s="54"/>
      <c r="Q339" s="54"/>
      <c r="R339" s="54"/>
      <c r="S339" s="54"/>
      <c r="T339" s="54"/>
      <c r="U339" s="54"/>
      <c r="V339" s="54"/>
      <c r="W339" s="54"/>
      <c r="X339" s="54"/>
      <c r="Y339" s="54"/>
      <c r="Z339" s="54"/>
      <c r="AA339" s="54"/>
      <c r="AB339" s="54"/>
      <c r="AC339" s="54"/>
      <c r="AD339" s="54"/>
      <c r="AE339" s="54"/>
      <c r="AF339" s="54"/>
      <c r="AG339" s="54"/>
      <c r="AH339" s="54"/>
      <c r="AI339" s="54"/>
      <c r="AJ339" s="54"/>
      <c r="AK339" s="54"/>
      <c r="AL339" s="54"/>
      <c r="AM339" s="54"/>
      <c r="AN339" s="54"/>
      <c r="AO339" s="54"/>
      <c r="AP339" s="54"/>
      <c r="AQ339" s="54"/>
      <c r="AR339" s="54"/>
      <c r="AS339" s="54"/>
      <c r="AT339" s="54"/>
      <c r="AU339" s="54"/>
      <c r="AV339" s="54"/>
      <c r="AW339" s="54"/>
      <c r="AX339" s="54"/>
      <c r="AY339" s="54"/>
      <c r="AZ339" s="54"/>
      <c r="BA339" s="54"/>
      <c r="BB339" s="54"/>
      <c r="BC339" s="54"/>
      <c r="BD339" s="54"/>
      <c r="BE339" s="54"/>
      <c r="BF339" s="54"/>
      <c r="BG339" s="54"/>
      <c r="BH339" s="54"/>
      <c r="BI339" s="54"/>
      <c r="BJ339" s="54"/>
      <c r="BK339" s="54"/>
      <c r="BL339" s="54"/>
      <c r="BM339" s="54"/>
      <c r="BN339" s="54"/>
      <c r="BO339" s="54"/>
      <c r="BP339" s="54"/>
      <c r="BQ339" s="54"/>
      <c r="BR339" s="54"/>
      <c r="BS339" s="54"/>
      <c r="BT339" s="54"/>
      <c r="BU339" s="54"/>
      <c r="BV339" s="54"/>
      <c r="BW339" s="54"/>
      <c r="BX339" s="54"/>
      <c r="BY339" s="54"/>
      <c r="BZ339" s="54"/>
      <c r="CA339" s="54"/>
      <c r="CB339" s="54"/>
      <c r="CC339" s="54"/>
      <c r="CD339" s="54"/>
      <c r="CE339" s="54"/>
      <c r="CF339" s="54"/>
      <c r="CG339" s="54"/>
      <c r="CH339" s="54"/>
      <c r="CI339" s="54"/>
      <c r="CJ339" s="54"/>
      <c r="CK339" s="54"/>
      <c r="CL339" s="54"/>
      <c r="CM339" s="54"/>
      <c r="CN339" s="54"/>
      <c r="CO339" s="54"/>
      <c r="CP339" s="54"/>
      <c r="CQ339" s="54"/>
      <c r="CR339" s="54"/>
      <c r="CS339" s="54"/>
      <c r="CT339" s="54"/>
      <c r="CU339" s="54"/>
      <c r="CV339" s="54"/>
      <c r="CW339" s="54"/>
      <c r="CX339" s="54"/>
      <c r="CY339" s="54"/>
      <c r="CZ339" s="54"/>
      <c r="DA339" s="54"/>
      <c r="DB339" s="54"/>
      <c r="DC339" s="54"/>
    </row>
    <row r="340" spans="1:107" x14ac:dyDescent="0.2">
      <c r="A340" s="23"/>
      <c r="B340" s="91"/>
      <c r="C340" s="22"/>
      <c r="D340" s="22"/>
      <c r="E340" s="24"/>
      <c r="F340" s="24"/>
      <c r="G340" s="54"/>
      <c r="H340" s="54"/>
      <c r="I340" s="54"/>
      <c r="J340" s="54"/>
      <c r="K340" s="54"/>
      <c r="L340" s="54"/>
      <c r="M340" s="54"/>
      <c r="N340" s="54"/>
      <c r="O340" s="54"/>
      <c r="P340" s="54"/>
      <c r="Q340" s="54"/>
      <c r="R340" s="54"/>
      <c r="S340" s="54"/>
      <c r="T340" s="54"/>
      <c r="U340" s="54"/>
      <c r="V340" s="54"/>
      <c r="W340" s="54"/>
      <c r="X340" s="54"/>
      <c r="Y340" s="54"/>
      <c r="Z340" s="54"/>
      <c r="AA340" s="54"/>
      <c r="AB340" s="54"/>
      <c r="AC340" s="54"/>
      <c r="AD340" s="54"/>
      <c r="AE340" s="54"/>
      <c r="AF340" s="54"/>
      <c r="AG340" s="54"/>
      <c r="AH340" s="54"/>
      <c r="AI340" s="54"/>
      <c r="AJ340" s="54"/>
      <c r="AK340" s="54"/>
      <c r="AL340" s="54"/>
      <c r="AM340" s="54"/>
      <c r="AN340" s="54"/>
      <c r="AO340" s="54"/>
      <c r="AP340" s="54"/>
      <c r="AQ340" s="54"/>
      <c r="AR340" s="54"/>
      <c r="AS340" s="54"/>
      <c r="AT340" s="54"/>
      <c r="AU340" s="54"/>
      <c r="AV340" s="54"/>
      <c r="AW340" s="54"/>
      <c r="AX340" s="54"/>
      <c r="AY340" s="54"/>
      <c r="AZ340" s="54"/>
      <c r="BA340" s="54"/>
      <c r="BB340" s="54"/>
      <c r="BC340" s="54"/>
      <c r="BD340" s="54"/>
      <c r="BE340" s="54"/>
      <c r="BF340" s="54"/>
      <c r="BG340" s="54"/>
      <c r="BH340" s="54"/>
      <c r="BI340" s="54"/>
      <c r="BJ340" s="54"/>
      <c r="BK340" s="54"/>
      <c r="BL340" s="54"/>
      <c r="BM340" s="54"/>
      <c r="BN340" s="54"/>
      <c r="BO340" s="54"/>
      <c r="BP340" s="54"/>
      <c r="BQ340" s="54"/>
      <c r="BR340" s="54"/>
      <c r="BS340" s="54"/>
      <c r="BT340" s="54"/>
      <c r="BU340" s="54"/>
      <c r="BV340" s="54"/>
      <c r="BW340" s="54"/>
      <c r="BX340" s="54"/>
      <c r="BY340" s="54"/>
      <c r="BZ340" s="54"/>
      <c r="CA340" s="54"/>
      <c r="CB340" s="54"/>
      <c r="CC340" s="54"/>
      <c r="CD340" s="54"/>
      <c r="CE340" s="54"/>
      <c r="CF340" s="54"/>
      <c r="CG340" s="54"/>
      <c r="CH340" s="54"/>
      <c r="CI340" s="54"/>
      <c r="CJ340" s="54"/>
      <c r="CK340" s="54"/>
      <c r="CL340" s="54"/>
      <c r="CM340" s="54"/>
      <c r="CN340" s="54"/>
      <c r="CO340" s="54"/>
      <c r="CP340" s="54"/>
      <c r="CQ340" s="54"/>
      <c r="CR340" s="54"/>
      <c r="CS340" s="54"/>
      <c r="CT340" s="54"/>
      <c r="CU340" s="54"/>
      <c r="CV340" s="54"/>
      <c r="CW340" s="54"/>
      <c r="CX340" s="54"/>
      <c r="CY340" s="54"/>
      <c r="CZ340" s="54"/>
      <c r="DA340" s="54"/>
      <c r="DB340" s="54"/>
      <c r="DC340" s="54"/>
    </row>
    <row r="341" spans="1:107" x14ac:dyDescent="0.2">
      <c r="A341" s="23"/>
      <c r="B341" s="91"/>
      <c r="C341" s="22"/>
      <c r="D341" s="22"/>
      <c r="E341" s="24"/>
      <c r="F341" s="24"/>
      <c r="G341" s="54"/>
      <c r="H341" s="54"/>
      <c r="I341" s="54"/>
      <c r="J341" s="54"/>
      <c r="K341" s="54"/>
      <c r="L341" s="54"/>
      <c r="M341" s="54"/>
      <c r="N341" s="54"/>
      <c r="O341" s="54"/>
      <c r="P341" s="54"/>
      <c r="Q341" s="54"/>
      <c r="R341" s="54"/>
      <c r="S341" s="54"/>
      <c r="T341" s="54"/>
      <c r="U341" s="54"/>
      <c r="V341" s="54"/>
      <c r="W341" s="54"/>
      <c r="X341" s="54"/>
      <c r="Y341" s="54"/>
      <c r="Z341" s="54"/>
      <c r="AA341" s="54"/>
      <c r="AB341" s="54"/>
      <c r="AC341" s="54"/>
      <c r="AD341" s="54"/>
      <c r="AE341" s="54"/>
      <c r="AF341" s="54"/>
      <c r="AG341" s="54"/>
      <c r="AH341" s="54"/>
      <c r="AI341" s="54"/>
      <c r="AJ341" s="54"/>
      <c r="AK341" s="54"/>
      <c r="AL341" s="54"/>
      <c r="AM341" s="54"/>
      <c r="AN341" s="54"/>
      <c r="AO341" s="54"/>
      <c r="AP341" s="54"/>
      <c r="AQ341" s="54"/>
      <c r="AR341" s="54"/>
      <c r="AS341" s="54"/>
      <c r="AT341" s="54"/>
      <c r="AU341" s="54"/>
      <c r="AV341" s="54"/>
      <c r="AW341" s="54"/>
      <c r="AX341" s="54"/>
      <c r="AY341" s="54"/>
      <c r="AZ341" s="54"/>
      <c r="BA341" s="54"/>
      <c r="BB341" s="54"/>
      <c r="BC341" s="54"/>
      <c r="BD341" s="54"/>
      <c r="BE341" s="54"/>
      <c r="BF341" s="54"/>
      <c r="BG341" s="54"/>
      <c r="BH341" s="54"/>
      <c r="BI341" s="54"/>
      <c r="BJ341" s="54"/>
      <c r="BK341" s="54"/>
      <c r="BL341" s="54"/>
      <c r="BM341" s="54"/>
      <c r="BN341" s="54"/>
      <c r="BO341" s="54"/>
      <c r="BP341" s="54"/>
      <c r="BQ341" s="54"/>
      <c r="BR341" s="54"/>
      <c r="BS341" s="54"/>
      <c r="BT341" s="54"/>
      <c r="BU341" s="54"/>
      <c r="BV341" s="54"/>
      <c r="BW341" s="54"/>
      <c r="BX341" s="54"/>
      <c r="BY341" s="54"/>
      <c r="BZ341" s="54"/>
      <c r="CA341" s="54"/>
      <c r="CB341" s="54"/>
      <c r="CC341" s="54"/>
      <c r="CD341" s="54"/>
      <c r="CE341" s="54"/>
      <c r="CF341" s="54"/>
      <c r="CG341" s="54"/>
      <c r="CH341" s="54"/>
      <c r="CI341" s="54"/>
      <c r="CJ341" s="54"/>
      <c r="CK341" s="54"/>
      <c r="CL341" s="54"/>
      <c r="CM341" s="54"/>
      <c r="CN341" s="54"/>
      <c r="CO341" s="54"/>
      <c r="CP341" s="54"/>
      <c r="CQ341" s="54"/>
      <c r="CR341" s="54"/>
      <c r="CS341" s="54"/>
      <c r="CT341" s="54"/>
      <c r="CU341" s="54"/>
      <c r="CV341" s="54"/>
      <c r="CW341" s="54"/>
      <c r="CX341" s="54"/>
      <c r="CY341" s="54"/>
      <c r="CZ341" s="54"/>
      <c r="DA341" s="54"/>
      <c r="DB341" s="54"/>
      <c r="DC341" s="54"/>
    </row>
    <row r="342" spans="1:107" x14ac:dyDescent="0.2">
      <c r="A342" s="23"/>
      <c r="B342" s="91"/>
      <c r="C342" s="22"/>
      <c r="D342" s="22"/>
      <c r="E342" s="24"/>
      <c r="F342" s="24"/>
      <c r="G342" s="54"/>
      <c r="H342" s="54"/>
      <c r="I342" s="54"/>
      <c r="J342" s="54"/>
      <c r="K342" s="54"/>
      <c r="L342" s="54"/>
      <c r="M342" s="54"/>
      <c r="N342" s="54"/>
      <c r="O342" s="54"/>
      <c r="P342" s="54"/>
      <c r="Q342" s="54"/>
      <c r="R342" s="54"/>
      <c r="S342" s="54"/>
      <c r="T342" s="54"/>
      <c r="U342" s="54"/>
      <c r="V342" s="54"/>
      <c r="W342" s="54"/>
      <c r="X342" s="54"/>
      <c r="Y342" s="54"/>
      <c r="Z342" s="54"/>
      <c r="AA342" s="54"/>
      <c r="AB342" s="54"/>
      <c r="AC342" s="54"/>
      <c r="AD342" s="54"/>
      <c r="AE342" s="54"/>
      <c r="AF342" s="54"/>
      <c r="AG342" s="54"/>
      <c r="AH342" s="54"/>
      <c r="AI342" s="54"/>
      <c r="AJ342" s="54"/>
      <c r="AK342" s="54"/>
      <c r="AL342" s="54"/>
      <c r="AM342" s="54"/>
      <c r="AN342" s="54"/>
      <c r="AO342" s="54"/>
      <c r="AP342" s="54"/>
      <c r="AQ342" s="54"/>
      <c r="AR342" s="54"/>
      <c r="AS342" s="54"/>
      <c r="AT342" s="54"/>
      <c r="AU342" s="54"/>
      <c r="AV342" s="54"/>
      <c r="AW342" s="54"/>
      <c r="AX342" s="54"/>
      <c r="AY342" s="54"/>
      <c r="AZ342" s="54"/>
      <c r="BA342" s="54"/>
      <c r="BB342" s="54"/>
      <c r="BC342" s="54"/>
      <c r="BD342" s="54"/>
      <c r="BE342" s="54"/>
      <c r="BF342" s="54"/>
      <c r="BG342" s="54"/>
      <c r="BH342" s="54"/>
      <c r="BI342" s="54"/>
      <c r="BJ342" s="54"/>
      <c r="BK342" s="54"/>
      <c r="BL342" s="54"/>
      <c r="BM342" s="54"/>
      <c r="BN342" s="54"/>
      <c r="BO342" s="54"/>
      <c r="BP342" s="54"/>
      <c r="BQ342" s="54"/>
      <c r="BR342" s="54"/>
      <c r="BS342" s="54"/>
      <c r="BT342" s="54"/>
      <c r="BU342" s="54"/>
      <c r="BV342" s="54"/>
      <c r="BW342" s="54"/>
      <c r="BX342" s="54"/>
      <c r="BY342" s="54"/>
      <c r="BZ342" s="54"/>
      <c r="CA342" s="54"/>
      <c r="CB342" s="54"/>
      <c r="CC342" s="54"/>
      <c r="CD342" s="54"/>
      <c r="CE342" s="54"/>
      <c r="CF342" s="54"/>
      <c r="CG342" s="54"/>
      <c r="CH342" s="54"/>
      <c r="CI342" s="54"/>
      <c r="CJ342" s="54"/>
      <c r="CK342" s="54"/>
      <c r="CL342" s="54"/>
      <c r="CM342" s="54"/>
      <c r="CN342" s="54"/>
      <c r="CO342" s="54"/>
      <c r="CP342" s="54"/>
      <c r="CQ342" s="54"/>
      <c r="CR342" s="54"/>
      <c r="CS342" s="54"/>
      <c r="CT342" s="54"/>
      <c r="CU342" s="54"/>
      <c r="CV342" s="54"/>
      <c r="CW342" s="54"/>
      <c r="CX342" s="54"/>
      <c r="CY342" s="54"/>
      <c r="CZ342" s="54"/>
      <c r="DA342" s="54"/>
      <c r="DB342" s="54"/>
      <c r="DC342" s="54"/>
    </row>
    <row r="343" spans="1:107" x14ac:dyDescent="0.2">
      <c r="A343" s="23"/>
      <c r="B343" s="91"/>
      <c r="C343" s="22"/>
      <c r="D343" s="22"/>
      <c r="E343" s="24"/>
      <c r="F343" s="24"/>
      <c r="G343" s="54"/>
      <c r="H343" s="54"/>
      <c r="I343" s="54"/>
      <c r="J343" s="54"/>
      <c r="K343" s="54"/>
      <c r="L343" s="54"/>
      <c r="M343" s="54"/>
      <c r="N343" s="54"/>
      <c r="O343" s="54"/>
      <c r="P343" s="54"/>
      <c r="Q343" s="54"/>
      <c r="R343" s="54"/>
      <c r="S343" s="54"/>
      <c r="T343" s="54"/>
      <c r="U343" s="54"/>
      <c r="V343" s="54"/>
      <c r="W343" s="54"/>
      <c r="X343" s="54"/>
      <c r="Y343" s="54"/>
      <c r="Z343" s="54"/>
      <c r="AA343" s="54"/>
      <c r="AB343" s="54"/>
      <c r="AC343" s="54"/>
      <c r="AD343" s="54"/>
      <c r="AE343" s="54"/>
      <c r="AF343" s="54"/>
      <c r="AG343" s="54"/>
      <c r="AH343" s="54"/>
      <c r="AI343" s="54"/>
      <c r="AJ343" s="54"/>
      <c r="AK343" s="54"/>
      <c r="AL343" s="54"/>
      <c r="AM343" s="54"/>
      <c r="AN343" s="54"/>
      <c r="AO343" s="54"/>
      <c r="AP343" s="54"/>
      <c r="AQ343" s="54"/>
      <c r="AR343" s="54"/>
      <c r="AS343" s="54"/>
      <c r="AT343" s="54"/>
      <c r="AU343" s="54"/>
      <c r="AV343" s="54"/>
      <c r="AW343" s="54"/>
      <c r="AX343" s="54"/>
      <c r="AY343" s="54"/>
      <c r="AZ343" s="54"/>
      <c r="BA343" s="54"/>
      <c r="BB343" s="54"/>
      <c r="BC343" s="54"/>
      <c r="BD343" s="54"/>
      <c r="BE343" s="54"/>
      <c r="BF343" s="54"/>
      <c r="BG343" s="54"/>
      <c r="BH343" s="54"/>
      <c r="BI343" s="54"/>
      <c r="BJ343" s="54"/>
      <c r="BK343" s="54"/>
      <c r="BL343" s="54"/>
      <c r="BM343" s="54"/>
      <c r="BN343" s="54"/>
      <c r="BO343" s="54"/>
      <c r="BP343" s="54"/>
      <c r="BQ343" s="54"/>
      <c r="BR343" s="54"/>
      <c r="BS343" s="54"/>
      <c r="BT343" s="54"/>
      <c r="BU343" s="54"/>
      <c r="BV343" s="54"/>
      <c r="BW343" s="54"/>
      <c r="BX343" s="54"/>
      <c r="BY343" s="54"/>
      <c r="BZ343" s="54"/>
      <c r="CA343" s="54"/>
      <c r="CB343" s="54"/>
      <c r="CC343" s="54"/>
      <c r="CD343" s="54"/>
      <c r="CE343" s="54"/>
      <c r="CF343" s="54"/>
      <c r="CG343" s="54"/>
      <c r="CH343" s="54"/>
      <c r="CI343" s="54"/>
      <c r="CJ343" s="54"/>
      <c r="CK343" s="54"/>
      <c r="CL343" s="54"/>
      <c r="CM343" s="54"/>
      <c r="CN343" s="54"/>
      <c r="CO343" s="54"/>
      <c r="CP343" s="54"/>
      <c r="CQ343" s="54"/>
      <c r="CR343" s="54"/>
      <c r="CS343" s="54"/>
      <c r="CT343" s="54"/>
      <c r="CU343" s="54"/>
      <c r="CV343" s="54"/>
      <c r="CW343" s="54"/>
      <c r="CX343" s="54"/>
      <c r="CY343" s="54"/>
      <c r="CZ343" s="54"/>
      <c r="DA343" s="54"/>
      <c r="DB343" s="54"/>
      <c r="DC343" s="54"/>
    </row>
    <row r="344" spans="1:107" x14ac:dyDescent="0.2">
      <c r="A344" s="23"/>
      <c r="B344" s="91"/>
      <c r="C344" s="22"/>
      <c r="D344" s="22"/>
      <c r="E344" s="24"/>
      <c r="F344" s="24"/>
      <c r="G344" s="54"/>
      <c r="H344" s="54"/>
      <c r="I344" s="54"/>
      <c r="J344" s="54"/>
      <c r="K344" s="54"/>
      <c r="L344" s="54"/>
      <c r="M344" s="54"/>
      <c r="N344" s="54"/>
      <c r="O344" s="54"/>
      <c r="P344" s="54"/>
      <c r="Q344" s="54"/>
      <c r="R344" s="54"/>
      <c r="S344" s="54"/>
      <c r="T344" s="54"/>
      <c r="U344" s="54"/>
      <c r="V344" s="54"/>
      <c r="W344" s="54"/>
      <c r="X344" s="54"/>
      <c r="Y344" s="54"/>
      <c r="Z344" s="54"/>
      <c r="AA344" s="54"/>
      <c r="AB344" s="54"/>
      <c r="AC344" s="54"/>
      <c r="AD344" s="54"/>
      <c r="AE344" s="54"/>
      <c r="AF344" s="54"/>
      <c r="AG344" s="54"/>
      <c r="AH344" s="54"/>
      <c r="AI344" s="54"/>
      <c r="AJ344" s="54"/>
      <c r="AK344" s="54"/>
      <c r="AL344" s="54"/>
      <c r="AM344" s="54"/>
      <c r="AN344" s="54"/>
      <c r="AO344" s="54"/>
      <c r="AP344" s="54"/>
      <c r="AQ344" s="54"/>
      <c r="AR344" s="54"/>
      <c r="AS344" s="54"/>
      <c r="AT344" s="54"/>
      <c r="AU344" s="54"/>
      <c r="AV344" s="54"/>
      <c r="AW344" s="54"/>
      <c r="AX344" s="54"/>
      <c r="AY344" s="54"/>
      <c r="AZ344" s="54"/>
      <c r="BA344" s="54"/>
      <c r="BB344" s="54"/>
      <c r="BC344" s="54"/>
      <c r="BD344" s="54"/>
      <c r="BE344" s="54"/>
      <c r="BF344" s="54"/>
      <c r="BG344" s="54"/>
      <c r="BH344" s="54"/>
      <c r="BI344" s="54"/>
      <c r="BJ344" s="54"/>
      <c r="BK344" s="54"/>
      <c r="BL344" s="54"/>
      <c r="BM344" s="54"/>
      <c r="BN344" s="54"/>
      <c r="BO344" s="54"/>
      <c r="BP344" s="54"/>
      <c r="BQ344" s="54"/>
      <c r="BR344" s="54"/>
      <c r="BS344" s="54"/>
      <c r="BT344" s="54"/>
      <c r="BU344" s="54"/>
      <c r="BV344" s="54"/>
      <c r="BW344" s="54"/>
      <c r="BX344" s="54"/>
      <c r="BY344" s="54"/>
      <c r="BZ344" s="54"/>
      <c r="CA344" s="54"/>
      <c r="CB344" s="54"/>
      <c r="CC344" s="54"/>
      <c r="CD344" s="54"/>
      <c r="CE344" s="54"/>
      <c r="CF344" s="54"/>
      <c r="CG344" s="54"/>
      <c r="CH344" s="54"/>
      <c r="CI344" s="54"/>
      <c r="CJ344" s="54"/>
      <c r="CK344" s="54"/>
      <c r="CL344" s="54"/>
      <c r="CM344" s="54"/>
      <c r="CN344" s="54"/>
      <c r="CO344" s="54"/>
      <c r="CP344" s="54"/>
      <c r="CQ344" s="54"/>
      <c r="CR344" s="54"/>
      <c r="CS344" s="54"/>
      <c r="CT344" s="54"/>
      <c r="CU344" s="54"/>
      <c r="CV344" s="54"/>
      <c r="CW344" s="54"/>
      <c r="CX344" s="54"/>
      <c r="CY344" s="54"/>
      <c r="CZ344" s="54"/>
      <c r="DA344" s="54"/>
      <c r="DB344" s="54"/>
      <c r="DC344" s="54"/>
    </row>
    <row r="345" spans="1:107" x14ac:dyDescent="0.2">
      <c r="A345" s="23"/>
      <c r="B345" s="91"/>
      <c r="C345" s="22"/>
      <c r="D345" s="22"/>
      <c r="E345" s="24"/>
      <c r="F345" s="24"/>
      <c r="G345" s="54"/>
      <c r="H345" s="54"/>
      <c r="I345" s="54"/>
      <c r="J345" s="54"/>
      <c r="K345" s="54"/>
      <c r="L345" s="54"/>
      <c r="M345" s="54"/>
      <c r="N345" s="54"/>
      <c r="O345" s="54"/>
      <c r="P345" s="54"/>
      <c r="Q345" s="54"/>
      <c r="R345" s="54"/>
      <c r="S345" s="54"/>
      <c r="T345" s="54"/>
      <c r="U345" s="54"/>
      <c r="V345" s="54"/>
      <c r="W345" s="54"/>
      <c r="X345" s="54"/>
      <c r="Y345" s="54"/>
      <c r="Z345" s="54"/>
      <c r="AA345" s="54"/>
      <c r="AB345" s="54"/>
      <c r="AC345" s="54"/>
      <c r="AD345" s="54"/>
      <c r="AE345" s="54"/>
      <c r="AF345" s="54"/>
      <c r="AG345" s="54"/>
      <c r="AH345" s="54"/>
      <c r="AI345" s="54"/>
      <c r="AJ345" s="54"/>
      <c r="AK345" s="54"/>
      <c r="AL345" s="54"/>
      <c r="AM345" s="54"/>
      <c r="AN345" s="54"/>
      <c r="AO345" s="54"/>
      <c r="AP345" s="54"/>
      <c r="AQ345" s="54"/>
      <c r="AR345" s="54"/>
      <c r="AS345" s="54"/>
      <c r="AT345" s="54"/>
      <c r="AU345" s="54"/>
      <c r="AV345" s="54"/>
      <c r="AW345" s="54"/>
      <c r="AX345" s="54"/>
      <c r="AY345" s="54"/>
      <c r="AZ345" s="54"/>
      <c r="BA345" s="54"/>
      <c r="BB345" s="54"/>
      <c r="BC345" s="54"/>
      <c r="BD345" s="54"/>
      <c r="BE345" s="54"/>
      <c r="BF345" s="54"/>
      <c r="BG345" s="54"/>
      <c r="BH345" s="54"/>
      <c r="BI345" s="54"/>
      <c r="BJ345" s="54"/>
      <c r="BK345" s="54"/>
      <c r="BL345" s="54"/>
      <c r="BM345" s="54"/>
      <c r="BN345" s="54"/>
      <c r="BO345" s="54"/>
      <c r="BP345" s="54"/>
      <c r="BQ345" s="54"/>
      <c r="BR345" s="54"/>
      <c r="BS345" s="54"/>
      <c r="BT345" s="54"/>
      <c r="BU345" s="54"/>
      <c r="BV345" s="54"/>
      <c r="BW345" s="54"/>
      <c r="BX345" s="54"/>
      <c r="BY345" s="54"/>
      <c r="BZ345" s="54"/>
      <c r="CA345" s="54"/>
      <c r="CB345" s="54"/>
      <c r="CC345" s="54"/>
      <c r="CD345" s="54"/>
      <c r="CE345" s="54"/>
      <c r="CF345" s="54"/>
      <c r="CG345" s="54"/>
      <c r="CH345" s="54"/>
      <c r="CI345" s="54"/>
      <c r="CJ345" s="54"/>
      <c r="CK345" s="54"/>
      <c r="CL345" s="54"/>
      <c r="CM345" s="54"/>
      <c r="CN345" s="54"/>
      <c r="CO345" s="54"/>
      <c r="CP345" s="54"/>
      <c r="CQ345" s="54"/>
      <c r="CR345" s="54"/>
      <c r="CS345" s="54"/>
      <c r="CT345" s="54"/>
      <c r="CU345" s="54"/>
      <c r="CV345" s="54"/>
      <c r="CW345" s="54"/>
      <c r="CX345" s="54"/>
      <c r="CY345" s="54"/>
      <c r="CZ345" s="54"/>
      <c r="DA345" s="54"/>
      <c r="DB345" s="54"/>
      <c r="DC345" s="54"/>
    </row>
    <row r="346" spans="1:107" x14ac:dyDescent="0.2">
      <c r="A346" s="23"/>
      <c r="B346" s="91"/>
      <c r="C346" s="22"/>
      <c r="D346" s="22"/>
      <c r="E346" s="24"/>
      <c r="F346" s="24"/>
      <c r="G346" s="54"/>
      <c r="H346" s="54"/>
      <c r="I346" s="54"/>
      <c r="J346" s="54"/>
      <c r="K346" s="54"/>
      <c r="L346" s="54"/>
      <c r="M346" s="54"/>
      <c r="N346" s="54"/>
      <c r="O346" s="54"/>
      <c r="P346" s="54"/>
      <c r="Q346" s="54"/>
      <c r="R346" s="54"/>
      <c r="S346" s="54"/>
      <c r="T346" s="54"/>
      <c r="U346" s="54"/>
      <c r="V346" s="54"/>
      <c r="W346" s="54"/>
      <c r="X346" s="54"/>
      <c r="Y346" s="54"/>
      <c r="Z346" s="54"/>
      <c r="AA346" s="54"/>
      <c r="AB346" s="54"/>
      <c r="AC346" s="54"/>
      <c r="AD346" s="54"/>
      <c r="AE346" s="54"/>
      <c r="AF346" s="54"/>
      <c r="AG346" s="54"/>
      <c r="AH346" s="54"/>
      <c r="AI346" s="54"/>
      <c r="AJ346" s="54"/>
      <c r="AK346" s="54"/>
      <c r="AL346" s="54"/>
      <c r="AM346" s="54"/>
      <c r="AN346" s="54"/>
      <c r="AO346" s="54"/>
      <c r="AP346" s="54"/>
      <c r="AQ346" s="54"/>
      <c r="AR346" s="54"/>
      <c r="AS346" s="54"/>
      <c r="AT346" s="54"/>
      <c r="AU346" s="54"/>
      <c r="AV346" s="54"/>
      <c r="AW346" s="54"/>
      <c r="AX346" s="54"/>
      <c r="AY346" s="54"/>
      <c r="AZ346" s="54"/>
      <c r="BA346" s="54"/>
      <c r="BB346" s="54"/>
      <c r="BC346" s="54"/>
      <c r="BD346" s="54"/>
      <c r="BE346" s="54"/>
      <c r="BF346" s="54"/>
      <c r="BG346" s="54"/>
      <c r="BH346" s="54"/>
      <c r="BI346" s="54"/>
      <c r="BJ346" s="54"/>
      <c r="BK346" s="54"/>
      <c r="BL346" s="54"/>
      <c r="BM346" s="54"/>
      <c r="BN346" s="54"/>
      <c r="BO346" s="54"/>
      <c r="BP346" s="54"/>
      <c r="BQ346" s="54"/>
      <c r="BR346" s="54"/>
      <c r="BS346" s="54"/>
      <c r="BT346" s="54"/>
      <c r="BU346" s="54"/>
      <c r="BV346" s="54"/>
      <c r="BW346" s="54"/>
      <c r="BX346" s="54"/>
      <c r="BY346" s="54"/>
      <c r="BZ346" s="54"/>
      <c r="CA346" s="54"/>
      <c r="CB346" s="54"/>
      <c r="CC346" s="54"/>
      <c r="CD346" s="54"/>
      <c r="CE346" s="54"/>
      <c r="CF346" s="54"/>
      <c r="CG346" s="54"/>
      <c r="CH346" s="54"/>
      <c r="CI346" s="54"/>
      <c r="CJ346" s="54"/>
      <c r="CK346" s="54"/>
      <c r="CL346" s="54"/>
      <c r="CM346" s="54"/>
      <c r="CN346" s="54"/>
      <c r="CO346" s="54"/>
      <c r="CP346" s="54"/>
      <c r="CQ346" s="54"/>
      <c r="CR346" s="54"/>
      <c r="CS346" s="54"/>
      <c r="CT346" s="54"/>
      <c r="CU346" s="54"/>
      <c r="CV346" s="54"/>
      <c r="CW346" s="54"/>
      <c r="CX346" s="54"/>
      <c r="CY346" s="54"/>
      <c r="CZ346" s="54"/>
      <c r="DA346" s="54"/>
      <c r="DB346" s="54"/>
      <c r="DC346" s="54"/>
    </row>
    <row r="347" spans="1:107" x14ac:dyDescent="0.2">
      <c r="A347" s="23"/>
      <c r="B347" s="91"/>
      <c r="C347" s="22"/>
      <c r="D347" s="22"/>
      <c r="E347" s="24"/>
      <c r="F347" s="24"/>
      <c r="G347" s="54"/>
      <c r="H347" s="54"/>
      <c r="I347" s="54"/>
      <c r="J347" s="54"/>
      <c r="K347" s="54"/>
      <c r="L347" s="54"/>
      <c r="M347" s="54"/>
      <c r="N347" s="54"/>
      <c r="O347" s="54"/>
      <c r="P347" s="54"/>
      <c r="Q347" s="54"/>
      <c r="R347" s="54"/>
      <c r="S347" s="54"/>
      <c r="T347" s="54"/>
      <c r="U347" s="54"/>
      <c r="V347" s="54"/>
      <c r="W347" s="54"/>
      <c r="X347" s="54"/>
      <c r="Y347" s="54"/>
      <c r="Z347" s="54"/>
      <c r="AA347" s="54"/>
      <c r="AB347" s="54"/>
      <c r="AC347" s="54"/>
      <c r="AD347" s="54"/>
      <c r="AE347" s="54"/>
      <c r="AF347" s="54"/>
      <c r="AG347" s="54"/>
      <c r="AH347" s="54"/>
      <c r="AI347" s="54"/>
      <c r="AJ347" s="54"/>
      <c r="AK347" s="54"/>
      <c r="AL347" s="54"/>
      <c r="AM347" s="54"/>
      <c r="AN347" s="54"/>
      <c r="AO347" s="54"/>
      <c r="AP347" s="54"/>
      <c r="AQ347" s="54"/>
      <c r="AR347" s="54"/>
      <c r="AS347" s="54"/>
      <c r="AT347" s="54"/>
      <c r="AU347" s="54"/>
      <c r="AV347" s="54"/>
      <c r="AW347" s="54"/>
      <c r="AX347" s="54"/>
      <c r="AY347" s="54"/>
      <c r="AZ347" s="54"/>
      <c r="BA347" s="54"/>
      <c r="BB347" s="54"/>
      <c r="BC347" s="54"/>
      <c r="BD347" s="54"/>
      <c r="BE347" s="54"/>
      <c r="BF347" s="54"/>
      <c r="BG347" s="54"/>
      <c r="BH347" s="54"/>
      <c r="BI347" s="54"/>
      <c r="BJ347" s="54"/>
      <c r="BK347" s="54"/>
      <c r="BL347" s="54"/>
      <c r="BM347" s="54"/>
      <c r="BN347" s="54"/>
      <c r="BO347" s="54"/>
      <c r="BP347" s="54"/>
      <c r="BQ347" s="54"/>
      <c r="BR347" s="54"/>
      <c r="BS347" s="54"/>
      <c r="BT347" s="54"/>
      <c r="BU347" s="54"/>
      <c r="BV347" s="54"/>
      <c r="BW347" s="54"/>
      <c r="BX347" s="54"/>
      <c r="BY347" s="54"/>
      <c r="BZ347" s="54"/>
      <c r="CA347" s="54"/>
      <c r="CB347" s="54"/>
      <c r="CC347" s="54"/>
      <c r="CD347" s="54"/>
      <c r="CE347" s="54"/>
      <c r="CF347" s="54"/>
      <c r="CG347" s="54"/>
      <c r="CH347" s="54"/>
      <c r="CI347" s="54"/>
      <c r="CJ347" s="54"/>
      <c r="CK347" s="54"/>
      <c r="CL347" s="54"/>
      <c r="CM347" s="54"/>
      <c r="CN347" s="54"/>
      <c r="CO347" s="54"/>
      <c r="CP347" s="54"/>
      <c r="CQ347" s="54"/>
      <c r="CR347" s="54"/>
      <c r="CS347" s="54"/>
      <c r="CT347" s="54"/>
      <c r="CU347" s="54"/>
      <c r="CV347" s="54"/>
      <c r="CW347" s="54"/>
      <c r="CX347" s="54"/>
      <c r="CY347" s="54"/>
      <c r="CZ347" s="54"/>
      <c r="DA347" s="54"/>
      <c r="DB347" s="54"/>
      <c r="DC347" s="54"/>
    </row>
    <row r="348" spans="1:107" x14ac:dyDescent="0.2">
      <c r="A348" s="23"/>
      <c r="B348" s="91"/>
      <c r="C348" s="22"/>
      <c r="D348" s="22"/>
      <c r="E348" s="24"/>
      <c r="F348" s="24"/>
      <c r="G348" s="54"/>
      <c r="H348" s="54"/>
      <c r="I348" s="54"/>
      <c r="J348" s="54"/>
      <c r="K348" s="54"/>
      <c r="L348" s="54"/>
      <c r="M348" s="54"/>
      <c r="N348" s="54"/>
      <c r="O348" s="54"/>
      <c r="P348" s="54"/>
      <c r="Q348" s="54"/>
      <c r="R348" s="54"/>
      <c r="S348" s="54"/>
      <c r="T348" s="54"/>
      <c r="U348" s="54"/>
      <c r="V348" s="54"/>
      <c r="W348" s="54"/>
      <c r="X348" s="54"/>
      <c r="Y348" s="54"/>
      <c r="Z348" s="54"/>
      <c r="AA348" s="54"/>
      <c r="AB348" s="54"/>
      <c r="AC348" s="54"/>
      <c r="AD348" s="54"/>
      <c r="AE348" s="54"/>
      <c r="AF348" s="54"/>
      <c r="AG348" s="54"/>
      <c r="AH348" s="54"/>
      <c r="AI348" s="54"/>
      <c r="AJ348" s="54"/>
      <c r="AK348" s="54"/>
      <c r="AL348" s="54"/>
      <c r="AM348" s="54"/>
      <c r="AN348" s="54"/>
      <c r="AO348" s="54"/>
      <c r="AP348" s="54"/>
      <c r="AQ348" s="54"/>
      <c r="AR348" s="54"/>
      <c r="AS348" s="54"/>
      <c r="AT348" s="54"/>
      <c r="AU348" s="54"/>
      <c r="AV348" s="54"/>
      <c r="AW348" s="54"/>
      <c r="AX348" s="54"/>
      <c r="AY348" s="54"/>
      <c r="AZ348" s="54"/>
      <c r="BA348" s="54"/>
      <c r="BB348" s="54"/>
      <c r="BC348" s="54"/>
      <c r="BD348" s="54"/>
      <c r="BE348" s="54"/>
      <c r="BF348" s="54"/>
      <c r="BG348" s="54"/>
      <c r="BH348" s="54"/>
      <c r="BI348" s="54"/>
      <c r="BJ348" s="54"/>
      <c r="BK348" s="54"/>
      <c r="BL348" s="54"/>
      <c r="BM348" s="54"/>
      <c r="BN348" s="54"/>
      <c r="BO348" s="54"/>
      <c r="BP348" s="54"/>
      <c r="BQ348" s="54"/>
      <c r="BR348" s="54"/>
      <c r="BS348" s="54"/>
      <c r="BT348" s="54"/>
      <c r="BU348" s="54"/>
      <c r="BV348" s="54"/>
      <c r="BW348" s="54"/>
      <c r="BX348" s="54"/>
      <c r="BY348" s="54"/>
      <c r="BZ348" s="54"/>
      <c r="CA348" s="54"/>
      <c r="CB348" s="54"/>
      <c r="CC348" s="54"/>
      <c r="CD348" s="54"/>
      <c r="CE348" s="54"/>
      <c r="CF348" s="54"/>
      <c r="CG348" s="54"/>
      <c r="CH348" s="54"/>
      <c r="CI348" s="54"/>
      <c r="CJ348" s="54"/>
      <c r="CK348" s="54"/>
      <c r="CL348" s="54"/>
      <c r="CM348" s="54"/>
      <c r="CN348" s="54"/>
      <c r="CO348" s="54"/>
      <c r="CP348" s="54"/>
      <c r="CQ348" s="54"/>
      <c r="CR348" s="54"/>
      <c r="CS348" s="54"/>
      <c r="CT348" s="54"/>
      <c r="CU348" s="54"/>
      <c r="CV348" s="54"/>
      <c r="CW348" s="54"/>
      <c r="CX348" s="54"/>
      <c r="CY348" s="54"/>
      <c r="CZ348" s="54"/>
      <c r="DA348" s="54"/>
      <c r="DB348" s="54"/>
      <c r="DC348" s="54"/>
    </row>
    <row r="349" spans="1:107" x14ac:dyDescent="0.2">
      <c r="A349" s="23"/>
      <c r="B349" s="91"/>
      <c r="C349" s="22"/>
      <c r="D349" s="22"/>
      <c r="E349" s="24"/>
      <c r="F349" s="24"/>
      <c r="G349" s="54"/>
      <c r="H349" s="54"/>
      <c r="I349" s="54"/>
      <c r="J349" s="54"/>
      <c r="K349" s="54"/>
      <c r="L349" s="54"/>
      <c r="M349" s="54"/>
      <c r="N349" s="54"/>
      <c r="O349" s="54"/>
      <c r="P349" s="54"/>
      <c r="Q349" s="54"/>
      <c r="R349" s="54"/>
      <c r="S349" s="54"/>
      <c r="T349" s="54"/>
      <c r="U349" s="54"/>
      <c r="V349" s="54"/>
      <c r="W349" s="54"/>
      <c r="X349" s="54"/>
      <c r="Y349" s="54"/>
      <c r="Z349" s="54"/>
      <c r="AA349" s="54"/>
      <c r="AB349" s="54"/>
      <c r="AC349" s="54"/>
      <c r="AD349" s="54"/>
      <c r="AE349" s="54"/>
      <c r="AF349" s="54"/>
      <c r="AG349" s="54"/>
      <c r="AH349" s="54"/>
      <c r="AI349" s="54"/>
      <c r="AJ349" s="54"/>
      <c r="AK349" s="54"/>
      <c r="AL349" s="54"/>
      <c r="AM349" s="54"/>
      <c r="AN349" s="54"/>
      <c r="AO349" s="54"/>
      <c r="AP349" s="54"/>
      <c r="AQ349" s="54"/>
      <c r="AR349" s="54"/>
      <c r="AS349" s="54"/>
      <c r="AT349" s="54"/>
      <c r="AU349" s="54"/>
      <c r="AV349" s="54"/>
      <c r="AW349" s="54"/>
      <c r="AX349" s="54"/>
      <c r="AY349" s="54"/>
      <c r="AZ349" s="54"/>
      <c r="BA349" s="54"/>
      <c r="BB349" s="54"/>
      <c r="BC349" s="54"/>
      <c r="BD349" s="54"/>
      <c r="BE349" s="54"/>
      <c r="BF349" s="54"/>
      <c r="BG349" s="54"/>
      <c r="BH349" s="54"/>
      <c r="BI349" s="54"/>
      <c r="BJ349" s="54"/>
      <c r="BK349" s="54"/>
      <c r="BL349" s="54"/>
      <c r="BM349" s="54"/>
      <c r="BN349" s="54"/>
      <c r="BO349" s="54"/>
      <c r="BP349" s="54"/>
      <c r="BQ349" s="54"/>
      <c r="BR349" s="54"/>
      <c r="BS349" s="54"/>
      <c r="BT349" s="54"/>
      <c r="BU349" s="54"/>
      <c r="BV349" s="54"/>
      <c r="BW349" s="54"/>
      <c r="BX349" s="54"/>
      <c r="BY349" s="54"/>
      <c r="BZ349" s="54"/>
      <c r="CA349" s="54"/>
      <c r="CB349" s="54"/>
      <c r="CC349" s="54"/>
      <c r="CD349" s="54"/>
      <c r="CE349" s="54"/>
      <c r="CF349" s="54"/>
      <c r="CG349" s="54"/>
      <c r="CH349" s="54"/>
      <c r="CI349" s="54"/>
      <c r="CJ349" s="54"/>
      <c r="CK349" s="54"/>
      <c r="CL349" s="54"/>
      <c r="CM349" s="54"/>
      <c r="CN349" s="54"/>
      <c r="CO349" s="54"/>
      <c r="CP349" s="54"/>
      <c r="CQ349" s="54"/>
      <c r="CR349" s="54"/>
      <c r="CS349" s="54"/>
      <c r="CT349" s="54"/>
      <c r="CU349" s="54"/>
      <c r="CV349" s="54"/>
      <c r="CW349" s="54"/>
      <c r="CX349" s="54"/>
      <c r="CY349" s="54"/>
      <c r="CZ349" s="54"/>
      <c r="DA349" s="54"/>
      <c r="DB349" s="54"/>
      <c r="DC349" s="54"/>
    </row>
    <row r="350" spans="1:107" x14ac:dyDescent="0.2">
      <c r="A350" s="23"/>
      <c r="B350" s="91"/>
      <c r="C350" s="22"/>
      <c r="D350" s="22"/>
      <c r="E350" s="24"/>
      <c r="F350" s="24"/>
      <c r="G350" s="54"/>
      <c r="H350" s="54"/>
      <c r="I350" s="54"/>
      <c r="J350" s="54"/>
      <c r="K350" s="54"/>
      <c r="L350" s="54"/>
      <c r="M350" s="54"/>
      <c r="N350" s="54"/>
      <c r="O350" s="54"/>
      <c r="P350" s="54"/>
      <c r="Q350" s="54"/>
      <c r="R350" s="54"/>
      <c r="S350" s="54"/>
      <c r="T350" s="54"/>
      <c r="U350" s="54"/>
      <c r="V350" s="54"/>
      <c r="W350" s="54"/>
      <c r="X350" s="54"/>
      <c r="Y350" s="54"/>
      <c r="Z350" s="54"/>
      <c r="AA350" s="54"/>
      <c r="AB350" s="54"/>
      <c r="AC350" s="54"/>
      <c r="AD350" s="54"/>
      <c r="AE350" s="54"/>
      <c r="AF350" s="54"/>
      <c r="AG350" s="54"/>
      <c r="AH350" s="54"/>
      <c r="AI350" s="5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  <c r="BI350" s="54"/>
      <c r="BJ350" s="54"/>
      <c r="BK350" s="54"/>
      <c r="BL350" s="54"/>
      <c r="BM350" s="54"/>
      <c r="BN350" s="54"/>
      <c r="BO350" s="54"/>
      <c r="BP350" s="54"/>
      <c r="BQ350" s="54"/>
      <c r="BR350" s="54"/>
      <c r="BS350" s="54"/>
      <c r="BT350" s="54"/>
      <c r="BU350" s="54"/>
      <c r="BV350" s="54"/>
      <c r="BW350" s="54"/>
      <c r="BX350" s="54"/>
      <c r="BY350" s="54"/>
      <c r="BZ350" s="54"/>
      <c r="CA350" s="54"/>
      <c r="CB350" s="54"/>
      <c r="CC350" s="54"/>
      <c r="CD350" s="54"/>
      <c r="CE350" s="54"/>
      <c r="CF350" s="54"/>
      <c r="CG350" s="54"/>
      <c r="CH350" s="54"/>
      <c r="CI350" s="54"/>
      <c r="CJ350" s="54"/>
      <c r="CK350" s="54"/>
      <c r="CL350" s="54"/>
      <c r="CM350" s="54"/>
      <c r="CN350" s="54"/>
      <c r="CO350" s="54"/>
      <c r="CP350" s="54"/>
      <c r="CQ350" s="54"/>
      <c r="CR350" s="54"/>
      <c r="CS350" s="54"/>
      <c r="CT350" s="54"/>
      <c r="CU350" s="54"/>
      <c r="CV350" s="54"/>
      <c r="CW350" s="54"/>
      <c r="CX350" s="54"/>
      <c r="CY350" s="54"/>
      <c r="CZ350" s="54"/>
      <c r="DA350" s="54"/>
      <c r="DB350" s="54"/>
      <c r="DC350" s="54"/>
    </row>
    <row r="351" spans="1:107" x14ac:dyDescent="0.2">
      <c r="A351" s="23"/>
      <c r="B351" s="91"/>
      <c r="C351" s="22"/>
      <c r="D351" s="22"/>
      <c r="E351" s="24"/>
      <c r="F351" s="24"/>
      <c r="G351" s="54"/>
      <c r="H351" s="54"/>
      <c r="I351" s="54"/>
      <c r="J351" s="54"/>
      <c r="K351" s="54"/>
      <c r="L351" s="54"/>
      <c r="M351" s="54"/>
      <c r="N351" s="54"/>
      <c r="O351" s="54"/>
      <c r="P351" s="54"/>
      <c r="Q351" s="54"/>
      <c r="R351" s="54"/>
      <c r="S351" s="54"/>
      <c r="T351" s="54"/>
      <c r="U351" s="54"/>
      <c r="V351" s="54"/>
      <c r="W351" s="54"/>
      <c r="X351" s="54"/>
      <c r="Y351" s="54"/>
      <c r="Z351" s="54"/>
      <c r="AA351" s="54"/>
      <c r="AB351" s="54"/>
      <c r="AC351" s="54"/>
      <c r="AD351" s="54"/>
      <c r="AE351" s="54"/>
      <c r="AF351" s="54"/>
      <c r="AG351" s="54"/>
      <c r="AH351" s="54"/>
      <c r="AI351" s="54"/>
      <c r="AJ351" s="54"/>
      <c r="AK351" s="54"/>
      <c r="AL351" s="54"/>
      <c r="AM351" s="54"/>
      <c r="AN351" s="54"/>
      <c r="AO351" s="54"/>
      <c r="AP351" s="54"/>
      <c r="AQ351" s="54"/>
      <c r="AR351" s="54"/>
      <c r="AS351" s="54"/>
      <c r="AT351" s="54"/>
      <c r="AU351" s="54"/>
      <c r="AV351" s="54"/>
      <c r="AW351" s="54"/>
      <c r="AX351" s="54"/>
      <c r="AY351" s="54"/>
      <c r="AZ351" s="54"/>
      <c r="BA351" s="54"/>
      <c r="BB351" s="54"/>
      <c r="BC351" s="54"/>
      <c r="BD351" s="54"/>
      <c r="BE351" s="54"/>
      <c r="BF351" s="54"/>
      <c r="BG351" s="54"/>
      <c r="BH351" s="54"/>
      <c r="BI351" s="54"/>
      <c r="BJ351" s="54"/>
      <c r="BK351" s="54"/>
      <c r="BL351" s="54"/>
      <c r="BM351" s="54"/>
      <c r="BN351" s="54"/>
      <c r="BO351" s="54"/>
      <c r="BP351" s="54"/>
      <c r="BQ351" s="54"/>
      <c r="BR351" s="54"/>
      <c r="BS351" s="54"/>
      <c r="BT351" s="54"/>
      <c r="BU351" s="54"/>
      <c r="BV351" s="54"/>
      <c r="BW351" s="54"/>
      <c r="BX351" s="54"/>
      <c r="BY351" s="54"/>
      <c r="BZ351" s="54"/>
      <c r="CA351" s="54"/>
      <c r="CB351" s="54"/>
      <c r="CC351" s="54"/>
      <c r="CD351" s="54"/>
      <c r="CE351" s="54"/>
      <c r="CF351" s="54"/>
      <c r="CG351" s="54"/>
      <c r="CH351" s="54"/>
      <c r="CI351" s="54"/>
      <c r="CJ351" s="54"/>
      <c r="CK351" s="54"/>
      <c r="CL351" s="54"/>
      <c r="CM351" s="54"/>
      <c r="CN351" s="54"/>
      <c r="CO351" s="54"/>
      <c r="CP351" s="54"/>
      <c r="CQ351" s="54"/>
      <c r="CR351" s="54"/>
      <c r="CS351" s="54"/>
      <c r="CT351" s="54"/>
      <c r="CU351" s="54"/>
      <c r="CV351" s="54"/>
      <c r="CW351" s="54"/>
      <c r="CX351" s="54"/>
      <c r="CY351" s="54"/>
      <c r="CZ351" s="54"/>
      <c r="DA351" s="54"/>
      <c r="DB351" s="54"/>
      <c r="DC351" s="54"/>
    </row>
    <row r="352" spans="1:107" x14ac:dyDescent="0.2">
      <c r="A352" s="23"/>
      <c r="B352" s="91"/>
      <c r="C352" s="22"/>
      <c r="D352" s="22"/>
      <c r="E352" s="24"/>
      <c r="F352" s="24"/>
      <c r="G352" s="54"/>
      <c r="H352" s="54"/>
      <c r="I352" s="54"/>
      <c r="J352" s="54"/>
      <c r="K352" s="54"/>
      <c r="L352" s="54"/>
      <c r="M352" s="54"/>
      <c r="N352" s="54"/>
      <c r="O352" s="54"/>
      <c r="P352" s="54"/>
      <c r="Q352" s="54"/>
      <c r="R352" s="54"/>
      <c r="S352" s="54"/>
      <c r="T352" s="54"/>
      <c r="U352" s="54"/>
      <c r="V352" s="54"/>
      <c r="W352" s="54"/>
      <c r="X352" s="54"/>
      <c r="Y352" s="54"/>
      <c r="Z352" s="54"/>
      <c r="AA352" s="54"/>
      <c r="AB352" s="54"/>
      <c r="AC352" s="54"/>
      <c r="AD352" s="54"/>
      <c r="AE352" s="54"/>
      <c r="AF352" s="54"/>
      <c r="AG352" s="54"/>
      <c r="AH352" s="54"/>
      <c r="AI352" s="54"/>
      <c r="AJ352" s="54"/>
      <c r="AK352" s="54"/>
      <c r="AL352" s="54"/>
      <c r="AM352" s="54"/>
      <c r="AN352" s="54"/>
      <c r="AO352" s="54"/>
      <c r="AP352" s="54"/>
      <c r="AQ352" s="54"/>
      <c r="AR352" s="54"/>
      <c r="AS352" s="54"/>
      <c r="AT352" s="54"/>
      <c r="AU352" s="54"/>
      <c r="AV352" s="54"/>
      <c r="AW352" s="54"/>
      <c r="AX352" s="54"/>
      <c r="AY352" s="54"/>
      <c r="AZ352" s="54"/>
      <c r="BA352" s="54"/>
      <c r="BB352" s="54"/>
      <c r="BC352" s="54"/>
      <c r="BD352" s="54"/>
      <c r="BE352" s="54"/>
      <c r="BF352" s="54"/>
      <c r="BG352" s="54"/>
      <c r="BH352" s="54"/>
      <c r="BI352" s="54"/>
      <c r="BJ352" s="54"/>
      <c r="BK352" s="54"/>
      <c r="BL352" s="54"/>
      <c r="BM352" s="54"/>
      <c r="BN352" s="54"/>
      <c r="BO352" s="54"/>
      <c r="BP352" s="54"/>
      <c r="BQ352" s="54"/>
      <c r="BR352" s="54"/>
      <c r="BS352" s="54"/>
      <c r="BT352" s="54"/>
      <c r="BU352" s="54"/>
      <c r="BV352" s="54"/>
      <c r="BW352" s="54"/>
      <c r="BX352" s="54"/>
      <c r="BY352" s="54"/>
      <c r="BZ352" s="54"/>
      <c r="CA352" s="54"/>
      <c r="CB352" s="54"/>
      <c r="CC352" s="54"/>
      <c r="CD352" s="54"/>
      <c r="CE352" s="54"/>
      <c r="CF352" s="54"/>
      <c r="CG352" s="54"/>
      <c r="CH352" s="54"/>
      <c r="CI352" s="54"/>
      <c r="CJ352" s="54"/>
      <c r="CK352" s="54"/>
      <c r="CL352" s="54"/>
      <c r="CM352" s="54"/>
      <c r="CN352" s="54"/>
      <c r="CO352" s="54"/>
      <c r="CP352" s="54"/>
      <c r="CQ352" s="54"/>
      <c r="CR352" s="54"/>
      <c r="CS352" s="54"/>
      <c r="CT352" s="54"/>
      <c r="CU352" s="54"/>
      <c r="CV352" s="54"/>
      <c r="CW352" s="54"/>
      <c r="CX352" s="54"/>
      <c r="CY352" s="54"/>
      <c r="CZ352" s="54"/>
      <c r="DA352" s="54"/>
      <c r="DB352" s="54"/>
      <c r="DC352" s="54"/>
    </row>
    <row r="353" spans="1:107" x14ac:dyDescent="0.2">
      <c r="A353" s="23"/>
      <c r="B353" s="91"/>
      <c r="C353" s="22"/>
      <c r="D353" s="22"/>
      <c r="E353" s="24"/>
      <c r="F353" s="24"/>
      <c r="G353" s="54"/>
      <c r="H353" s="54"/>
      <c r="I353" s="54"/>
      <c r="J353" s="54"/>
      <c r="K353" s="54"/>
      <c r="L353" s="54"/>
      <c r="M353" s="54"/>
      <c r="N353" s="54"/>
      <c r="O353" s="54"/>
      <c r="P353" s="54"/>
      <c r="Q353" s="54"/>
      <c r="R353" s="54"/>
      <c r="S353" s="54"/>
      <c r="T353" s="54"/>
      <c r="U353" s="54"/>
      <c r="V353" s="54"/>
      <c r="W353" s="54"/>
      <c r="X353" s="54"/>
      <c r="Y353" s="54"/>
      <c r="Z353" s="54"/>
      <c r="AA353" s="54"/>
      <c r="AB353" s="54"/>
      <c r="AC353" s="54"/>
      <c r="AD353" s="54"/>
      <c r="AE353" s="54"/>
      <c r="AF353" s="54"/>
      <c r="AG353" s="54"/>
      <c r="AH353" s="54"/>
      <c r="AI353" s="54"/>
      <c r="AJ353" s="54"/>
      <c r="AK353" s="54"/>
      <c r="AL353" s="54"/>
      <c r="AM353" s="54"/>
      <c r="AN353" s="54"/>
      <c r="AO353" s="54"/>
      <c r="AP353" s="54"/>
      <c r="AQ353" s="54"/>
      <c r="AR353" s="54"/>
      <c r="AS353" s="54"/>
      <c r="AT353" s="54"/>
      <c r="AU353" s="54"/>
      <c r="AV353" s="54"/>
      <c r="AW353" s="54"/>
      <c r="AX353" s="54"/>
      <c r="AY353" s="54"/>
      <c r="AZ353" s="54"/>
      <c r="BA353" s="54"/>
      <c r="BB353" s="54"/>
      <c r="BC353" s="54"/>
      <c r="BD353" s="54"/>
      <c r="BE353" s="54"/>
      <c r="BF353" s="54"/>
      <c r="BG353" s="54"/>
      <c r="BH353" s="54"/>
      <c r="BI353" s="54"/>
      <c r="BJ353" s="54"/>
      <c r="BK353" s="54"/>
      <c r="BL353" s="54"/>
      <c r="BM353" s="54"/>
      <c r="BN353" s="54"/>
      <c r="BO353" s="54"/>
      <c r="BP353" s="54"/>
      <c r="BQ353" s="54"/>
      <c r="BR353" s="54"/>
      <c r="BS353" s="54"/>
      <c r="BT353" s="54"/>
      <c r="BU353" s="54"/>
      <c r="BV353" s="54"/>
      <c r="BW353" s="54"/>
      <c r="BX353" s="54"/>
      <c r="BY353" s="54"/>
      <c r="BZ353" s="54"/>
      <c r="CA353" s="54"/>
      <c r="CB353" s="54"/>
      <c r="CC353" s="54"/>
      <c r="CD353" s="54"/>
      <c r="CE353" s="54"/>
      <c r="CF353" s="54"/>
      <c r="CG353" s="54"/>
      <c r="CH353" s="54"/>
      <c r="CI353" s="54"/>
      <c r="CJ353" s="54"/>
      <c r="CK353" s="54"/>
      <c r="CL353" s="54"/>
      <c r="CM353" s="54"/>
      <c r="CN353" s="54"/>
      <c r="CO353" s="54"/>
      <c r="CP353" s="54"/>
      <c r="CQ353" s="54"/>
      <c r="CR353" s="54"/>
      <c r="CS353" s="54"/>
      <c r="CT353" s="54"/>
      <c r="CU353" s="54"/>
      <c r="CV353" s="54"/>
      <c r="CW353" s="54"/>
      <c r="CX353" s="54"/>
      <c r="CY353" s="54"/>
      <c r="CZ353" s="54"/>
      <c r="DA353" s="54"/>
      <c r="DB353" s="54"/>
      <c r="DC353" s="54"/>
    </row>
    <row r="354" spans="1:107" x14ac:dyDescent="0.2">
      <c r="A354" s="23"/>
      <c r="B354" s="91"/>
      <c r="C354" s="22"/>
      <c r="D354" s="22"/>
      <c r="E354" s="24"/>
      <c r="F354" s="24"/>
      <c r="G354" s="54"/>
      <c r="H354" s="54"/>
      <c r="I354" s="54"/>
      <c r="J354" s="54"/>
      <c r="K354" s="54"/>
      <c r="L354" s="54"/>
      <c r="M354" s="54"/>
      <c r="N354" s="54"/>
      <c r="O354" s="54"/>
      <c r="P354" s="54"/>
      <c r="Q354" s="54"/>
      <c r="R354" s="54"/>
      <c r="S354" s="54"/>
      <c r="T354" s="54"/>
      <c r="U354" s="54"/>
      <c r="V354" s="54"/>
      <c r="W354" s="54"/>
      <c r="X354" s="54"/>
      <c r="Y354" s="54"/>
      <c r="Z354" s="54"/>
      <c r="AA354" s="54"/>
      <c r="AB354" s="54"/>
      <c r="AC354" s="54"/>
      <c r="AD354" s="54"/>
      <c r="AE354" s="54"/>
      <c r="AF354" s="54"/>
      <c r="AG354" s="54"/>
      <c r="AH354" s="54"/>
      <c r="AI354" s="54"/>
      <c r="AJ354" s="54"/>
      <c r="AK354" s="54"/>
      <c r="AL354" s="54"/>
      <c r="AM354" s="54"/>
      <c r="AN354" s="54"/>
      <c r="AO354" s="54"/>
      <c r="AP354" s="54"/>
      <c r="AQ354" s="54"/>
      <c r="AR354" s="54"/>
      <c r="AS354" s="54"/>
      <c r="AT354" s="54"/>
      <c r="AU354" s="54"/>
      <c r="AV354" s="54"/>
      <c r="AW354" s="54"/>
      <c r="AX354" s="54"/>
      <c r="AY354" s="54"/>
      <c r="AZ354" s="54"/>
      <c r="BA354" s="54"/>
      <c r="BB354" s="54"/>
      <c r="BC354" s="54"/>
      <c r="BD354" s="54"/>
      <c r="BE354" s="54"/>
      <c r="BF354" s="54"/>
      <c r="BG354" s="54"/>
      <c r="BH354" s="54"/>
      <c r="BI354" s="54"/>
      <c r="BJ354" s="54"/>
      <c r="BK354" s="54"/>
      <c r="BL354" s="54"/>
      <c r="BM354" s="54"/>
      <c r="BN354" s="54"/>
      <c r="BO354" s="54"/>
      <c r="BP354" s="54"/>
      <c r="BQ354" s="54"/>
      <c r="BR354" s="54"/>
      <c r="BS354" s="54"/>
      <c r="BT354" s="54"/>
      <c r="BU354" s="54"/>
      <c r="BV354" s="54"/>
      <c r="BW354" s="54"/>
      <c r="BX354" s="54"/>
      <c r="BY354" s="54"/>
      <c r="BZ354" s="54"/>
      <c r="CA354" s="54"/>
      <c r="CB354" s="54"/>
      <c r="CC354" s="54"/>
      <c r="CD354" s="54"/>
      <c r="CE354" s="54"/>
      <c r="CF354" s="54"/>
      <c r="CG354" s="54"/>
      <c r="CH354" s="54"/>
      <c r="CI354" s="54"/>
      <c r="CJ354" s="54"/>
      <c r="CK354" s="54"/>
      <c r="CL354" s="54"/>
      <c r="CM354" s="54"/>
      <c r="CN354" s="54"/>
      <c r="CO354" s="54"/>
      <c r="CP354" s="54"/>
      <c r="CQ354" s="54"/>
      <c r="CR354" s="54"/>
      <c r="CS354" s="54"/>
      <c r="CT354" s="54"/>
      <c r="CU354" s="54"/>
      <c r="CV354" s="54"/>
      <c r="CW354" s="54"/>
      <c r="CX354" s="54"/>
      <c r="CY354" s="54"/>
      <c r="CZ354" s="54"/>
      <c r="DA354" s="54"/>
      <c r="DB354" s="54"/>
      <c r="DC354" s="54"/>
    </row>
    <row r="355" spans="1:107" x14ac:dyDescent="0.2">
      <c r="A355" s="23"/>
      <c r="B355" s="91"/>
      <c r="C355" s="22"/>
      <c r="D355" s="22"/>
      <c r="E355" s="24"/>
      <c r="F355" s="24"/>
      <c r="G355" s="54"/>
      <c r="H355" s="54"/>
      <c r="I355" s="54"/>
      <c r="J355" s="54"/>
      <c r="K355" s="54"/>
      <c r="L355" s="54"/>
      <c r="M355" s="54"/>
      <c r="N355" s="54"/>
      <c r="O355" s="54"/>
      <c r="P355" s="54"/>
      <c r="Q355" s="54"/>
      <c r="R355" s="54"/>
      <c r="S355" s="54"/>
      <c r="T355" s="54"/>
      <c r="U355" s="54"/>
      <c r="V355" s="54"/>
      <c r="W355" s="54"/>
      <c r="X355" s="54"/>
      <c r="Y355" s="54"/>
      <c r="Z355" s="54"/>
      <c r="AA355" s="54"/>
      <c r="AB355" s="54"/>
      <c r="AC355" s="54"/>
      <c r="AD355" s="54"/>
      <c r="AE355" s="54"/>
      <c r="AF355" s="54"/>
      <c r="AG355" s="54"/>
      <c r="AH355" s="54"/>
      <c r="AI355" s="54"/>
      <c r="AJ355" s="54"/>
      <c r="AK355" s="54"/>
      <c r="AL355" s="54"/>
      <c r="AM355" s="54"/>
      <c r="AN355" s="54"/>
      <c r="AO355" s="54"/>
      <c r="AP355" s="54"/>
      <c r="AQ355" s="54"/>
      <c r="AR355" s="54"/>
      <c r="AS355" s="54"/>
      <c r="AT355" s="54"/>
      <c r="AU355" s="54"/>
      <c r="AV355" s="54"/>
      <c r="AW355" s="54"/>
      <c r="AX355" s="54"/>
      <c r="AY355" s="54"/>
      <c r="AZ355" s="54"/>
      <c r="BA355" s="54"/>
      <c r="BB355" s="54"/>
      <c r="BC355" s="54"/>
      <c r="BD355" s="54"/>
      <c r="BE355" s="54"/>
      <c r="BF355" s="54"/>
      <c r="BG355" s="54"/>
      <c r="BH355" s="54"/>
      <c r="BI355" s="54"/>
      <c r="BJ355" s="54"/>
      <c r="BK355" s="54"/>
      <c r="BL355" s="54"/>
      <c r="BM355" s="54"/>
      <c r="BN355" s="54"/>
      <c r="BO355" s="54"/>
      <c r="BP355" s="54"/>
      <c r="BQ355" s="54"/>
      <c r="BR355" s="54"/>
      <c r="BS355" s="54"/>
      <c r="BT355" s="54"/>
      <c r="BU355" s="54"/>
      <c r="BV355" s="54"/>
      <c r="BW355" s="54"/>
      <c r="BX355" s="54"/>
      <c r="BY355" s="54"/>
      <c r="BZ355" s="54"/>
      <c r="CA355" s="54"/>
      <c r="CB355" s="54"/>
      <c r="CC355" s="54"/>
      <c r="CD355" s="54"/>
      <c r="CE355" s="54"/>
      <c r="CF355" s="54"/>
      <c r="CG355" s="54"/>
      <c r="CH355" s="54"/>
      <c r="CI355" s="54"/>
      <c r="CJ355" s="54"/>
      <c r="CK355" s="54"/>
      <c r="CL355" s="54"/>
      <c r="CM355" s="54"/>
      <c r="CN355" s="54"/>
      <c r="CO355" s="54"/>
      <c r="CP355" s="54"/>
      <c r="CQ355" s="54"/>
      <c r="CR355" s="54"/>
      <c r="CS355" s="54"/>
      <c r="CT355" s="54"/>
      <c r="CU355" s="54"/>
      <c r="CV355" s="54"/>
      <c r="CW355" s="54"/>
      <c r="CX355" s="54"/>
      <c r="CY355" s="54"/>
      <c r="CZ355" s="54"/>
      <c r="DA355" s="54"/>
      <c r="DB355" s="54"/>
      <c r="DC355" s="54"/>
    </row>
    <row r="356" spans="1:107" x14ac:dyDescent="0.2">
      <c r="A356" s="23"/>
      <c r="B356" s="91"/>
      <c r="C356" s="22"/>
      <c r="D356" s="22"/>
      <c r="E356" s="24"/>
      <c r="F356" s="24"/>
      <c r="G356" s="54"/>
      <c r="H356" s="54"/>
      <c r="I356" s="54"/>
      <c r="J356" s="54"/>
      <c r="K356" s="54"/>
      <c r="L356" s="54"/>
      <c r="M356" s="54"/>
      <c r="N356" s="54"/>
      <c r="O356" s="54"/>
      <c r="P356" s="54"/>
      <c r="Q356" s="54"/>
      <c r="R356" s="54"/>
      <c r="S356" s="54"/>
      <c r="T356" s="54"/>
      <c r="U356" s="54"/>
      <c r="V356" s="54"/>
      <c r="W356" s="54"/>
      <c r="X356" s="54"/>
      <c r="Y356" s="54"/>
      <c r="Z356" s="54"/>
      <c r="AA356" s="54"/>
      <c r="AB356" s="54"/>
      <c r="AC356" s="54"/>
      <c r="AD356" s="54"/>
      <c r="AE356" s="54"/>
      <c r="AF356" s="54"/>
      <c r="AG356" s="54"/>
      <c r="AH356" s="54"/>
      <c r="AI356" s="54"/>
      <c r="AJ356" s="54"/>
      <c r="AK356" s="54"/>
      <c r="AL356" s="54"/>
      <c r="AM356" s="54"/>
      <c r="AN356" s="54"/>
      <c r="AO356" s="54"/>
      <c r="AP356" s="54"/>
      <c r="AQ356" s="54"/>
      <c r="AR356" s="54"/>
      <c r="AS356" s="54"/>
      <c r="AT356" s="54"/>
      <c r="AU356" s="54"/>
      <c r="AV356" s="54"/>
      <c r="AW356" s="54"/>
      <c r="AX356" s="54"/>
      <c r="AY356" s="54"/>
      <c r="AZ356" s="54"/>
      <c r="BA356" s="54"/>
      <c r="BB356" s="54"/>
      <c r="BC356" s="54"/>
      <c r="BD356" s="54"/>
      <c r="BE356" s="54"/>
      <c r="BF356" s="54"/>
      <c r="BG356" s="54"/>
      <c r="BH356" s="54"/>
      <c r="BI356" s="54"/>
      <c r="BJ356" s="54"/>
      <c r="BK356" s="54"/>
      <c r="BL356" s="54"/>
      <c r="BM356" s="54"/>
      <c r="BN356" s="54"/>
      <c r="BO356" s="54"/>
      <c r="BP356" s="54"/>
      <c r="BQ356" s="54"/>
      <c r="BR356" s="54"/>
      <c r="BS356" s="54"/>
      <c r="BT356" s="54"/>
      <c r="BU356" s="54"/>
      <c r="BV356" s="54"/>
      <c r="BW356" s="54"/>
      <c r="BX356" s="54"/>
      <c r="BY356" s="54"/>
      <c r="BZ356" s="54"/>
      <c r="CA356" s="54"/>
      <c r="CB356" s="54"/>
      <c r="CC356" s="54"/>
      <c r="CD356" s="54"/>
      <c r="CE356" s="54"/>
      <c r="CF356" s="54"/>
      <c r="CG356" s="54"/>
      <c r="CH356" s="54"/>
      <c r="CI356" s="54"/>
      <c r="CJ356" s="54"/>
      <c r="CK356" s="54"/>
      <c r="CL356" s="54"/>
      <c r="CM356" s="54"/>
      <c r="CN356" s="54"/>
      <c r="CO356" s="54"/>
      <c r="CP356" s="54"/>
      <c r="CQ356" s="54"/>
      <c r="CR356" s="54"/>
      <c r="CS356" s="54"/>
      <c r="CT356" s="54"/>
      <c r="CU356" s="54"/>
      <c r="CV356" s="54"/>
      <c r="CW356" s="54"/>
      <c r="CX356" s="54"/>
      <c r="CY356" s="54"/>
      <c r="CZ356" s="54"/>
      <c r="DA356" s="54"/>
      <c r="DB356" s="54"/>
      <c r="DC356" s="54"/>
    </row>
    <row r="357" spans="1:107" x14ac:dyDescent="0.2">
      <c r="A357" s="23"/>
      <c r="B357" s="91"/>
      <c r="C357" s="22"/>
      <c r="D357" s="22"/>
      <c r="E357" s="24"/>
      <c r="F357" s="24"/>
      <c r="G357" s="54"/>
      <c r="H357" s="54"/>
      <c r="I357" s="54"/>
      <c r="J357" s="54"/>
      <c r="K357" s="54"/>
      <c r="L357" s="54"/>
      <c r="M357" s="54"/>
      <c r="N357" s="54"/>
      <c r="O357" s="54"/>
      <c r="P357" s="54"/>
      <c r="Q357" s="54"/>
      <c r="R357" s="54"/>
      <c r="S357" s="54"/>
      <c r="T357" s="54"/>
      <c r="U357" s="54"/>
      <c r="V357" s="54"/>
      <c r="W357" s="54"/>
      <c r="X357" s="54"/>
      <c r="Y357" s="54"/>
      <c r="Z357" s="54"/>
      <c r="AA357" s="54"/>
      <c r="AB357" s="54"/>
      <c r="AC357" s="54"/>
      <c r="AD357" s="54"/>
      <c r="AE357" s="54"/>
      <c r="AF357" s="54"/>
      <c r="AG357" s="54"/>
      <c r="AH357" s="54"/>
      <c r="AI357" s="54"/>
      <c r="AJ357" s="54"/>
      <c r="AK357" s="54"/>
      <c r="AL357" s="54"/>
      <c r="AM357" s="54"/>
      <c r="AN357" s="54"/>
      <c r="AO357" s="54"/>
      <c r="AP357" s="54"/>
      <c r="AQ357" s="54"/>
      <c r="AR357" s="54"/>
      <c r="AS357" s="54"/>
      <c r="AT357" s="54"/>
      <c r="AU357" s="54"/>
      <c r="AV357" s="54"/>
      <c r="AW357" s="54"/>
      <c r="AX357" s="54"/>
      <c r="AY357" s="54"/>
      <c r="AZ357" s="54"/>
      <c r="BA357" s="54"/>
      <c r="BB357" s="54"/>
      <c r="BC357" s="54"/>
      <c r="BD357" s="54"/>
      <c r="BE357" s="54"/>
      <c r="BF357" s="54"/>
      <c r="BG357" s="54"/>
      <c r="BH357" s="54"/>
      <c r="BI357" s="54"/>
      <c r="BJ357" s="54"/>
      <c r="BK357" s="54"/>
      <c r="BL357" s="54"/>
      <c r="BM357" s="54"/>
      <c r="BN357" s="54"/>
      <c r="BO357" s="54"/>
      <c r="BP357" s="54"/>
      <c r="BQ357" s="54"/>
      <c r="BR357" s="54"/>
      <c r="BS357" s="54"/>
      <c r="BT357" s="54"/>
      <c r="BU357" s="54"/>
      <c r="BV357" s="54"/>
      <c r="BW357" s="54"/>
      <c r="BX357" s="54"/>
      <c r="BY357" s="54"/>
      <c r="BZ357" s="54"/>
      <c r="CA357" s="54"/>
      <c r="CB357" s="54"/>
      <c r="CC357" s="54"/>
      <c r="CD357" s="54"/>
      <c r="CE357" s="54"/>
      <c r="CF357" s="54"/>
      <c r="CG357" s="54"/>
      <c r="CH357" s="54"/>
      <c r="CI357" s="54"/>
      <c r="CJ357" s="54"/>
      <c r="CK357" s="54"/>
      <c r="CL357" s="54"/>
      <c r="CM357" s="54"/>
      <c r="CN357" s="54"/>
      <c r="CO357" s="54"/>
      <c r="CP357" s="54"/>
      <c r="CQ357" s="54"/>
      <c r="CR357" s="54"/>
      <c r="CS357" s="54"/>
      <c r="CT357" s="54"/>
      <c r="CU357" s="54"/>
      <c r="CV357" s="54"/>
      <c r="CW357" s="54"/>
      <c r="CX357" s="54"/>
      <c r="CY357" s="54"/>
      <c r="CZ357" s="54"/>
      <c r="DA357" s="54"/>
      <c r="DB357" s="54"/>
      <c r="DC357" s="54"/>
    </row>
    <row r="358" spans="1:107" x14ac:dyDescent="0.2">
      <c r="A358" s="23"/>
      <c r="B358" s="91"/>
      <c r="C358" s="22"/>
      <c r="D358" s="22"/>
      <c r="E358" s="24"/>
      <c r="F358" s="24"/>
      <c r="G358" s="54"/>
      <c r="H358" s="54"/>
      <c r="I358" s="54"/>
      <c r="J358" s="54"/>
      <c r="K358" s="54"/>
      <c r="L358" s="54"/>
      <c r="M358" s="54"/>
      <c r="N358" s="54"/>
      <c r="O358" s="54"/>
      <c r="P358" s="54"/>
      <c r="Q358" s="54"/>
      <c r="R358" s="54"/>
      <c r="S358" s="54"/>
      <c r="T358" s="54"/>
      <c r="U358" s="54"/>
      <c r="V358" s="54"/>
      <c r="W358" s="54"/>
      <c r="X358" s="54"/>
      <c r="Y358" s="54"/>
      <c r="Z358" s="54"/>
      <c r="AA358" s="54"/>
      <c r="AB358" s="54"/>
      <c r="AC358" s="54"/>
      <c r="AD358" s="54"/>
      <c r="AE358" s="54"/>
      <c r="AF358" s="54"/>
      <c r="AG358" s="54"/>
      <c r="AH358" s="54"/>
      <c r="AI358" s="54"/>
      <c r="AJ358" s="54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4"/>
      <c r="BF358" s="54"/>
      <c r="BG358" s="54"/>
      <c r="BH358" s="54"/>
      <c r="BI358" s="54"/>
      <c r="BJ358" s="54"/>
      <c r="BK358" s="54"/>
      <c r="BL358" s="54"/>
      <c r="BM358" s="54"/>
      <c r="BN358" s="54"/>
      <c r="BO358" s="54"/>
      <c r="BP358" s="54"/>
      <c r="BQ358" s="54"/>
      <c r="BR358" s="54"/>
      <c r="BS358" s="54"/>
      <c r="BT358" s="54"/>
      <c r="BU358" s="54"/>
      <c r="BV358" s="54"/>
      <c r="BW358" s="54"/>
      <c r="BX358" s="54"/>
      <c r="BY358" s="54"/>
      <c r="BZ358" s="54"/>
      <c r="CA358" s="54"/>
      <c r="CB358" s="54"/>
      <c r="CC358" s="54"/>
      <c r="CD358" s="54"/>
      <c r="CE358" s="54"/>
      <c r="CF358" s="54"/>
      <c r="CG358" s="54"/>
      <c r="CH358" s="54"/>
      <c r="CI358" s="54"/>
      <c r="CJ358" s="54"/>
      <c r="CK358" s="54"/>
      <c r="CL358" s="54"/>
      <c r="CM358" s="54"/>
      <c r="CN358" s="54"/>
      <c r="CO358" s="54"/>
      <c r="CP358" s="54"/>
      <c r="CQ358" s="54"/>
      <c r="CR358" s="54"/>
      <c r="CS358" s="54"/>
      <c r="CT358" s="54"/>
      <c r="CU358" s="54"/>
      <c r="CV358" s="54"/>
      <c r="CW358" s="54"/>
      <c r="CX358" s="54"/>
      <c r="CY358" s="54"/>
      <c r="CZ358" s="54"/>
      <c r="DA358" s="54"/>
      <c r="DB358" s="54"/>
      <c r="DC358" s="54"/>
    </row>
    <row r="359" spans="1:107" x14ac:dyDescent="0.2">
      <c r="A359" s="23"/>
      <c r="B359" s="91"/>
      <c r="C359" s="22"/>
      <c r="D359" s="22"/>
      <c r="E359" s="24"/>
      <c r="F359" s="24"/>
      <c r="G359" s="54"/>
      <c r="H359" s="54"/>
      <c r="I359" s="54"/>
      <c r="J359" s="54"/>
      <c r="K359" s="54"/>
      <c r="L359" s="54"/>
      <c r="M359" s="54"/>
      <c r="N359" s="54"/>
      <c r="O359" s="54"/>
      <c r="P359" s="54"/>
      <c r="Q359" s="54"/>
      <c r="R359" s="54"/>
      <c r="S359" s="54"/>
      <c r="T359" s="54"/>
      <c r="U359" s="54"/>
      <c r="V359" s="54"/>
      <c r="W359" s="54"/>
      <c r="X359" s="54"/>
      <c r="Y359" s="54"/>
      <c r="Z359" s="54"/>
      <c r="AA359" s="54"/>
      <c r="AB359" s="54"/>
      <c r="AC359" s="54"/>
      <c r="AD359" s="54"/>
      <c r="AE359" s="54"/>
      <c r="AF359" s="54"/>
      <c r="AG359" s="54"/>
      <c r="AH359" s="54"/>
      <c r="AI359" s="54"/>
      <c r="AJ359" s="54"/>
      <c r="AK359" s="54"/>
      <c r="AL359" s="54"/>
      <c r="AM359" s="54"/>
      <c r="AN359" s="54"/>
      <c r="AO359" s="54"/>
      <c r="AP359" s="54"/>
      <c r="AQ359" s="54"/>
      <c r="AR359" s="54"/>
      <c r="AS359" s="54"/>
      <c r="AT359" s="54"/>
      <c r="AU359" s="54"/>
      <c r="AV359" s="54"/>
      <c r="AW359" s="54"/>
      <c r="AX359" s="54"/>
      <c r="AY359" s="54"/>
      <c r="AZ359" s="54"/>
      <c r="BA359" s="54"/>
      <c r="BB359" s="54"/>
      <c r="BC359" s="54"/>
      <c r="BD359" s="54"/>
      <c r="BE359" s="54"/>
      <c r="BF359" s="54"/>
      <c r="BG359" s="54"/>
      <c r="BH359" s="54"/>
      <c r="BI359" s="54"/>
      <c r="BJ359" s="54"/>
      <c r="BK359" s="54"/>
      <c r="BL359" s="54"/>
      <c r="BM359" s="54"/>
      <c r="BN359" s="54"/>
      <c r="BO359" s="54"/>
      <c r="BP359" s="54"/>
      <c r="BQ359" s="54"/>
      <c r="BR359" s="54"/>
      <c r="BS359" s="54"/>
      <c r="BT359" s="54"/>
      <c r="BU359" s="54"/>
      <c r="BV359" s="54"/>
      <c r="BW359" s="54"/>
      <c r="BX359" s="54"/>
      <c r="BY359" s="54"/>
      <c r="BZ359" s="54"/>
      <c r="CA359" s="54"/>
      <c r="CB359" s="54"/>
      <c r="CC359" s="54"/>
      <c r="CD359" s="54"/>
      <c r="CE359" s="54"/>
      <c r="CF359" s="54"/>
      <c r="CG359" s="54"/>
      <c r="CH359" s="54"/>
      <c r="CI359" s="54"/>
      <c r="CJ359" s="54"/>
      <c r="CK359" s="54"/>
      <c r="CL359" s="54"/>
      <c r="CM359" s="54"/>
      <c r="CN359" s="54"/>
      <c r="CO359" s="54"/>
      <c r="CP359" s="54"/>
      <c r="CQ359" s="54"/>
      <c r="CR359" s="54"/>
      <c r="CS359" s="54"/>
      <c r="CT359" s="54"/>
      <c r="CU359" s="54"/>
      <c r="CV359" s="54"/>
      <c r="CW359" s="54"/>
      <c r="CX359" s="54"/>
      <c r="CY359" s="54"/>
      <c r="CZ359" s="54"/>
      <c r="DA359" s="54"/>
      <c r="DB359" s="54"/>
      <c r="DC359" s="54"/>
    </row>
    <row r="360" spans="1:107" x14ac:dyDescent="0.2">
      <c r="A360" s="23"/>
      <c r="B360" s="91"/>
      <c r="C360" s="22"/>
      <c r="D360" s="22"/>
      <c r="E360" s="24"/>
      <c r="F360" s="24"/>
      <c r="G360" s="54"/>
      <c r="H360" s="54"/>
      <c r="I360" s="54"/>
      <c r="J360" s="54"/>
      <c r="K360" s="54"/>
      <c r="L360" s="54"/>
      <c r="M360" s="54"/>
      <c r="N360" s="54"/>
      <c r="O360" s="54"/>
      <c r="P360" s="54"/>
      <c r="Q360" s="54"/>
      <c r="R360" s="54"/>
      <c r="S360" s="54"/>
      <c r="T360" s="54"/>
      <c r="U360" s="54"/>
      <c r="V360" s="54"/>
      <c r="W360" s="54"/>
      <c r="X360" s="54"/>
      <c r="Y360" s="54"/>
      <c r="Z360" s="54"/>
      <c r="AA360" s="54"/>
      <c r="AB360" s="54"/>
      <c r="AC360" s="54"/>
      <c r="AD360" s="54"/>
      <c r="AE360" s="54"/>
      <c r="AF360" s="54"/>
      <c r="AG360" s="54"/>
      <c r="AH360" s="54"/>
      <c r="AI360" s="54"/>
      <c r="AJ360" s="54"/>
      <c r="AK360" s="54"/>
      <c r="AL360" s="54"/>
      <c r="AM360" s="54"/>
      <c r="AN360" s="54"/>
      <c r="AO360" s="54"/>
      <c r="AP360" s="54"/>
      <c r="AQ360" s="54"/>
      <c r="AR360" s="54"/>
      <c r="AS360" s="54"/>
      <c r="AT360" s="54"/>
      <c r="AU360" s="54"/>
      <c r="AV360" s="54"/>
      <c r="AW360" s="54"/>
      <c r="AX360" s="54"/>
      <c r="AY360" s="54"/>
      <c r="AZ360" s="54"/>
      <c r="BA360" s="54"/>
      <c r="BB360" s="54"/>
      <c r="BC360" s="54"/>
      <c r="BD360" s="54"/>
      <c r="BE360" s="54"/>
      <c r="BF360" s="54"/>
      <c r="BG360" s="54"/>
      <c r="BH360" s="54"/>
      <c r="BI360" s="54"/>
      <c r="BJ360" s="54"/>
      <c r="BK360" s="54"/>
      <c r="BL360" s="54"/>
      <c r="BM360" s="54"/>
      <c r="BN360" s="54"/>
      <c r="BO360" s="54"/>
      <c r="BP360" s="54"/>
      <c r="BQ360" s="54"/>
      <c r="BR360" s="54"/>
      <c r="BS360" s="54"/>
      <c r="BT360" s="54"/>
      <c r="BU360" s="54"/>
      <c r="BV360" s="54"/>
      <c r="BW360" s="54"/>
      <c r="BX360" s="54"/>
      <c r="BY360" s="54"/>
      <c r="BZ360" s="54"/>
      <c r="CA360" s="54"/>
      <c r="CB360" s="54"/>
      <c r="CC360" s="54"/>
      <c r="CD360" s="54"/>
      <c r="CE360" s="54"/>
      <c r="CF360" s="54"/>
      <c r="CG360" s="54"/>
      <c r="CH360" s="54"/>
      <c r="CI360" s="54"/>
      <c r="CJ360" s="54"/>
      <c r="CK360" s="54"/>
      <c r="CL360" s="54"/>
      <c r="CM360" s="54"/>
      <c r="CN360" s="54"/>
      <c r="CO360" s="54"/>
      <c r="CP360" s="54"/>
      <c r="CQ360" s="54"/>
      <c r="CR360" s="54"/>
      <c r="CS360" s="54"/>
      <c r="CT360" s="54"/>
      <c r="CU360" s="54"/>
      <c r="CV360" s="54"/>
      <c r="CW360" s="54"/>
      <c r="CX360" s="54"/>
      <c r="CY360" s="54"/>
      <c r="CZ360" s="54"/>
      <c r="DA360" s="54"/>
      <c r="DB360" s="54"/>
      <c r="DC360" s="54"/>
    </row>
    <row r="361" spans="1:107" x14ac:dyDescent="0.2">
      <c r="A361" s="23"/>
      <c r="B361" s="91"/>
      <c r="C361" s="22"/>
      <c r="D361" s="22"/>
      <c r="E361" s="24"/>
      <c r="F361" s="24"/>
      <c r="G361" s="54"/>
      <c r="H361" s="54"/>
      <c r="I361" s="54"/>
      <c r="J361" s="54"/>
      <c r="K361" s="54"/>
      <c r="L361" s="54"/>
      <c r="M361" s="54"/>
      <c r="N361" s="54"/>
      <c r="O361" s="54"/>
      <c r="P361" s="54"/>
      <c r="Q361" s="54"/>
      <c r="R361" s="54"/>
      <c r="S361" s="54"/>
      <c r="T361" s="54"/>
      <c r="U361" s="54"/>
      <c r="V361" s="54"/>
      <c r="W361" s="54"/>
      <c r="X361" s="54"/>
      <c r="Y361" s="54"/>
      <c r="Z361" s="54"/>
      <c r="AA361" s="54"/>
      <c r="AB361" s="54"/>
      <c r="AC361" s="54"/>
      <c r="AD361" s="54"/>
      <c r="AE361" s="54"/>
      <c r="AF361" s="54"/>
      <c r="AG361" s="54"/>
      <c r="AH361" s="54"/>
      <c r="AI361" s="54"/>
      <c r="AJ361" s="54"/>
      <c r="AK361" s="54"/>
      <c r="AL361" s="54"/>
      <c r="AM361" s="54"/>
      <c r="AN361" s="54"/>
      <c r="AO361" s="54"/>
      <c r="AP361" s="54"/>
      <c r="AQ361" s="54"/>
      <c r="AR361" s="54"/>
      <c r="AS361" s="54"/>
      <c r="AT361" s="54"/>
      <c r="AU361" s="54"/>
      <c r="AV361" s="54"/>
      <c r="AW361" s="54"/>
      <c r="AX361" s="54"/>
      <c r="AY361" s="54"/>
      <c r="AZ361" s="54"/>
      <c r="BA361" s="54"/>
      <c r="BB361" s="54"/>
      <c r="BC361" s="54"/>
      <c r="BD361" s="54"/>
      <c r="BE361" s="54"/>
      <c r="BF361" s="54"/>
      <c r="BG361" s="54"/>
      <c r="BH361" s="54"/>
      <c r="BI361" s="54"/>
      <c r="BJ361" s="54"/>
      <c r="BK361" s="54"/>
      <c r="BL361" s="54"/>
      <c r="BM361" s="54"/>
      <c r="BN361" s="54"/>
      <c r="BO361" s="54"/>
      <c r="BP361" s="54"/>
      <c r="BQ361" s="54"/>
      <c r="BR361" s="54"/>
      <c r="BS361" s="54"/>
      <c r="BT361" s="54"/>
      <c r="BU361" s="54"/>
      <c r="BV361" s="54"/>
      <c r="BW361" s="54"/>
      <c r="BX361" s="54"/>
      <c r="BY361" s="54"/>
      <c r="BZ361" s="54"/>
      <c r="CA361" s="54"/>
      <c r="CB361" s="54"/>
      <c r="CC361" s="54"/>
      <c r="CD361" s="54"/>
      <c r="CE361" s="54"/>
      <c r="CF361" s="54"/>
      <c r="CG361" s="54"/>
      <c r="CH361" s="54"/>
      <c r="CI361" s="54"/>
      <c r="CJ361" s="54"/>
      <c r="CK361" s="54"/>
      <c r="CL361" s="54"/>
      <c r="CM361" s="54"/>
      <c r="CN361" s="54"/>
      <c r="CO361" s="54"/>
      <c r="CP361" s="54"/>
      <c r="CQ361" s="54"/>
      <c r="CR361" s="54"/>
      <c r="CS361" s="54"/>
      <c r="CT361" s="54"/>
      <c r="CU361" s="54"/>
      <c r="CV361" s="54"/>
      <c r="CW361" s="54"/>
      <c r="CX361" s="54"/>
      <c r="CY361" s="54"/>
      <c r="CZ361" s="54"/>
      <c r="DA361" s="54"/>
      <c r="DB361" s="54"/>
      <c r="DC361" s="54"/>
    </row>
    <row r="362" spans="1:107" x14ac:dyDescent="0.2">
      <c r="A362" s="23"/>
      <c r="B362" s="91"/>
      <c r="C362" s="22"/>
      <c r="D362" s="22"/>
      <c r="E362" s="24"/>
      <c r="F362" s="24"/>
      <c r="G362" s="54"/>
      <c r="H362" s="54"/>
      <c r="I362" s="54"/>
      <c r="J362" s="54"/>
      <c r="K362" s="54"/>
      <c r="L362" s="54"/>
      <c r="M362" s="54"/>
      <c r="N362" s="54"/>
      <c r="O362" s="54"/>
      <c r="P362" s="54"/>
      <c r="Q362" s="54"/>
      <c r="R362" s="54"/>
      <c r="S362" s="54"/>
      <c r="T362" s="54"/>
      <c r="U362" s="54"/>
      <c r="V362" s="54"/>
      <c r="W362" s="54"/>
      <c r="X362" s="54"/>
      <c r="Y362" s="54"/>
      <c r="Z362" s="54"/>
      <c r="AA362" s="54"/>
      <c r="AB362" s="54"/>
      <c r="AC362" s="54"/>
      <c r="AD362" s="54"/>
      <c r="AE362" s="54"/>
      <c r="AF362" s="54"/>
      <c r="AG362" s="54"/>
      <c r="AH362" s="54"/>
      <c r="AI362" s="54"/>
      <c r="AJ362" s="54"/>
      <c r="AK362" s="54"/>
      <c r="AL362" s="54"/>
      <c r="AM362" s="54"/>
      <c r="AN362" s="54"/>
      <c r="AO362" s="54"/>
      <c r="AP362" s="54"/>
      <c r="AQ362" s="54"/>
      <c r="AR362" s="54"/>
      <c r="AS362" s="54"/>
      <c r="AT362" s="54"/>
      <c r="AU362" s="54"/>
      <c r="AV362" s="54"/>
      <c r="AW362" s="54"/>
      <c r="AX362" s="54"/>
      <c r="AY362" s="54"/>
      <c r="AZ362" s="54"/>
      <c r="BA362" s="54"/>
      <c r="BB362" s="54"/>
      <c r="BC362" s="54"/>
      <c r="BD362" s="54"/>
      <c r="BE362" s="54"/>
      <c r="BF362" s="54"/>
      <c r="BG362" s="54"/>
      <c r="BH362" s="54"/>
      <c r="BI362" s="54"/>
      <c r="BJ362" s="54"/>
      <c r="BK362" s="54"/>
      <c r="BL362" s="54"/>
      <c r="BM362" s="54"/>
      <c r="BN362" s="54"/>
      <c r="BO362" s="54"/>
      <c r="BP362" s="54"/>
      <c r="BQ362" s="54"/>
      <c r="BR362" s="54"/>
      <c r="BS362" s="54"/>
      <c r="BT362" s="54"/>
      <c r="BU362" s="54"/>
      <c r="BV362" s="54"/>
      <c r="BW362" s="54"/>
      <c r="BX362" s="54"/>
      <c r="BY362" s="54"/>
      <c r="BZ362" s="54"/>
      <c r="CA362" s="54"/>
      <c r="CB362" s="54"/>
      <c r="CC362" s="54"/>
      <c r="CD362" s="54"/>
      <c r="CE362" s="54"/>
      <c r="CF362" s="54"/>
      <c r="CG362" s="54"/>
      <c r="CH362" s="54"/>
      <c r="CI362" s="54"/>
      <c r="CJ362" s="54"/>
      <c r="CK362" s="54"/>
      <c r="CL362" s="54"/>
      <c r="CM362" s="54"/>
      <c r="CN362" s="54"/>
      <c r="CO362" s="54"/>
      <c r="CP362" s="54"/>
      <c r="CQ362" s="54"/>
      <c r="CR362" s="54"/>
      <c r="CS362" s="54"/>
      <c r="CT362" s="54"/>
      <c r="CU362" s="54"/>
      <c r="CV362" s="54"/>
      <c r="CW362" s="54"/>
      <c r="CX362" s="54"/>
      <c r="CY362" s="54"/>
      <c r="CZ362" s="54"/>
      <c r="DA362" s="54"/>
      <c r="DB362" s="54"/>
      <c r="DC362" s="54"/>
    </row>
    <row r="363" spans="1:107" x14ac:dyDescent="0.2">
      <c r="A363" s="23"/>
      <c r="B363" s="91"/>
      <c r="C363" s="22"/>
      <c r="D363" s="22"/>
      <c r="E363" s="24"/>
      <c r="F363" s="24"/>
      <c r="G363" s="54"/>
      <c r="H363" s="54"/>
      <c r="I363" s="54"/>
      <c r="J363" s="54"/>
      <c r="K363" s="54"/>
      <c r="L363" s="54"/>
      <c r="M363" s="54"/>
      <c r="N363" s="54"/>
      <c r="O363" s="54"/>
      <c r="P363" s="54"/>
      <c r="Q363" s="54"/>
      <c r="R363" s="54"/>
      <c r="S363" s="54"/>
      <c r="T363" s="54"/>
      <c r="U363" s="54"/>
      <c r="V363" s="54"/>
      <c r="W363" s="54"/>
      <c r="X363" s="54"/>
      <c r="Y363" s="54"/>
      <c r="Z363" s="54"/>
      <c r="AA363" s="54"/>
      <c r="AB363" s="54"/>
      <c r="AC363" s="54"/>
      <c r="AD363" s="54"/>
      <c r="AE363" s="54"/>
      <c r="AF363" s="54"/>
      <c r="AG363" s="54"/>
      <c r="AH363" s="54"/>
      <c r="AI363" s="54"/>
      <c r="AJ363" s="54"/>
      <c r="AK363" s="54"/>
      <c r="AL363" s="54"/>
      <c r="AM363" s="54"/>
      <c r="AN363" s="54"/>
      <c r="AO363" s="54"/>
      <c r="AP363" s="54"/>
      <c r="AQ363" s="54"/>
      <c r="AR363" s="54"/>
      <c r="AS363" s="54"/>
      <c r="AT363" s="54"/>
      <c r="AU363" s="54"/>
      <c r="AV363" s="54"/>
      <c r="AW363" s="54"/>
      <c r="AX363" s="54"/>
      <c r="AY363" s="54"/>
      <c r="AZ363" s="54"/>
      <c r="BA363" s="54"/>
      <c r="BB363" s="54"/>
      <c r="BC363" s="54"/>
      <c r="BD363" s="54"/>
      <c r="BE363" s="54"/>
      <c r="BF363" s="54"/>
      <c r="BG363" s="54"/>
      <c r="BH363" s="54"/>
      <c r="BI363" s="54"/>
      <c r="BJ363" s="54"/>
      <c r="BK363" s="54"/>
      <c r="BL363" s="54"/>
      <c r="BM363" s="54"/>
      <c r="BN363" s="54"/>
      <c r="BO363" s="54"/>
      <c r="BP363" s="54"/>
      <c r="BQ363" s="54"/>
      <c r="BR363" s="54"/>
      <c r="BS363" s="54"/>
      <c r="BT363" s="54"/>
      <c r="BU363" s="54"/>
      <c r="BV363" s="54"/>
      <c r="BW363" s="54"/>
      <c r="BX363" s="54"/>
      <c r="BY363" s="54"/>
      <c r="BZ363" s="54"/>
      <c r="CA363" s="54"/>
      <c r="CB363" s="54"/>
      <c r="CC363" s="54"/>
      <c r="CD363" s="54"/>
      <c r="CE363" s="54"/>
      <c r="CF363" s="54"/>
      <c r="CG363" s="54"/>
      <c r="CH363" s="54"/>
      <c r="CI363" s="54"/>
      <c r="CJ363" s="54"/>
      <c r="CK363" s="54"/>
      <c r="CL363" s="54"/>
      <c r="CM363" s="54"/>
      <c r="CN363" s="54"/>
      <c r="CO363" s="54"/>
      <c r="CP363" s="54"/>
      <c r="CQ363" s="54"/>
      <c r="CR363" s="54"/>
      <c r="CS363" s="54"/>
      <c r="CT363" s="54"/>
      <c r="CU363" s="54"/>
      <c r="CV363" s="54"/>
      <c r="CW363" s="54"/>
      <c r="CX363" s="54"/>
      <c r="CY363" s="54"/>
      <c r="CZ363" s="54"/>
      <c r="DA363" s="54"/>
      <c r="DB363" s="54"/>
      <c r="DC363" s="54"/>
    </row>
    <row r="364" spans="1:107" x14ac:dyDescent="0.2">
      <c r="A364" s="23"/>
      <c r="B364" s="91"/>
      <c r="C364" s="22"/>
      <c r="D364" s="22"/>
      <c r="E364" s="24"/>
      <c r="F364" s="24"/>
      <c r="G364" s="54"/>
      <c r="H364" s="54"/>
      <c r="I364" s="54"/>
      <c r="J364" s="54"/>
      <c r="K364" s="54"/>
      <c r="L364" s="54"/>
      <c r="M364" s="54"/>
      <c r="N364" s="54"/>
      <c r="O364" s="54"/>
      <c r="P364" s="54"/>
      <c r="Q364" s="54"/>
      <c r="R364" s="54"/>
      <c r="S364" s="54"/>
      <c r="T364" s="54"/>
      <c r="U364" s="54"/>
      <c r="V364" s="54"/>
      <c r="W364" s="54"/>
      <c r="X364" s="54"/>
      <c r="Y364" s="54"/>
      <c r="Z364" s="54"/>
      <c r="AA364" s="54"/>
      <c r="AB364" s="54"/>
      <c r="AC364" s="54"/>
      <c r="AD364" s="54"/>
      <c r="AE364" s="54"/>
      <c r="AF364" s="54"/>
      <c r="AG364" s="54"/>
      <c r="AH364" s="54"/>
      <c r="AI364" s="54"/>
      <c r="AJ364" s="54"/>
      <c r="AK364" s="54"/>
      <c r="AL364" s="54"/>
      <c r="AM364" s="54"/>
      <c r="AN364" s="54"/>
      <c r="AO364" s="54"/>
      <c r="AP364" s="54"/>
      <c r="AQ364" s="54"/>
      <c r="AR364" s="54"/>
      <c r="AS364" s="54"/>
      <c r="AT364" s="54"/>
      <c r="AU364" s="54"/>
      <c r="AV364" s="54"/>
      <c r="AW364" s="54"/>
      <c r="AX364" s="54"/>
      <c r="AY364" s="54"/>
      <c r="AZ364" s="54"/>
      <c r="BA364" s="54"/>
      <c r="BB364" s="54"/>
      <c r="BC364" s="54"/>
      <c r="BD364" s="54"/>
      <c r="BE364" s="54"/>
      <c r="BF364" s="54"/>
      <c r="BG364" s="54"/>
      <c r="BH364" s="54"/>
      <c r="BI364" s="54"/>
      <c r="BJ364" s="54"/>
      <c r="BK364" s="54"/>
      <c r="BL364" s="54"/>
      <c r="BM364" s="54"/>
      <c r="BN364" s="54"/>
      <c r="BO364" s="54"/>
      <c r="BP364" s="54"/>
      <c r="BQ364" s="54"/>
      <c r="BR364" s="54"/>
      <c r="BS364" s="54"/>
      <c r="BT364" s="54"/>
      <c r="BU364" s="54"/>
      <c r="BV364" s="54"/>
      <c r="BW364" s="54"/>
      <c r="BX364" s="54"/>
      <c r="BY364" s="54"/>
      <c r="BZ364" s="54"/>
      <c r="CA364" s="54"/>
      <c r="CB364" s="54"/>
      <c r="CC364" s="54"/>
      <c r="CD364" s="54"/>
      <c r="CE364" s="54"/>
      <c r="CF364" s="54"/>
      <c r="CG364" s="54"/>
      <c r="CH364" s="54"/>
      <c r="CI364" s="54"/>
      <c r="CJ364" s="54"/>
      <c r="CK364" s="54"/>
      <c r="CL364" s="54"/>
      <c r="CM364" s="54"/>
      <c r="CN364" s="54"/>
      <c r="CO364" s="54"/>
      <c r="CP364" s="54"/>
      <c r="CQ364" s="54"/>
      <c r="CR364" s="54"/>
      <c r="CS364" s="54"/>
      <c r="CT364" s="54"/>
      <c r="CU364" s="54"/>
      <c r="CV364" s="54"/>
      <c r="CW364" s="54"/>
      <c r="CX364" s="54"/>
      <c r="CY364" s="54"/>
      <c r="CZ364" s="54"/>
      <c r="DA364" s="54"/>
      <c r="DB364" s="54"/>
      <c r="DC364" s="54"/>
    </row>
    <row r="365" spans="1:107" x14ac:dyDescent="0.2">
      <c r="A365" s="23"/>
      <c r="B365" s="91"/>
      <c r="C365" s="22"/>
      <c r="D365" s="22"/>
      <c r="E365" s="24"/>
      <c r="F365" s="24"/>
      <c r="G365" s="54"/>
      <c r="H365" s="54"/>
      <c r="I365" s="54"/>
      <c r="J365" s="54"/>
      <c r="K365" s="54"/>
      <c r="L365" s="54"/>
      <c r="M365" s="54"/>
      <c r="N365" s="54"/>
      <c r="O365" s="54"/>
      <c r="P365" s="54"/>
      <c r="Q365" s="54"/>
      <c r="R365" s="54"/>
      <c r="S365" s="54"/>
      <c r="T365" s="54"/>
      <c r="U365" s="54"/>
      <c r="V365" s="54"/>
      <c r="W365" s="54"/>
      <c r="X365" s="54"/>
      <c r="Y365" s="54"/>
      <c r="Z365" s="54"/>
      <c r="AA365" s="54"/>
      <c r="AB365" s="54"/>
      <c r="AC365" s="54"/>
      <c r="AD365" s="54"/>
      <c r="AE365" s="54"/>
      <c r="AF365" s="54"/>
      <c r="AG365" s="54"/>
      <c r="AH365" s="54"/>
      <c r="AI365" s="54"/>
      <c r="AJ365" s="54"/>
      <c r="AK365" s="54"/>
      <c r="AL365" s="54"/>
      <c r="AM365" s="54"/>
      <c r="AN365" s="54"/>
      <c r="AO365" s="54"/>
      <c r="AP365" s="54"/>
      <c r="AQ365" s="54"/>
      <c r="AR365" s="54"/>
      <c r="AS365" s="54"/>
      <c r="AT365" s="54"/>
      <c r="AU365" s="54"/>
      <c r="AV365" s="54"/>
      <c r="AW365" s="54"/>
      <c r="AX365" s="54"/>
      <c r="AY365" s="54"/>
      <c r="AZ365" s="54"/>
      <c r="BA365" s="54"/>
      <c r="BB365" s="54"/>
      <c r="BC365" s="54"/>
      <c r="BD365" s="54"/>
      <c r="BE365" s="54"/>
      <c r="BF365" s="54"/>
      <c r="BG365" s="54"/>
      <c r="BH365" s="54"/>
      <c r="BI365" s="54"/>
      <c r="BJ365" s="54"/>
      <c r="BK365" s="54"/>
      <c r="BL365" s="54"/>
      <c r="BM365" s="54"/>
      <c r="BN365" s="54"/>
      <c r="BO365" s="54"/>
      <c r="BP365" s="54"/>
      <c r="BQ365" s="54"/>
      <c r="BR365" s="54"/>
      <c r="BS365" s="54"/>
      <c r="BT365" s="54"/>
      <c r="BU365" s="54"/>
      <c r="BV365" s="54"/>
      <c r="BW365" s="54"/>
      <c r="BX365" s="54"/>
      <c r="BY365" s="54"/>
      <c r="BZ365" s="54"/>
      <c r="CA365" s="54"/>
      <c r="CB365" s="54"/>
      <c r="CC365" s="54"/>
      <c r="CD365" s="54"/>
      <c r="CE365" s="54"/>
      <c r="CF365" s="54"/>
      <c r="CG365" s="54"/>
      <c r="CH365" s="54"/>
      <c r="CI365" s="54"/>
      <c r="CJ365" s="54"/>
      <c r="CK365" s="54"/>
      <c r="CL365" s="54"/>
      <c r="CM365" s="54"/>
      <c r="CN365" s="54"/>
      <c r="CO365" s="54"/>
      <c r="CP365" s="54"/>
      <c r="CQ365" s="54"/>
      <c r="CR365" s="54"/>
      <c r="CS365" s="54"/>
      <c r="CT365" s="54"/>
      <c r="CU365" s="54"/>
      <c r="CV365" s="54"/>
      <c r="CW365" s="54"/>
      <c r="CX365" s="54"/>
      <c r="CY365" s="54"/>
      <c r="CZ365" s="54"/>
      <c r="DA365" s="54"/>
      <c r="DB365" s="54"/>
      <c r="DC365" s="54"/>
    </row>
    <row r="366" spans="1:107" x14ac:dyDescent="0.2">
      <c r="A366" s="23"/>
      <c r="B366" s="91"/>
      <c r="C366" s="22"/>
      <c r="D366" s="22"/>
      <c r="E366" s="24"/>
      <c r="F366" s="24"/>
      <c r="G366" s="54"/>
      <c r="H366" s="54"/>
      <c r="I366" s="54"/>
      <c r="J366" s="54"/>
      <c r="K366" s="54"/>
      <c r="L366" s="54"/>
      <c r="M366" s="54"/>
      <c r="N366" s="54"/>
      <c r="O366" s="54"/>
      <c r="P366" s="54"/>
      <c r="Q366" s="54"/>
      <c r="R366" s="54"/>
      <c r="S366" s="54"/>
      <c r="T366" s="54"/>
      <c r="U366" s="54"/>
      <c r="V366" s="54"/>
      <c r="W366" s="54"/>
      <c r="X366" s="54"/>
      <c r="Y366" s="54"/>
      <c r="Z366" s="54"/>
      <c r="AA366" s="54"/>
      <c r="AB366" s="54"/>
      <c r="AC366" s="54"/>
      <c r="AD366" s="54"/>
      <c r="AE366" s="54"/>
      <c r="AF366" s="54"/>
      <c r="AG366" s="54"/>
      <c r="AH366" s="54"/>
      <c r="AI366" s="54"/>
      <c r="AJ366" s="54"/>
      <c r="AK366" s="54"/>
      <c r="AL366" s="54"/>
      <c r="AM366" s="54"/>
      <c r="AN366" s="54"/>
      <c r="AO366" s="54"/>
      <c r="AP366" s="54"/>
      <c r="AQ366" s="54"/>
      <c r="AR366" s="54"/>
      <c r="AS366" s="54"/>
      <c r="AT366" s="54"/>
      <c r="AU366" s="54"/>
      <c r="AV366" s="54"/>
      <c r="AW366" s="54"/>
      <c r="AX366" s="54"/>
      <c r="AY366" s="54"/>
      <c r="AZ366" s="54"/>
      <c r="BA366" s="54"/>
      <c r="BB366" s="54"/>
      <c r="BC366" s="54"/>
      <c r="BD366" s="54"/>
      <c r="BE366" s="54"/>
      <c r="BF366" s="54"/>
      <c r="BG366" s="54"/>
      <c r="BH366" s="54"/>
      <c r="BI366" s="54"/>
      <c r="BJ366" s="54"/>
      <c r="BK366" s="54"/>
      <c r="BL366" s="54"/>
      <c r="BM366" s="54"/>
      <c r="BN366" s="54"/>
      <c r="BO366" s="54"/>
      <c r="BP366" s="54"/>
      <c r="BQ366" s="54"/>
      <c r="BR366" s="54"/>
      <c r="BS366" s="54"/>
      <c r="BT366" s="54"/>
      <c r="BU366" s="54"/>
      <c r="BV366" s="54"/>
      <c r="BW366" s="54"/>
      <c r="BX366" s="54"/>
      <c r="BY366" s="54"/>
      <c r="BZ366" s="54"/>
      <c r="CA366" s="54"/>
      <c r="CB366" s="54"/>
      <c r="CC366" s="54"/>
      <c r="CD366" s="54"/>
      <c r="CE366" s="54"/>
      <c r="CF366" s="54"/>
      <c r="CG366" s="54"/>
      <c r="CH366" s="54"/>
      <c r="CI366" s="54"/>
      <c r="CJ366" s="54"/>
      <c r="CK366" s="54"/>
      <c r="CL366" s="54"/>
      <c r="CM366" s="54"/>
      <c r="CN366" s="54"/>
      <c r="CO366" s="54"/>
      <c r="CP366" s="54"/>
      <c r="CQ366" s="54"/>
      <c r="CR366" s="54"/>
      <c r="CS366" s="54"/>
      <c r="CT366" s="54"/>
      <c r="CU366" s="54"/>
      <c r="CV366" s="54"/>
      <c r="CW366" s="54"/>
      <c r="CX366" s="54"/>
      <c r="CY366" s="54"/>
      <c r="CZ366" s="54"/>
      <c r="DA366" s="54"/>
      <c r="DB366" s="54"/>
      <c r="DC366" s="54"/>
    </row>
    <row r="367" spans="1:107" x14ac:dyDescent="0.2">
      <c r="A367" s="23"/>
      <c r="B367" s="91"/>
      <c r="C367" s="22"/>
      <c r="D367" s="22"/>
      <c r="E367" s="24"/>
      <c r="F367" s="24"/>
      <c r="G367" s="54"/>
      <c r="H367" s="54"/>
      <c r="I367" s="54"/>
      <c r="J367" s="54"/>
      <c r="K367" s="54"/>
      <c r="L367" s="54"/>
      <c r="M367" s="54"/>
      <c r="N367" s="54"/>
      <c r="O367" s="54"/>
      <c r="P367" s="54"/>
      <c r="Q367" s="54"/>
      <c r="R367" s="54"/>
      <c r="S367" s="54"/>
      <c r="T367" s="54"/>
      <c r="U367" s="54"/>
      <c r="V367" s="54"/>
      <c r="W367" s="54"/>
      <c r="X367" s="54"/>
      <c r="Y367" s="54"/>
      <c r="Z367" s="54"/>
      <c r="AA367" s="54"/>
      <c r="AB367" s="54"/>
      <c r="AC367" s="54"/>
      <c r="AD367" s="54"/>
      <c r="AE367" s="54"/>
      <c r="AF367" s="54"/>
      <c r="AG367" s="54"/>
      <c r="AH367" s="54"/>
      <c r="AI367" s="54"/>
      <c r="AJ367" s="54"/>
      <c r="AK367" s="54"/>
      <c r="AL367" s="54"/>
      <c r="AM367" s="54"/>
      <c r="AN367" s="54"/>
      <c r="AO367" s="54"/>
      <c r="AP367" s="54"/>
      <c r="AQ367" s="54"/>
      <c r="AR367" s="54"/>
      <c r="AS367" s="54"/>
      <c r="AT367" s="54"/>
      <c r="AU367" s="54"/>
      <c r="AV367" s="54"/>
      <c r="AW367" s="54"/>
      <c r="AX367" s="54"/>
      <c r="AY367" s="54"/>
      <c r="AZ367" s="54"/>
      <c r="BA367" s="54"/>
      <c r="BB367" s="54"/>
      <c r="BC367" s="54"/>
      <c r="BD367" s="54"/>
      <c r="BE367" s="54"/>
      <c r="BF367" s="54"/>
      <c r="BG367" s="54"/>
      <c r="BH367" s="54"/>
      <c r="BI367" s="54"/>
      <c r="BJ367" s="54"/>
      <c r="BK367" s="54"/>
      <c r="BL367" s="54"/>
      <c r="BM367" s="54"/>
      <c r="BN367" s="54"/>
      <c r="BO367" s="54"/>
      <c r="BP367" s="54"/>
      <c r="BQ367" s="54"/>
      <c r="BR367" s="54"/>
      <c r="BS367" s="54"/>
      <c r="BT367" s="54"/>
      <c r="BU367" s="54"/>
      <c r="BV367" s="54"/>
      <c r="BW367" s="54"/>
      <c r="BX367" s="54"/>
      <c r="BY367" s="54"/>
      <c r="BZ367" s="54"/>
      <c r="CA367" s="54"/>
      <c r="CB367" s="54"/>
      <c r="CC367" s="54"/>
      <c r="CD367" s="54"/>
      <c r="CE367" s="54"/>
      <c r="CF367" s="54"/>
      <c r="CG367" s="54"/>
      <c r="CH367" s="54"/>
      <c r="CI367" s="54"/>
      <c r="CJ367" s="54"/>
      <c r="CK367" s="54"/>
      <c r="CL367" s="54"/>
      <c r="CM367" s="54"/>
      <c r="CN367" s="54"/>
      <c r="CO367" s="54"/>
      <c r="CP367" s="54"/>
      <c r="CQ367" s="54"/>
      <c r="CR367" s="54"/>
      <c r="CS367" s="54"/>
      <c r="CT367" s="54"/>
      <c r="CU367" s="54"/>
      <c r="CV367" s="54"/>
      <c r="CW367" s="54"/>
      <c r="CX367" s="54"/>
      <c r="CY367" s="54"/>
      <c r="CZ367" s="54"/>
      <c r="DA367" s="54"/>
      <c r="DB367" s="54"/>
      <c r="DC367" s="54"/>
    </row>
    <row r="368" spans="1:107" x14ac:dyDescent="0.2">
      <c r="A368" s="23"/>
      <c r="B368" s="91"/>
      <c r="C368" s="22"/>
      <c r="D368" s="22"/>
      <c r="E368" s="24"/>
      <c r="F368" s="24"/>
      <c r="G368" s="54"/>
      <c r="H368" s="54"/>
      <c r="I368" s="54"/>
      <c r="J368" s="54"/>
      <c r="K368" s="54"/>
      <c r="L368" s="54"/>
      <c r="M368" s="54"/>
      <c r="N368" s="54"/>
      <c r="O368" s="54"/>
      <c r="P368" s="54"/>
      <c r="Q368" s="54"/>
      <c r="R368" s="54"/>
      <c r="S368" s="54"/>
      <c r="T368" s="54"/>
      <c r="U368" s="54"/>
      <c r="V368" s="54"/>
      <c r="W368" s="54"/>
      <c r="X368" s="54"/>
      <c r="Y368" s="54"/>
      <c r="Z368" s="54"/>
      <c r="AA368" s="54"/>
      <c r="AB368" s="54"/>
      <c r="AC368" s="54"/>
      <c r="AD368" s="54"/>
      <c r="AE368" s="54"/>
      <c r="AF368" s="54"/>
      <c r="AG368" s="54"/>
      <c r="AH368" s="54"/>
      <c r="AI368" s="54"/>
      <c r="AJ368" s="54"/>
      <c r="AK368" s="54"/>
      <c r="AL368" s="54"/>
      <c r="AM368" s="54"/>
      <c r="AN368" s="54"/>
      <c r="AO368" s="54"/>
      <c r="AP368" s="54"/>
      <c r="AQ368" s="54"/>
      <c r="AR368" s="54"/>
      <c r="AS368" s="54"/>
      <c r="AT368" s="54"/>
      <c r="AU368" s="54"/>
      <c r="AV368" s="54"/>
      <c r="AW368" s="54"/>
      <c r="AX368" s="54"/>
      <c r="AY368" s="54"/>
      <c r="AZ368" s="54"/>
      <c r="BA368" s="54"/>
      <c r="BB368" s="54"/>
      <c r="BC368" s="54"/>
      <c r="BD368" s="54"/>
      <c r="BE368" s="54"/>
      <c r="BF368" s="54"/>
      <c r="BG368" s="54"/>
      <c r="BH368" s="54"/>
      <c r="BI368" s="54"/>
      <c r="BJ368" s="54"/>
      <c r="BK368" s="54"/>
      <c r="BL368" s="54"/>
      <c r="BM368" s="54"/>
      <c r="BN368" s="54"/>
      <c r="BO368" s="54"/>
      <c r="BP368" s="54"/>
      <c r="BQ368" s="54"/>
      <c r="BR368" s="54"/>
      <c r="BS368" s="54"/>
      <c r="BT368" s="54"/>
      <c r="BU368" s="54"/>
      <c r="BV368" s="54"/>
      <c r="BW368" s="54"/>
      <c r="BX368" s="54"/>
      <c r="BY368" s="54"/>
      <c r="BZ368" s="54"/>
      <c r="CA368" s="54"/>
      <c r="CB368" s="54"/>
      <c r="CC368" s="54"/>
      <c r="CD368" s="54"/>
      <c r="CE368" s="54"/>
      <c r="CF368" s="54"/>
      <c r="CG368" s="54"/>
      <c r="CH368" s="54"/>
      <c r="CI368" s="54"/>
      <c r="CJ368" s="54"/>
      <c r="CK368" s="54"/>
      <c r="CL368" s="54"/>
      <c r="CM368" s="54"/>
      <c r="CN368" s="54"/>
      <c r="CO368" s="54"/>
      <c r="CP368" s="54"/>
      <c r="CQ368" s="54"/>
      <c r="CR368" s="54"/>
      <c r="CS368" s="54"/>
      <c r="CT368" s="54"/>
      <c r="CU368" s="54"/>
      <c r="CV368" s="54"/>
      <c r="CW368" s="54"/>
      <c r="CX368" s="54"/>
      <c r="CY368" s="54"/>
      <c r="CZ368" s="54"/>
      <c r="DA368" s="54"/>
      <c r="DB368" s="54"/>
      <c r="DC368" s="54"/>
    </row>
    <row r="369" spans="1:107" x14ac:dyDescent="0.2">
      <c r="A369" s="23"/>
      <c r="B369" s="91"/>
      <c r="C369" s="22"/>
      <c r="D369" s="22"/>
      <c r="E369" s="24"/>
      <c r="F369" s="24"/>
      <c r="G369" s="54"/>
      <c r="H369" s="54"/>
      <c r="I369" s="54"/>
      <c r="J369" s="54"/>
      <c r="K369" s="54"/>
      <c r="L369" s="54"/>
      <c r="M369" s="54"/>
      <c r="N369" s="54"/>
      <c r="O369" s="54"/>
      <c r="P369" s="54"/>
      <c r="Q369" s="54"/>
      <c r="R369" s="54"/>
      <c r="S369" s="54"/>
      <c r="T369" s="54"/>
      <c r="U369" s="54"/>
      <c r="V369" s="54"/>
      <c r="W369" s="54"/>
      <c r="X369" s="54"/>
      <c r="Y369" s="54"/>
      <c r="Z369" s="54"/>
      <c r="AA369" s="54"/>
      <c r="AB369" s="54"/>
      <c r="AC369" s="54"/>
      <c r="AD369" s="54"/>
      <c r="AE369" s="54"/>
      <c r="AF369" s="54"/>
      <c r="AG369" s="54"/>
      <c r="AH369" s="54"/>
      <c r="AI369" s="54"/>
      <c r="AJ369" s="54"/>
      <c r="AK369" s="54"/>
      <c r="AL369" s="54"/>
      <c r="AM369" s="54"/>
      <c r="AN369" s="54"/>
      <c r="AO369" s="54"/>
      <c r="AP369" s="54"/>
      <c r="AQ369" s="54"/>
      <c r="AR369" s="54"/>
      <c r="AS369" s="54"/>
      <c r="AT369" s="54"/>
      <c r="AU369" s="54"/>
      <c r="AV369" s="54"/>
      <c r="AW369" s="54"/>
      <c r="AX369" s="54"/>
      <c r="AY369" s="54"/>
      <c r="AZ369" s="54"/>
      <c r="BA369" s="54"/>
      <c r="BB369" s="54"/>
      <c r="BC369" s="54"/>
      <c r="BD369" s="54"/>
      <c r="BE369" s="54"/>
      <c r="BF369" s="54"/>
      <c r="BG369" s="54"/>
      <c r="BH369" s="54"/>
      <c r="BI369" s="54"/>
      <c r="BJ369" s="54"/>
      <c r="BK369" s="54"/>
      <c r="BL369" s="54"/>
      <c r="BM369" s="54"/>
      <c r="BN369" s="54"/>
      <c r="BO369" s="54"/>
      <c r="BP369" s="54"/>
      <c r="BQ369" s="54"/>
      <c r="BR369" s="54"/>
      <c r="BS369" s="54"/>
      <c r="BT369" s="54"/>
      <c r="BU369" s="54"/>
      <c r="BV369" s="54"/>
      <c r="BW369" s="54"/>
      <c r="BX369" s="54"/>
      <c r="BY369" s="54"/>
      <c r="BZ369" s="54"/>
      <c r="CA369" s="54"/>
      <c r="CB369" s="54"/>
      <c r="CC369" s="54"/>
      <c r="CD369" s="54"/>
      <c r="CE369" s="54"/>
      <c r="CF369" s="54"/>
      <c r="CG369" s="54"/>
      <c r="CH369" s="54"/>
      <c r="CI369" s="54"/>
      <c r="CJ369" s="54"/>
      <c r="CK369" s="54"/>
      <c r="CL369" s="54"/>
      <c r="CM369" s="54"/>
      <c r="CN369" s="54"/>
      <c r="CO369" s="54"/>
      <c r="CP369" s="54"/>
      <c r="CQ369" s="54"/>
      <c r="CR369" s="54"/>
      <c r="CS369" s="54"/>
      <c r="CT369" s="54"/>
      <c r="CU369" s="54"/>
      <c r="CV369" s="54"/>
      <c r="CW369" s="54"/>
      <c r="CX369" s="54"/>
      <c r="CY369" s="54"/>
      <c r="CZ369" s="54"/>
      <c r="DA369" s="54"/>
      <c r="DB369" s="54"/>
      <c r="DC369" s="54"/>
    </row>
    <row r="370" spans="1:107" x14ac:dyDescent="0.2">
      <c r="A370" s="23"/>
      <c r="B370" s="91"/>
      <c r="C370" s="22"/>
      <c r="D370" s="22"/>
      <c r="E370" s="24"/>
      <c r="F370" s="24"/>
      <c r="G370" s="54"/>
      <c r="H370" s="54"/>
      <c r="I370" s="54"/>
      <c r="J370" s="54"/>
      <c r="K370" s="54"/>
      <c r="L370" s="54"/>
      <c r="M370" s="54"/>
      <c r="N370" s="54"/>
      <c r="O370" s="54"/>
      <c r="P370" s="54"/>
      <c r="Q370" s="54"/>
      <c r="R370" s="54"/>
      <c r="S370" s="54"/>
      <c r="T370" s="54"/>
      <c r="U370" s="54"/>
      <c r="V370" s="54"/>
      <c r="W370" s="54"/>
      <c r="X370" s="54"/>
      <c r="Y370" s="54"/>
      <c r="Z370" s="54"/>
      <c r="AA370" s="54"/>
      <c r="AB370" s="54"/>
      <c r="AC370" s="54"/>
      <c r="AD370" s="54"/>
      <c r="AE370" s="54"/>
      <c r="AF370" s="54"/>
      <c r="AG370" s="54"/>
      <c r="AH370" s="54"/>
      <c r="AI370" s="54"/>
      <c r="AJ370" s="54"/>
      <c r="AK370" s="54"/>
      <c r="AL370" s="54"/>
      <c r="AM370" s="54"/>
      <c r="AN370" s="54"/>
      <c r="AO370" s="54"/>
      <c r="AP370" s="54"/>
      <c r="AQ370" s="54"/>
      <c r="AR370" s="54"/>
      <c r="AS370" s="54"/>
      <c r="AT370" s="54"/>
      <c r="AU370" s="54"/>
      <c r="AV370" s="54"/>
      <c r="AW370" s="54"/>
      <c r="AX370" s="54"/>
      <c r="AY370" s="54"/>
      <c r="AZ370" s="54"/>
      <c r="BA370" s="54"/>
      <c r="BB370" s="54"/>
      <c r="BC370" s="54"/>
      <c r="BD370" s="54"/>
      <c r="BE370" s="54"/>
      <c r="BF370" s="54"/>
      <c r="BG370" s="54"/>
      <c r="BH370" s="54"/>
      <c r="BI370" s="54"/>
      <c r="BJ370" s="54"/>
      <c r="BK370" s="54"/>
      <c r="BL370" s="54"/>
      <c r="BM370" s="54"/>
      <c r="BN370" s="54"/>
      <c r="BO370" s="54"/>
      <c r="BP370" s="54"/>
      <c r="BQ370" s="54"/>
      <c r="BR370" s="54"/>
      <c r="BS370" s="54"/>
      <c r="BT370" s="54"/>
      <c r="BU370" s="54"/>
      <c r="BV370" s="54"/>
      <c r="BW370" s="54"/>
      <c r="BX370" s="54"/>
      <c r="BY370" s="54"/>
      <c r="BZ370" s="54"/>
      <c r="CA370" s="54"/>
      <c r="CB370" s="54"/>
      <c r="CC370" s="54"/>
      <c r="CD370" s="54"/>
      <c r="CE370" s="54"/>
      <c r="CF370" s="54"/>
      <c r="CG370" s="54"/>
      <c r="CH370" s="54"/>
      <c r="CI370" s="54"/>
      <c r="CJ370" s="54"/>
      <c r="CK370" s="54"/>
      <c r="CL370" s="54"/>
      <c r="CM370" s="54"/>
      <c r="CN370" s="54"/>
      <c r="CO370" s="54"/>
      <c r="CP370" s="54"/>
      <c r="CQ370" s="54"/>
      <c r="CR370" s="54"/>
      <c r="CS370" s="54"/>
      <c r="CT370" s="54"/>
      <c r="CU370" s="54"/>
      <c r="CV370" s="54"/>
      <c r="CW370" s="54"/>
      <c r="CX370" s="54"/>
      <c r="CY370" s="54"/>
      <c r="CZ370" s="54"/>
      <c r="DA370" s="54"/>
      <c r="DB370" s="54"/>
      <c r="DC370" s="54"/>
    </row>
    <row r="371" spans="1:107" x14ac:dyDescent="0.2">
      <c r="A371" s="23"/>
      <c r="B371" s="91"/>
      <c r="C371" s="22"/>
      <c r="D371" s="22"/>
      <c r="E371" s="24"/>
      <c r="F371" s="24"/>
      <c r="G371" s="54"/>
      <c r="H371" s="54"/>
      <c r="I371" s="54"/>
      <c r="J371" s="54"/>
      <c r="K371" s="54"/>
      <c r="L371" s="54"/>
      <c r="M371" s="54"/>
      <c r="N371" s="54"/>
      <c r="O371" s="54"/>
      <c r="P371" s="54"/>
      <c r="Q371" s="54"/>
      <c r="R371" s="54"/>
      <c r="S371" s="54"/>
      <c r="T371" s="54"/>
      <c r="U371" s="54"/>
      <c r="V371" s="54"/>
      <c r="W371" s="54"/>
      <c r="X371" s="54"/>
      <c r="Y371" s="54"/>
      <c r="Z371" s="54"/>
      <c r="AA371" s="54"/>
      <c r="AB371" s="54"/>
      <c r="AC371" s="54"/>
      <c r="AD371" s="54"/>
      <c r="AE371" s="54"/>
      <c r="AF371" s="54"/>
      <c r="AG371" s="54"/>
      <c r="AH371" s="54"/>
      <c r="AI371" s="54"/>
      <c r="AJ371" s="54"/>
      <c r="AK371" s="54"/>
      <c r="AL371" s="54"/>
      <c r="AM371" s="54"/>
      <c r="AN371" s="54"/>
      <c r="AO371" s="54"/>
      <c r="AP371" s="54"/>
      <c r="AQ371" s="54"/>
      <c r="AR371" s="54"/>
      <c r="AS371" s="54"/>
      <c r="AT371" s="54"/>
      <c r="AU371" s="54"/>
      <c r="AV371" s="54"/>
      <c r="AW371" s="54"/>
      <c r="AX371" s="54"/>
      <c r="AY371" s="54"/>
      <c r="AZ371" s="54"/>
      <c r="BA371" s="54"/>
      <c r="BB371" s="54"/>
      <c r="BC371" s="54"/>
      <c r="BD371" s="54"/>
      <c r="BE371" s="54"/>
      <c r="BF371" s="54"/>
      <c r="BG371" s="54"/>
      <c r="BH371" s="54"/>
      <c r="BI371" s="54"/>
      <c r="BJ371" s="54"/>
      <c r="BK371" s="54"/>
      <c r="BL371" s="54"/>
      <c r="BM371" s="54"/>
      <c r="BN371" s="54"/>
      <c r="BO371" s="54"/>
      <c r="BP371" s="54"/>
      <c r="BQ371" s="54"/>
      <c r="BR371" s="54"/>
      <c r="BS371" s="54"/>
      <c r="BT371" s="54"/>
      <c r="BU371" s="54"/>
      <c r="BV371" s="54"/>
      <c r="BW371" s="54"/>
      <c r="BX371" s="54"/>
      <c r="BY371" s="54"/>
      <c r="BZ371" s="54"/>
      <c r="CA371" s="54"/>
      <c r="CB371" s="54"/>
      <c r="CC371" s="54"/>
      <c r="CD371" s="54"/>
      <c r="CE371" s="54"/>
      <c r="CF371" s="54"/>
      <c r="CG371" s="54"/>
      <c r="CH371" s="54"/>
      <c r="CI371" s="54"/>
      <c r="CJ371" s="54"/>
      <c r="CK371" s="54"/>
      <c r="CL371" s="54"/>
      <c r="CM371" s="54"/>
      <c r="CN371" s="54"/>
      <c r="CO371" s="54"/>
      <c r="CP371" s="54"/>
      <c r="CQ371" s="54"/>
      <c r="CR371" s="54"/>
      <c r="CS371" s="54"/>
      <c r="CT371" s="54"/>
      <c r="CU371" s="54"/>
      <c r="CV371" s="54"/>
      <c r="CW371" s="54"/>
      <c r="CX371" s="54"/>
      <c r="CY371" s="54"/>
      <c r="CZ371" s="54"/>
      <c r="DA371" s="54"/>
      <c r="DB371" s="54"/>
      <c r="DC371" s="54"/>
    </row>
    <row r="372" spans="1:107" x14ac:dyDescent="0.2">
      <c r="A372" s="23"/>
      <c r="B372" s="91"/>
      <c r="C372" s="22"/>
      <c r="D372" s="22"/>
      <c r="E372" s="24"/>
      <c r="F372" s="24"/>
      <c r="G372" s="54"/>
      <c r="H372" s="54"/>
      <c r="I372" s="54"/>
      <c r="J372" s="54"/>
      <c r="K372" s="54"/>
      <c r="L372" s="54"/>
      <c r="M372" s="54"/>
      <c r="N372" s="54"/>
      <c r="O372" s="54"/>
      <c r="P372" s="54"/>
      <c r="Q372" s="54"/>
      <c r="R372" s="54"/>
      <c r="S372" s="54"/>
      <c r="T372" s="54"/>
      <c r="U372" s="54"/>
      <c r="V372" s="54"/>
      <c r="W372" s="54"/>
      <c r="X372" s="54"/>
      <c r="Y372" s="54"/>
      <c r="Z372" s="54"/>
      <c r="AA372" s="54"/>
      <c r="AB372" s="54"/>
      <c r="AC372" s="54"/>
      <c r="AD372" s="54"/>
      <c r="AE372" s="54"/>
      <c r="AF372" s="54"/>
      <c r="AG372" s="54"/>
      <c r="AH372" s="54"/>
      <c r="AI372" s="54"/>
      <c r="AJ372" s="54"/>
      <c r="AK372" s="54"/>
      <c r="AL372" s="54"/>
      <c r="AM372" s="54"/>
      <c r="AN372" s="54"/>
      <c r="AO372" s="54"/>
      <c r="AP372" s="54"/>
      <c r="AQ372" s="54"/>
      <c r="AR372" s="54"/>
      <c r="AS372" s="54"/>
      <c r="AT372" s="54"/>
      <c r="AU372" s="54"/>
      <c r="AV372" s="54"/>
      <c r="AW372" s="54"/>
      <c r="AX372" s="54"/>
      <c r="AY372" s="54"/>
      <c r="AZ372" s="54"/>
      <c r="BA372" s="54"/>
      <c r="BB372" s="54"/>
      <c r="BC372" s="54"/>
      <c r="BD372" s="54"/>
      <c r="BE372" s="54"/>
      <c r="BF372" s="54"/>
      <c r="BG372" s="54"/>
      <c r="BH372" s="54"/>
      <c r="BI372" s="54"/>
      <c r="BJ372" s="54"/>
      <c r="BK372" s="54"/>
      <c r="BL372" s="54"/>
      <c r="BM372" s="54"/>
      <c r="BN372" s="54"/>
      <c r="BO372" s="54"/>
      <c r="BP372" s="54"/>
      <c r="BQ372" s="54"/>
      <c r="BR372" s="54"/>
      <c r="BS372" s="54"/>
      <c r="BT372" s="54"/>
      <c r="BU372" s="54"/>
      <c r="BV372" s="54"/>
      <c r="BW372" s="54"/>
      <c r="BX372" s="54"/>
      <c r="BY372" s="54"/>
      <c r="BZ372" s="54"/>
      <c r="CA372" s="54"/>
      <c r="CB372" s="54"/>
      <c r="CC372" s="54"/>
      <c r="CD372" s="54"/>
      <c r="CE372" s="54"/>
      <c r="CF372" s="54"/>
      <c r="CG372" s="54"/>
      <c r="CH372" s="54"/>
      <c r="CI372" s="54"/>
      <c r="CJ372" s="54"/>
      <c r="CK372" s="54"/>
      <c r="CL372" s="54"/>
      <c r="CM372" s="54"/>
      <c r="CN372" s="54"/>
      <c r="CO372" s="54"/>
      <c r="CP372" s="54"/>
      <c r="CQ372" s="54"/>
      <c r="CR372" s="54"/>
      <c r="CS372" s="54"/>
      <c r="CT372" s="54"/>
      <c r="CU372" s="54"/>
      <c r="CV372" s="54"/>
      <c r="CW372" s="54"/>
      <c r="CX372" s="54"/>
      <c r="CY372" s="54"/>
      <c r="CZ372" s="54"/>
      <c r="DA372" s="54"/>
      <c r="DB372" s="54"/>
      <c r="DC372" s="54"/>
    </row>
    <row r="373" spans="1:107" x14ac:dyDescent="0.2">
      <c r="A373" s="23"/>
      <c r="B373" s="91"/>
      <c r="C373" s="22"/>
      <c r="D373" s="22"/>
      <c r="E373" s="24"/>
      <c r="F373" s="24"/>
      <c r="G373" s="54"/>
      <c r="H373" s="54"/>
      <c r="I373" s="54"/>
      <c r="J373" s="54"/>
      <c r="K373" s="54"/>
      <c r="L373" s="54"/>
      <c r="M373" s="54"/>
      <c r="N373" s="54"/>
      <c r="O373" s="54"/>
      <c r="P373" s="54"/>
      <c r="Q373" s="54"/>
      <c r="R373" s="54"/>
      <c r="S373" s="54"/>
      <c r="T373" s="54"/>
      <c r="U373" s="54"/>
      <c r="V373" s="54"/>
      <c r="W373" s="54"/>
      <c r="X373" s="54"/>
      <c r="Y373" s="54"/>
      <c r="Z373" s="54"/>
      <c r="AA373" s="54"/>
      <c r="AB373" s="54"/>
      <c r="AC373" s="54"/>
      <c r="AD373" s="54"/>
      <c r="AE373" s="54"/>
      <c r="AF373" s="54"/>
      <c r="AG373" s="54"/>
      <c r="AH373" s="54"/>
      <c r="AI373" s="54"/>
      <c r="AJ373" s="54"/>
      <c r="AK373" s="54"/>
      <c r="AL373" s="54"/>
      <c r="AM373" s="54"/>
      <c r="AN373" s="54"/>
      <c r="AO373" s="54"/>
      <c r="AP373" s="54"/>
      <c r="AQ373" s="54"/>
      <c r="AR373" s="54"/>
      <c r="AS373" s="54"/>
      <c r="AT373" s="54"/>
      <c r="AU373" s="54"/>
      <c r="AV373" s="54"/>
      <c r="AW373" s="54"/>
      <c r="AX373" s="54"/>
      <c r="AY373" s="54"/>
      <c r="AZ373" s="54"/>
      <c r="BA373" s="54"/>
      <c r="BB373" s="54"/>
      <c r="BC373" s="54"/>
      <c r="BD373" s="54"/>
      <c r="BE373" s="54"/>
      <c r="BF373" s="54"/>
      <c r="BG373" s="54"/>
      <c r="BH373" s="54"/>
      <c r="BI373" s="54"/>
      <c r="BJ373" s="54"/>
      <c r="BK373" s="54"/>
      <c r="BL373" s="54"/>
      <c r="BM373" s="54"/>
      <c r="BN373" s="54"/>
      <c r="BO373" s="54"/>
      <c r="BP373" s="54"/>
      <c r="BQ373" s="54"/>
      <c r="BR373" s="54"/>
      <c r="BS373" s="54"/>
      <c r="BT373" s="54"/>
      <c r="BU373" s="54"/>
      <c r="BV373" s="54"/>
      <c r="BW373" s="54"/>
      <c r="BX373" s="54"/>
      <c r="BY373" s="54"/>
      <c r="BZ373" s="54"/>
      <c r="CA373" s="54"/>
      <c r="CB373" s="54"/>
      <c r="CC373" s="54"/>
      <c r="CD373" s="54"/>
      <c r="CE373" s="54"/>
      <c r="CF373" s="54"/>
      <c r="CG373" s="54"/>
      <c r="CH373" s="54"/>
      <c r="CI373" s="54"/>
      <c r="CJ373" s="54"/>
      <c r="CK373" s="54"/>
      <c r="CL373" s="54"/>
      <c r="CM373" s="54"/>
      <c r="CN373" s="54"/>
      <c r="CO373" s="54"/>
      <c r="CP373" s="54"/>
      <c r="CQ373" s="54"/>
      <c r="CR373" s="54"/>
      <c r="CS373" s="54"/>
      <c r="CT373" s="54"/>
      <c r="CU373" s="54"/>
      <c r="CV373" s="54"/>
      <c r="CW373" s="54"/>
      <c r="CX373" s="54"/>
      <c r="CY373" s="54"/>
      <c r="CZ373" s="54"/>
      <c r="DA373" s="54"/>
      <c r="DB373" s="54"/>
      <c r="DC373" s="54"/>
    </row>
    <row r="374" spans="1:107" x14ac:dyDescent="0.2">
      <c r="A374" s="23"/>
      <c r="B374" s="91"/>
      <c r="C374" s="22"/>
      <c r="D374" s="22"/>
      <c r="E374" s="24"/>
      <c r="F374" s="24"/>
      <c r="G374" s="54"/>
      <c r="H374" s="54"/>
      <c r="I374" s="54"/>
      <c r="J374" s="54"/>
      <c r="K374" s="54"/>
      <c r="L374" s="54"/>
      <c r="M374" s="54"/>
      <c r="N374" s="54"/>
      <c r="O374" s="54"/>
      <c r="P374" s="54"/>
      <c r="Q374" s="54"/>
      <c r="R374" s="54"/>
      <c r="S374" s="54"/>
      <c r="T374" s="54"/>
      <c r="U374" s="54"/>
      <c r="V374" s="54"/>
      <c r="W374" s="54"/>
      <c r="X374" s="54"/>
      <c r="Y374" s="54"/>
      <c r="Z374" s="54"/>
      <c r="AA374" s="54"/>
      <c r="AB374" s="54"/>
      <c r="AC374" s="54"/>
      <c r="AD374" s="54"/>
      <c r="AE374" s="54"/>
      <c r="AF374" s="54"/>
      <c r="AG374" s="54"/>
      <c r="AH374" s="54"/>
      <c r="AI374" s="54"/>
      <c r="AJ374" s="54"/>
      <c r="AK374" s="54"/>
      <c r="AL374" s="54"/>
      <c r="AM374" s="54"/>
      <c r="AN374" s="54"/>
      <c r="AO374" s="54"/>
      <c r="AP374" s="54"/>
      <c r="AQ374" s="54"/>
      <c r="AR374" s="54"/>
      <c r="AS374" s="54"/>
      <c r="AT374" s="54"/>
      <c r="AU374" s="54"/>
      <c r="AV374" s="54"/>
      <c r="AW374" s="54"/>
      <c r="AX374" s="54"/>
      <c r="AY374" s="54"/>
      <c r="AZ374" s="54"/>
      <c r="BA374" s="54"/>
      <c r="BB374" s="54"/>
      <c r="BC374" s="54"/>
      <c r="BD374" s="54"/>
      <c r="BE374" s="54"/>
      <c r="BF374" s="54"/>
      <c r="BG374" s="54"/>
      <c r="BH374" s="54"/>
      <c r="BI374" s="54"/>
      <c r="BJ374" s="54"/>
      <c r="BK374" s="54"/>
      <c r="BL374" s="54"/>
      <c r="BM374" s="54"/>
      <c r="BN374" s="54"/>
      <c r="BO374" s="54"/>
      <c r="BP374" s="54"/>
      <c r="BQ374" s="54"/>
      <c r="BR374" s="54"/>
      <c r="BS374" s="54"/>
      <c r="BT374" s="54"/>
      <c r="BU374" s="54"/>
      <c r="BV374" s="54"/>
      <c r="BW374" s="54"/>
      <c r="BX374" s="54"/>
      <c r="BY374" s="54"/>
      <c r="BZ374" s="54"/>
      <c r="CA374" s="54"/>
      <c r="CB374" s="54"/>
      <c r="CC374" s="54"/>
      <c r="CD374" s="54"/>
      <c r="CE374" s="54"/>
      <c r="CF374" s="54"/>
      <c r="CG374" s="54"/>
      <c r="CH374" s="54"/>
      <c r="CI374" s="54"/>
      <c r="CJ374" s="54"/>
      <c r="CK374" s="54"/>
      <c r="CL374" s="54"/>
      <c r="CM374" s="54"/>
      <c r="CN374" s="54"/>
      <c r="CO374" s="54"/>
      <c r="CP374" s="54"/>
      <c r="CQ374" s="54"/>
      <c r="CR374" s="54"/>
      <c r="CS374" s="54"/>
      <c r="CT374" s="54"/>
      <c r="CU374" s="54"/>
      <c r="CV374" s="54"/>
      <c r="CW374" s="54"/>
      <c r="CX374" s="54"/>
      <c r="CY374" s="54"/>
      <c r="CZ374" s="54"/>
      <c r="DA374" s="54"/>
      <c r="DB374" s="54"/>
      <c r="DC374" s="54"/>
    </row>
    <row r="375" spans="1:107" x14ac:dyDescent="0.2">
      <c r="A375" s="23"/>
      <c r="B375" s="91"/>
      <c r="C375" s="22"/>
      <c r="D375" s="22"/>
      <c r="E375" s="24"/>
      <c r="F375" s="24"/>
      <c r="G375" s="54"/>
      <c r="H375" s="54"/>
      <c r="I375" s="54"/>
      <c r="J375" s="54"/>
      <c r="K375" s="54"/>
      <c r="L375" s="54"/>
      <c r="M375" s="54"/>
      <c r="N375" s="54"/>
      <c r="O375" s="54"/>
      <c r="P375" s="54"/>
      <c r="Q375" s="54"/>
      <c r="R375" s="54"/>
      <c r="S375" s="54"/>
      <c r="T375" s="54"/>
      <c r="U375" s="54"/>
      <c r="V375" s="54"/>
      <c r="W375" s="54"/>
      <c r="X375" s="54"/>
      <c r="Y375" s="54"/>
      <c r="Z375" s="54"/>
      <c r="AA375" s="54"/>
      <c r="AB375" s="54"/>
      <c r="AC375" s="54"/>
      <c r="AD375" s="54"/>
      <c r="AE375" s="54"/>
      <c r="AF375" s="54"/>
      <c r="AG375" s="54"/>
      <c r="AH375" s="54"/>
      <c r="AI375" s="54"/>
      <c r="AJ375" s="54"/>
      <c r="AK375" s="54"/>
      <c r="AL375" s="54"/>
      <c r="AM375" s="54"/>
      <c r="AN375" s="54"/>
      <c r="AO375" s="54"/>
      <c r="AP375" s="54"/>
      <c r="AQ375" s="54"/>
      <c r="AR375" s="54"/>
      <c r="AS375" s="54"/>
      <c r="AT375" s="54"/>
      <c r="AU375" s="54"/>
      <c r="AV375" s="54"/>
      <c r="AW375" s="54"/>
      <c r="AX375" s="54"/>
      <c r="AY375" s="54"/>
      <c r="AZ375" s="54"/>
      <c r="BA375" s="54"/>
      <c r="BB375" s="54"/>
      <c r="BC375" s="54"/>
      <c r="BD375" s="54"/>
      <c r="BE375" s="54"/>
      <c r="BF375" s="54"/>
      <c r="BG375" s="54"/>
      <c r="BH375" s="54"/>
      <c r="BI375" s="54"/>
      <c r="BJ375" s="54"/>
      <c r="BK375" s="54"/>
      <c r="BL375" s="54"/>
      <c r="BM375" s="54"/>
      <c r="BN375" s="54"/>
      <c r="BO375" s="54"/>
      <c r="BP375" s="54"/>
      <c r="BQ375" s="54"/>
      <c r="BR375" s="54"/>
      <c r="BS375" s="54"/>
      <c r="BT375" s="54"/>
      <c r="BU375" s="54"/>
      <c r="BV375" s="54"/>
      <c r="BW375" s="54"/>
      <c r="BX375" s="54"/>
      <c r="BY375" s="54"/>
      <c r="BZ375" s="54"/>
      <c r="CA375" s="54"/>
      <c r="CB375" s="54"/>
      <c r="CC375" s="54"/>
      <c r="CD375" s="54"/>
      <c r="CE375" s="54"/>
      <c r="CF375" s="54"/>
      <c r="CG375" s="54"/>
      <c r="CH375" s="54"/>
      <c r="CI375" s="54"/>
      <c r="CJ375" s="54"/>
      <c r="CK375" s="54"/>
      <c r="CL375" s="54"/>
      <c r="CM375" s="54"/>
      <c r="CN375" s="54"/>
      <c r="CO375" s="54"/>
      <c r="CP375" s="54"/>
      <c r="CQ375" s="54"/>
      <c r="CR375" s="54"/>
      <c r="CS375" s="54"/>
      <c r="CT375" s="54"/>
      <c r="CU375" s="54"/>
      <c r="CV375" s="54"/>
      <c r="CW375" s="54"/>
      <c r="CX375" s="54"/>
      <c r="CY375" s="54"/>
      <c r="CZ375" s="54"/>
      <c r="DA375" s="54"/>
      <c r="DB375" s="54"/>
      <c r="DC375" s="54"/>
    </row>
    <row r="376" spans="1:107" x14ac:dyDescent="0.2">
      <c r="A376" s="23"/>
      <c r="B376" s="91"/>
      <c r="C376" s="22"/>
      <c r="D376" s="22"/>
      <c r="E376" s="24"/>
      <c r="F376" s="24"/>
      <c r="G376" s="54"/>
      <c r="H376" s="54"/>
      <c r="I376" s="54"/>
      <c r="J376" s="54"/>
      <c r="K376" s="54"/>
      <c r="L376" s="54"/>
      <c r="M376" s="54"/>
      <c r="N376" s="54"/>
      <c r="O376" s="54"/>
      <c r="P376" s="54"/>
      <c r="Q376" s="54"/>
      <c r="R376" s="54"/>
      <c r="S376" s="54"/>
      <c r="T376" s="54"/>
      <c r="U376" s="54"/>
      <c r="V376" s="54"/>
      <c r="W376" s="54"/>
      <c r="X376" s="54"/>
      <c r="Y376" s="54"/>
      <c r="Z376" s="54"/>
      <c r="AA376" s="54"/>
      <c r="AB376" s="54"/>
      <c r="AC376" s="54"/>
      <c r="AD376" s="54"/>
      <c r="AE376" s="54"/>
      <c r="AF376" s="54"/>
      <c r="AG376" s="54"/>
      <c r="AH376" s="54"/>
      <c r="AI376" s="54"/>
      <c r="AJ376" s="54"/>
      <c r="AK376" s="54"/>
      <c r="AL376" s="54"/>
      <c r="AM376" s="54"/>
      <c r="AN376" s="54"/>
      <c r="AO376" s="54"/>
      <c r="AP376" s="54"/>
      <c r="AQ376" s="54"/>
      <c r="AR376" s="54"/>
      <c r="AS376" s="54"/>
      <c r="AT376" s="54"/>
      <c r="AU376" s="54"/>
      <c r="AV376" s="54"/>
      <c r="AW376" s="54"/>
      <c r="AX376" s="54"/>
      <c r="AY376" s="54"/>
      <c r="AZ376" s="54"/>
      <c r="BA376" s="54"/>
      <c r="BB376" s="54"/>
      <c r="BC376" s="54"/>
      <c r="BD376" s="54"/>
      <c r="BE376" s="54"/>
      <c r="BF376" s="54"/>
      <c r="BG376" s="54"/>
      <c r="BH376" s="54"/>
      <c r="BI376" s="54"/>
      <c r="BJ376" s="54"/>
      <c r="BK376" s="54"/>
      <c r="BL376" s="54"/>
      <c r="BM376" s="54"/>
      <c r="BN376" s="54"/>
      <c r="BO376" s="54"/>
      <c r="BP376" s="54"/>
      <c r="BQ376" s="54"/>
      <c r="BR376" s="54"/>
      <c r="BS376" s="54"/>
      <c r="BT376" s="54"/>
      <c r="BU376" s="54"/>
      <c r="BV376" s="54"/>
      <c r="BW376" s="54"/>
      <c r="BX376" s="54"/>
      <c r="BY376" s="54"/>
      <c r="BZ376" s="54"/>
      <c r="CA376" s="54"/>
      <c r="CB376" s="54"/>
      <c r="CC376" s="54"/>
      <c r="CD376" s="54"/>
      <c r="CE376" s="54"/>
      <c r="CF376" s="54"/>
      <c r="CG376" s="54"/>
      <c r="CH376" s="54"/>
      <c r="CI376" s="54"/>
      <c r="CJ376" s="54"/>
      <c r="CK376" s="54"/>
      <c r="CL376" s="54"/>
      <c r="CM376" s="54"/>
      <c r="CN376" s="54"/>
      <c r="CO376" s="54"/>
      <c r="CP376" s="54"/>
      <c r="CQ376" s="54"/>
      <c r="CR376" s="54"/>
      <c r="CS376" s="54"/>
      <c r="CT376" s="54"/>
      <c r="CU376" s="54"/>
      <c r="CV376" s="54"/>
      <c r="CW376" s="54"/>
      <c r="CX376" s="54"/>
      <c r="CY376" s="54"/>
      <c r="CZ376" s="54"/>
      <c r="DA376" s="54"/>
      <c r="DB376" s="54"/>
      <c r="DC376" s="54"/>
    </row>
    <row r="377" spans="1:107" x14ac:dyDescent="0.2">
      <c r="A377" s="25"/>
      <c r="B377" s="91"/>
      <c r="C377" s="22"/>
      <c r="D377" s="22"/>
      <c r="E377" s="24"/>
      <c r="F377" s="22"/>
      <c r="G377" s="54"/>
      <c r="H377" s="54"/>
      <c r="I377" s="54"/>
      <c r="J377" s="54"/>
      <c r="K377" s="54"/>
      <c r="L377" s="54"/>
      <c r="M377" s="54"/>
      <c r="N377" s="54"/>
      <c r="O377" s="54"/>
      <c r="P377" s="54"/>
      <c r="Q377" s="54"/>
      <c r="R377" s="54"/>
      <c r="S377" s="54"/>
      <c r="T377" s="54"/>
      <c r="U377" s="54"/>
      <c r="V377" s="54"/>
      <c r="W377" s="54"/>
      <c r="X377" s="54"/>
      <c r="Y377" s="54"/>
      <c r="Z377" s="54"/>
      <c r="AA377" s="54"/>
      <c r="AB377" s="54"/>
      <c r="AC377" s="54"/>
      <c r="AD377" s="54"/>
      <c r="AE377" s="54"/>
      <c r="AF377" s="54"/>
      <c r="AG377" s="54"/>
      <c r="AH377" s="54"/>
      <c r="AI377" s="54"/>
      <c r="AJ377" s="54"/>
      <c r="AK377" s="54"/>
      <c r="AL377" s="54"/>
      <c r="AM377" s="54"/>
      <c r="AN377" s="54"/>
      <c r="AO377" s="54"/>
      <c r="AP377" s="54"/>
      <c r="AQ377" s="54"/>
      <c r="AR377" s="54"/>
      <c r="AS377" s="54"/>
      <c r="AT377" s="54"/>
      <c r="AU377" s="54"/>
      <c r="AV377" s="54"/>
      <c r="AW377" s="54"/>
      <c r="AX377" s="54"/>
      <c r="AY377" s="54"/>
      <c r="AZ377" s="54"/>
      <c r="BA377" s="54"/>
      <c r="BB377" s="54"/>
      <c r="BC377" s="54"/>
      <c r="BD377" s="54"/>
      <c r="BE377" s="54"/>
      <c r="BF377" s="54"/>
      <c r="BG377" s="54"/>
      <c r="BH377" s="54"/>
      <c r="BI377" s="54"/>
      <c r="BJ377" s="54"/>
      <c r="BK377" s="54"/>
      <c r="BL377" s="54"/>
      <c r="BM377" s="54"/>
      <c r="BN377" s="54"/>
      <c r="BO377" s="54"/>
      <c r="BP377" s="54"/>
      <c r="BQ377" s="54"/>
      <c r="BR377" s="54"/>
      <c r="BS377" s="54"/>
      <c r="BT377" s="54"/>
      <c r="BU377" s="54"/>
      <c r="BV377" s="54"/>
      <c r="BW377" s="54"/>
      <c r="BX377" s="54"/>
      <c r="BY377" s="54"/>
      <c r="BZ377" s="54"/>
      <c r="CA377" s="54"/>
      <c r="CB377" s="54"/>
      <c r="CC377" s="54"/>
      <c r="CD377" s="54"/>
      <c r="CE377" s="54"/>
      <c r="CF377" s="54"/>
      <c r="CG377" s="54"/>
      <c r="CH377" s="54"/>
      <c r="CI377" s="54"/>
      <c r="CJ377" s="54"/>
      <c r="CK377" s="54"/>
      <c r="CL377" s="54"/>
      <c r="CM377" s="54"/>
      <c r="CN377" s="54"/>
      <c r="CO377" s="54"/>
      <c r="CP377" s="54"/>
      <c r="CQ377" s="54"/>
      <c r="CR377" s="54"/>
      <c r="CS377" s="54"/>
      <c r="CT377" s="54"/>
      <c r="CU377" s="54"/>
      <c r="CV377" s="54"/>
      <c r="CW377" s="54"/>
      <c r="CX377" s="54"/>
      <c r="CY377" s="54"/>
      <c r="CZ377" s="54"/>
      <c r="DA377" s="54"/>
      <c r="DB377" s="54"/>
      <c r="DC377" s="54"/>
    </row>
    <row r="378" spans="1:107" x14ac:dyDescent="0.2">
      <c r="A378" s="25"/>
      <c r="B378" s="91"/>
      <c r="C378" s="22"/>
      <c r="D378" s="22"/>
      <c r="E378" s="24"/>
      <c r="F378" s="22"/>
      <c r="G378" s="54"/>
      <c r="H378" s="54"/>
      <c r="I378" s="54"/>
      <c r="J378" s="54"/>
      <c r="K378" s="54"/>
      <c r="L378" s="54"/>
      <c r="M378" s="54"/>
      <c r="N378" s="54"/>
      <c r="O378" s="54"/>
      <c r="P378" s="54"/>
      <c r="Q378" s="54"/>
      <c r="R378" s="54"/>
      <c r="S378" s="54"/>
      <c r="T378" s="54"/>
      <c r="U378" s="54"/>
      <c r="V378" s="54"/>
      <c r="W378" s="54"/>
      <c r="X378" s="54"/>
      <c r="Y378" s="54"/>
      <c r="Z378" s="54"/>
      <c r="AA378" s="54"/>
      <c r="AB378" s="54"/>
      <c r="AC378" s="54"/>
      <c r="AD378" s="54"/>
      <c r="AE378" s="54"/>
      <c r="AF378" s="54"/>
      <c r="AG378" s="54"/>
      <c r="AH378" s="54"/>
      <c r="AI378" s="54"/>
      <c r="AJ378" s="54"/>
      <c r="AK378" s="54"/>
      <c r="AL378" s="54"/>
      <c r="AM378" s="54"/>
      <c r="AN378" s="54"/>
      <c r="AO378" s="54"/>
      <c r="AP378" s="54"/>
      <c r="AQ378" s="54"/>
      <c r="AR378" s="54"/>
      <c r="AS378" s="54"/>
      <c r="AT378" s="54"/>
      <c r="AU378" s="54"/>
      <c r="AV378" s="54"/>
      <c r="AW378" s="54"/>
      <c r="AX378" s="54"/>
      <c r="AY378" s="54"/>
      <c r="AZ378" s="54"/>
      <c r="BA378" s="54"/>
      <c r="BB378" s="54"/>
      <c r="BC378" s="54"/>
      <c r="BD378" s="54"/>
      <c r="BE378" s="54"/>
      <c r="BF378" s="54"/>
      <c r="BG378" s="54"/>
      <c r="BH378" s="54"/>
      <c r="BI378" s="54"/>
      <c r="BJ378" s="54"/>
      <c r="BK378" s="54"/>
      <c r="BL378" s="54"/>
      <c r="BM378" s="54"/>
      <c r="BN378" s="54"/>
      <c r="BO378" s="54"/>
      <c r="BP378" s="54"/>
      <c r="BQ378" s="54"/>
      <c r="BR378" s="54"/>
      <c r="BS378" s="54"/>
      <c r="BT378" s="54"/>
      <c r="BU378" s="54"/>
      <c r="BV378" s="54"/>
      <c r="BW378" s="54"/>
      <c r="BX378" s="54"/>
      <c r="BY378" s="54"/>
      <c r="BZ378" s="54"/>
      <c r="CA378" s="54"/>
      <c r="CB378" s="54"/>
      <c r="CC378" s="54"/>
      <c r="CD378" s="54"/>
      <c r="CE378" s="54"/>
      <c r="CF378" s="54"/>
      <c r="CG378" s="54"/>
      <c r="CH378" s="54"/>
      <c r="CI378" s="54"/>
      <c r="CJ378" s="54"/>
      <c r="CK378" s="54"/>
      <c r="CL378" s="54"/>
      <c r="CM378" s="54"/>
      <c r="CN378" s="54"/>
      <c r="CO378" s="54"/>
      <c r="CP378" s="54"/>
      <c r="CQ378" s="54"/>
      <c r="CR378" s="54"/>
      <c r="CS378" s="54"/>
      <c r="CT378" s="54"/>
      <c r="CU378" s="54"/>
      <c r="CV378" s="54"/>
      <c r="CW378" s="54"/>
      <c r="CX378" s="54"/>
      <c r="CY378" s="54"/>
      <c r="CZ378" s="54"/>
      <c r="DA378" s="54"/>
      <c r="DB378" s="54"/>
      <c r="DC378" s="54"/>
    </row>
    <row r="379" spans="1:107" x14ac:dyDescent="0.2">
      <c r="A379" s="25"/>
      <c r="B379" s="91"/>
      <c r="C379" s="22"/>
      <c r="D379" s="22"/>
      <c r="E379" s="24"/>
      <c r="F379" s="22"/>
      <c r="G379" s="54"/>
      <c r="H379" s="54"/>
      <c r="I379" s="54"/>
      <c r="J379" s="54"/>
      <c r="K379" s="54"/>
      <c r="L379" s="54"/>
      <c r="M379" s="54"/>
      <c r="N379" s="54"/>
      <c r="O379" s="54"/>
      <c r="P379" s="54"/>
      <c r="Q379" s="54"/>
      <c r="R379" s="54"/>
      <c r="S379" s="54"/>
      <c r="T379" s="54"/>
      <c r="U379" s="54"/>
      <c r="V379" s="54"/>
      <c r="W379" s="54"/>
      <c r="X379" s="54"/>
      <c r="Y379" s="54"/>
      <c r="Z379" s="54"/>
      <c r="AA379" s="54"/>
      <c r="AB379" s="54"/>
      <c r="AC379" s="54"/>
      <c r="AD379" s="54"/>
      <c r="AE379" s="54"/>
      <c r="AF379" s="54"/>
      <c r="AG379" s="54"/>
      <c r="AH379" s="54"/>
      <c r="AI379" s="54"/>
      <c r="AJ379" s="54"/>
      <c r="AK379" s="54"/>
      <c r="AL379" s="54"/>
      <c r="AM379" s="54"/>
      <c r="AN379" s="54"/>
      <c r="AO379" s="54"/>
      <c r="AP379" s="54"/>
      <c r="AQ379" s="54"/>
      <c r="AR379" s="54"/>
      <c r="AS379" s="54"/>
      <c r="AT379" s="54"/>
      <c r="AU379" s="54"/>
      <c r="AV379" s="54"/>
      <c r="AW379" s="54"/>
      <c r="AX379" s="54"/>
      <c r="AY379" s="54"/>
      <c r="AZ379" s="54"/>
      <c r="BA379" s="54"/>
      <c r="BB379" s="54"/>
      <c r="BC379" s="54"/>
      <c r="BD379" s="54"/>
      <c r="BE379" s="54"/>
      <c r="BF379" s="54"/>
      <c r="BG379" s="54"/>
      <c r="BH379" s="54"/>
      <c r="BI379" s="54"/>
      <c r="BJ379" s="54"/>
      <c r="BK379" s="54"/>
      <c r="BL379" s="54"/>
      <c r="BM379" s="54"/>
      <c r="BN379" s="54"/>
      <c r="BO379" s="54"/>
      <c r="BP379" s="54"/>
      <c r="BQ379" s="54"/>
      <c r="BR379" s="54"/>
      <c r="BS379" s="54"/>
      <c r="BT379" s="54"/>
      <c r="BU379" s="54"/>
      <c r="BV379" s="54"/>
      <c r="BW379" s="54"/>
      <c r="BX379" s="54"/>
      <c r="BY379" s="54"/>
      <c r="BZ379" s="54"/>
      <c r="CA379" s="54"/>
      <c r="CB379" s="54"/>
      <c r="CC379" s="54"/>
      <c r="CD379" s="54"/>
      <c r="CE379" s="54"/>
      <c r="CF379" s="54"/>
      <c r="CG379" s="54"/>
      <c r="CH379" s="54"/>
      <c r="CI379" s="54"/>
      <c r="CJ379" s="54"/>
      <c r="CK379" s="54"/>
      <c r="CL379" s="54"/>
      <c r="CM379" s="54"/>
      <c r="CN379" s="54"/>
      <c r="CO379" s="54"/>
      <c r="CP379" s="54"/>
      <c r="CQ379" s="54"/>
      <c r="CR379" s="54"/>
      <c r="CS379" s="54"/>
      <c r="CT379" s="54"/>
      <c r="CU379" s="54"/>
      <c r="CV379" s="54"/>
      <c r="CW379" s="54"/>
      <c r="CX379" s="54"/>
      <c r="CY379" s="54"/>
      <c r="CZ379" s="54"/>
      <c r="DA379" s="54"/>
      <c r="DB379" s="54"/>
      <c r="DC379" s="54"/>
    </row>
    <row r="380" spans="1:107" x14ac:dyDescent="0.2">
      <c r="A380" s="54"/>
      <c r="B380" s="91"/>
      <c r="C380" s="24"/>
      <c r="D380" s="24"/>
      <c r="E380" s="24"/>
      <c r="F380" s="24"/>
      <c r="G380" s="54"/>
      <c r="H380" s="54"/>
      <c r="I380" s="54"/>
      <c r="J380" s="54"/>
      <c r="K380" s="54"/>
      <c r="L380" s="54"/>
      <c r="M380" s="54"/>
      <c r="N380" s="54"/>
      <c r="O380" s="54"/>
      <c r="P380" s="54"/>
      <c r="Q380" s="54"/>
      <c r="R380" s="54"/>
      <c r="S380" s="54"/>
      <c r="T380" s="54"/>
      <c r="U380" s="54"/>
      <c r="V380" s="54"/>
      <c r="W380" s="54"/>
      <c r="X380" s="54"/>
      <c r="Y380" s="54"/>
      <c r="Z380" s="54"/>
      <c r="AA380" s="54"/>
      <c r="AB380" s="54"/>
      <c r="AC380" s="54"/>
      <c r="AD380" s="54"/>
      <c r="AE380" s="54"/>
      <c r="AF380" s="54"/>
      <c r="AG380" s="54"/>
      <c r="AH380" s="54"/>
      <c r="AI380" s="54"/>
      <c r="AJ380" s="54"/>
      <c r="AK380" s="54"/>
      <c r="AL380" s="54"/>
      <c r="AM380" s="54"/>
      <c r="AN380" s="54"/>
      <c r="AO380" s="54"/>
      <c r="AP380" s="54"/>
      <c r="AQ380" s="54"/>
      <c r="AR380" s="54"/>
      <c r="AS380" s="54"/>
      <c r="AT380" s="54"/>
      <c r="AU380" s="54"/>
      <c r="AV380" s="54"/>
      <c r="AW380" s="54"/>
      <c r="AX380" s="54"/>
      <c r="AY380" s="54"/>
      <c r="AZ380" s="54"/>
      <c r="BA380" s="54"/>
      <c r="BB380" s="54"/>
      <c r="BC380" s="54"/>
      <c r="BD380" s="54"/>
      <c r="BE380" s="54"/>
      <c r="BF380" s="54"/>
      <c r="BG380" s="54"/>
      <c r="BH380" s="54"/>
      <c r="BI380" s="54"/>
      <c r="BJ380" s="54"/>
      <c r="BK380" s="54"/>
      <c r="BL380" s="54"/>
      <c r="BM380" s="54"/>
      <c r="BN380" s="54"/>
      <c r="BO380" s="54"/>
      <c r="BP380" s="54"/>
      <c r="BQ380" s="54"/>
      <c r="BR380" s="54"/>
      <c r="BS380" s="54"/>
      <c r="BT380" s="54"/>
      <c r="BU380" s="54"/>
      <c r="BV380" s="54"/>
      <c r="BW380" s="54"/>
      <c r="BX380" s="54"/>
      <c r="BY380" s="54"/>
      <c r="BZ380" s="54"/>
      <c r="CA380" s="54"/>
      <c r="CB380" s="54"/>
      <c r="CC380" s="54"/>
      <c r="CD380" s="54"/>
      <c r="CE380" s="54"/>
      <c r="CF380" s="54"/>
      <c r="CG380" s="54"/>
      <c r="CH380" s="54"/>
      <c r="CI380" s="54"/>
      <c r="CJ380" s="54"/>
      <c r="CK380" s="54"/>
      <c r="CL380" s="54"/>
      <c r="CM380" s="54"/>
      <c r="CN380" s="54"/>
      <c r="CO380" s="54"/>
      <c r="CP380" s="54"/>
      <c r="CQ380" s="54"/>
      <c r="CR380" s="54"/>
      <c r="CS380" s="54"/>
      <c r="CT380" s="54"/>
      <c r="CU380" s="54"/>
      <c r="CV380" s="54"/>
      <c r="CW380" s="54"/>
      <c r="CX380" s="54"/>
      <c r="CY380" s="54"/>
      <c r="CZ380" s="54"/>
      <c r="DA380" s="54"/>
      <c r="DB380" s="54"/>
      <c r="DC380" s="54"/>
    </row>
    <row r="381" spans="1:107" x14ac:dyDescent="0.2">
      <c r="A381" s="54"/>
      <c r="B381" s="91"/>
      <c r="C381" s="24"/>
      <c r="D381" s="24"/>
      <c r="E381" s="24"/>
      <c r="F381" s="24"/>
      <c r="G381" s="54"/>
      <c r="H381" s="54"/>
      <c r="I381" s="54"/>
      <c r="J381" s="54"/>
      <c r="K381" s="54"/>
      <c r="L381" s="54"/>
      <c r="M381" s="54"/>
      <c r="N381" s="54"/>
      <c r="O381" s="54"/>
      <c r="P381" s="54"/>
      <c r="Q381" s="54"/>
      <c r="R381" s="54"/>
      <c r="S381" s="54"/>
      <c r="T381" s="54"/>
      <c r="U381" s="54"/>
      <c r="V381" s="54"/>
      <c r="W381" s="54"/>
      <c r="X381" s="54"/>
      <c r="Y381" s="54"/>
      <c r="Z381" s="54"/>
      <c r="AA381" s="54"/>
      <c r="AB381" s="54"/>
      <c r="AC381" s="54"/>
      <c r="AD381" s="54"/>
      <c r="AE381" s="54"/>
      <c r="AF381" s="54"/>
      <c r="AG381" s="54"/>
      <c r="AH381" s="54"/>
      <c r="AI381" s="54"/>
      <c r="AJ381" s="54"/>
      <c r="AK381" s="54"/>
      <c r="AL381" s="54"/>
      <c r="AM381" s="54"/>
      <c r="AN381" s="54"/>
      <c r="AO381" s="54"/>
      <c r="AP381" s="54"/>
      <c r="AQ381" s="54"/>
      <c r="AR381" s="54"/>
      <c r="AS381" s="54"/>
      <c r="AT381" s="54"/>
      <c r="AU381" s="54"/>
      <c r="AV381" s="54"/>
      <c r="AW381" s="54"/>
      <c r="AX381" s="54"/>
      <c r="AY381" s="54"/>
      <c r="AZ381" s="54"/>
      <c r="BA381" s="54"/>
      <c r="BB381" s="54"/>
      <c r="BC381" s="54"/>
      <c r="BD381" s="54"/>
      <c r="BE381" s="54"/>
      <c r="BF381" s="54"/>
      <c r="BG381" s="54"/>
      <c r="BH381" s="54"/>
      <c r="BI381" s="54"/>
      <c r="BJ381" s="54"/>
      <c r="BK381" s="54"/>
      <c r="BL381" s="54"/>
      <c r="BM381" s="54"/>
      <c r="BN381" s="54"/>
      <c r="BO381" s="54"/>
      <c r="BP381" s="54"/>
      <c r="BQ381" s="54"/>
      <c r="BR381" s="54"/>
      <c r="BS381" s="54"/>
      <c r="BT381" s="54"/>
      <c r="BU381" s="54"/>
      <c r="BV381" s="54"/>
      <c r="BW381" s="54"/>
      <c r="BX381" s="54"/>
      <c r="BY381" s="54"/>
      <c r="BZ381" s="54"/>
      <c r="CA381" s="54"/>
      <c r="CB381" s="54"/>
      <c r="CC381" s="54"/>
      <c r="CD381" s="54"/>
      <c r="CE381" s="54"/>
      <c r="CF381" s="54"/>
      <c r="CG381" s="54"/>
      <c r="CH381" s="54"/>
      <c r="CI381" s="54"/>
      <c r="CJ381" s="54"/>
      <c r="CK381" s="54"/>
      <c r="CL381" s="54"/>
      <c r="CM381" s="54"/>
      <c r="CN381" s="54"/>
      <c r="CO381" s="54"/>
      <c r="CP381" s="54"/>
      <c r="CQ381" s="54"/>
      <c r="CR381" s="54"/>
      <c r="CS381" s="54"/>
      <c r="CT381" s="54"/>
      <c r="CU381" s="54"/>
      <c r="CV381" s="54"/>
      <c r="CW381" s="54"/>
      <c r="CX381" s="54"/>
      <c r="CY381" s="54"/>
      <c r="CZ381" s="54"/>
      <c r="DA381" s="54"/>
      <c r="DB381" s="54"/>
      <c r="DC381" s="54"/>
    </row>
    <row r="382" spans="1:107" x14ac:dyDescent="0.2">
      <c r="A382" s="54"/>
      <c r="B382" s="91"/>
      <c r="C382" s="24"/>
      <c r="D382" s="24"/>
      <c r="E382" s="24"/>
      <c r="F382" s="24"/>
      <c r="G382" s="54"/>
      <c r="H382" s="54"/>
      <c r="I382" s="54"/>
      <c r="J382" s="54"/>
      <c r="K382" s="54"/>
      <c r="L382" s="54"/>
      <c r="M382" s="54"/>
      <c r="N382" s="54"/>
      <c r="O382" s="54"/>
      <c r="P382" s="54"/>
      <c r="Q382" s="54"/>
      <c r="R382" s="54"/>
      <c r="S382" s="54"/>
      <c r="T382" s="54"/>
      <c r="U382" s="54"/>
      <c r="V382" s="54"/>
      <c r="W382" s="54"/>
      <c r="X382" s="54"/>
      <c r="Y382" s="54"/>
      <c r="Z382" s="54"/>
      <c r="AA382" s="54"/>
      <c r="AB382" s="54"/>
      <c r="AC382" s="54"/>
      <c r="AD382" s="54"/>
      <c r="AE382" s="54"/>
      <c r="AF382" s="54"/>
      <c r="AG382" s="54"/>
      <c r="AH382" s="54"/>
      <c r="AI382" s="54"/>
      <c r="AJ382" s="54"/>
      <c r="AK382" s="54"/>
      <c r="AL382" s="54"/>
      <c r="AM382" s="54"/>
      <c r="AN382" s="54"/>
      <c r="AO382" s="54"/>
      <c r="AP382" s="54"/>
      <c r="AQ382" s="54"/>
      <c r="AR382" s="54"/>
      <c r="AS382" s="54"/>
      <c r="AT382" s="54"/>
      <c r="AU382" s="54"/>
      <c r="AV382" s="54"/>
      <c r="AW382" s="54"/>
      <c r="AX382" s="54"/>
      <c r="AY382" s="54"/>
      <c r="AZ382" s="54"/>
      <c r="BA382" s="54"/>
      <c r="BB382" s="54"/>
      <c r="BC382" s="54"/>
      <c r="BD382" s="54"/>
      <c r="BE382" s="54"/>
      <c r="BF382" s="54"/>
      <c r="BG382" s="54"/>
      <c r="BH382" s="54"/>
      <c r="BI382" s="54"/>
      <c r="BJ382" s="54"/>
      <c r="BK382" s="54"/>
      <c r="BL382" s="54"/>
      <c r="BM382" s="54"/>
      <c r="BN382" s="54"/>
      <c r="BO382" s="54"/>
      <c r="BP382" s="54"/>
      <c r="BQ382" s="54"/>
      <c r="BR382" s="54"/>
      <c r="BS382" s="54"/>
      <c r="BT382" s="54"/>
      <c r="BU382" s="54"/>
      <c r="BV382" s="54"/>
      <c r="BW382" s="54"/>
      <c r="BX382" s="54"/>
      <c r="BY382" s="54"/>
      <c r="BZ382" s="54"/>
      <c r="CA382" s="54"/>
      <c r="CB382" s="54"/>
      <c r="CC382" s="54"/>
      <c r="CD382" s="54"/>
      <c r="CE382" s="54"/>
      <c r="CF382" s="54"/>
      <c r="CG382" s="54"/>
      <c r="CH382" s="54"/>
      <c r="CI382" s="54"/>
      <c r="CJ382" s="54"/>
      <c r="CK382" s="54"/>
      <c r="CL382" s="54"/>
      <c r="CM382" s="54"/>
      <c r="CN382" s="54"/>
      <c r="CO382" s="54"/>
      <c r="CP382" s="54"/>
      <c r="CQ382" s="54"/>
      <c r="CR382" s="54"/>
      <c r="CS382" s="54"/>
      <c r="CT382" s="54"/>
      <c r="CU382" s="54"/>
      <c r="CV382" s="54"/>
      <c r="CW382" s="54"/>
      <c r="CX382" s="54"/>
      <c r="CY382" s="54"/>
      <c r="CZ382" s="54"/>
      <c r="DA382" s="54"/>
      <c r="DB382" s="54"/>
      <c r="DC382" s="54"/>
    </row>
    <row r="383" spans="1:107" x14ac:dyDescent="0.2">
      <c r="A383" s="54"/>
      <c r="B383" s="91"/>
      <c r="C383" s="24"/>
      <c r="D383" s="24"/>
      <c r="E383" s="24"/>
      <c r="F383" s="24"/>
      <c r="G383" s="54"/>
      <c r="H383" s="54"/>
      <c r="I383" s="54"/>
      <c r="J383" s="54"/>
      <c r="K383" s="54"/>
      <c r="L383" s="54"/>
      <c r="M383" s="54"/>
      <c r="N383" s="54"/>
      <c r="O383" s="54"/>
      <c r="P383" s="54"/>
      <c r="Q383" s="54"/>
      <c r="R383" s="54"/>
      <c r="S383" s="54"/>
      <c r="T383" s="54"/>
      <c r="U383" s="54"/>
      <c r="V383" s="54"/>
      <c r="W383" s="54"/>
      <c r="X383" s="54"/>
      <c r="Y383" s="54"/>
      <c r="Z383" s="54"/>
      <c r="AA383" s="54"/>
      <c r="AB383" s="54"/>
      <c r="AC383" s="54"/>
      <c r="AD383" s="54"/>
      <c r="AE383" s="54"/>
      <c r="AF383" s="54"/>
      <c r="AG383" s="54"/>
      <c r="AH383" s="54"/>
      <c r="AI383" s="54"/>
      <c r="AJ383" s="54"/>
      <c r="AK383" s="54"/>
      <c r="AL383" s="54"/>
      <c r="AM383" s="54"/>
      <c r="AN383" s="54"/>
      <c r="AO383" s="54"/>
      <c r="AP383" s="54"/>
      <c r="AQ383" s="54"/>
      <c r="AR383" s="54"/>
      <c r="AS383" s="54"/>
      <c r="AT383" s="54"/>
      <c r="AU383" s="54"/>
      <c r="AV383" s="54"/>
      <c r="AW383" s="54"/>
      <c r="AX383" s="54"/>
      <c r="AY383" s="54"/>
      <c r="AZ383" s="54"/>
      <c r="BA383" s="54"/>
      <c r="BB383" s="54"/>
      <c r="BC383" s="54"/>
      <c r="BD383" s="54"/>
      <c r="BE383" s="54"/>
      <c r="BF383" s="54"/>
      <c r="BG383" s="54"/>
      <c r="BH383" s="54"/>
      <c r="BI383" s="54"/>
      <c r="BJ383" s="54"/>
      <c r="BK383" s="54"/>
      <c r="BL383" s="54"/>
      <c r="BM383" s="54"/>
      <c r="BN383" s="54"/>
      <c r="BO383" s="54"/>
      <c r="BP383" s="54"/>
      <c r="BQ383" s="54"/>
      <c r="BR383" s="54"/>
      <c r="BS383" s="54"/>
      <c r="BT383" s="54"/>
      <c r="BU383" s="54"/>
      <c r="BV383" s="54"/>
      <c r="BW383" s="54"/>
      <c r="BX383" s="54"/>
      <c r="BY383" s="54"/>
      <c r="BZ383" s="54"/>
      <c r="CA383" s="54"/>
      <c r="CB383" s="54"/>
      <c r="CC383" s="54"/>
      <c r="CD383" s="54"/>
      <c r="CE383" s="54"/>
      <c r="CF383" s="54"/>
      <c r="CG383" s="54"/>
      <c r="CH383" s="54"/>
      <c r="CI383" s="54"/>
      <c r="CJ383" s="54"/>
      <c r="CK383" s="54"/>
      <c r="CL383" s="54"/>
      <c r="CM383" s="54"/>
      <c r="CN383" s="54"/>
      <c r="CO383" s="54"/>
      <c r="CP383" s="54"/>
      <c r="CQ383" s="54"/>
      <c r="CR383" s="54"/>
      <c r="CS383" s="54"/>
      <c r="CT383" s="54"/>
      <c r="CU383" s="54"/>
      <c r="CV383" s="54"/>
      <c r="CW383" s="54"/>
      <c r="CX383" s="54"/>
      <c r="CY383" s="54"/>
      <c r="CZ383" s="54"/>
      <c r="DA383" s="54"/>
      <c r="DB383" s="54"/>
      <c r="DC383" s="54"/>
    </row>
    <row r="384" spans="1:107" x14ac:dyDescent="0.2">
      <c r="A384" s="54"/>
      <c r="B384" s="91"/>
      <c r="C384" s="24"/>
      <c r="D384" s="24"/>
      <c r="E384" s="24"/>
      <c r="F384" s="24"/>
      <c r="G384" s="54"/>
      <c r="H384" s="54"/>
      <c r="I384" s="54"/>
      <c r="J384" s="54"/>
      <c r="K384" s="54"/>
      <c r="L384" s="54"/>
      <c r="M384" s="54"/>
      <c r="N384" s="54"/>
      <c r="O384" s="54"/>
      <c r="P384" s="54"/>
      <c r="Q384" s="54"/>
      <c r="R384" s="54"/>
      <c r="S384" s="54"/>
      <c r="T384" s="54"/>
      <c r="U384" s="54"/>
      <c r="V384" s="54"/>
      <c r="W384" s="54"/>
      <c r="X384" s="54"/>
      <c r="Y384" s="54"/>
      <c r="Z384" s="54"/>
      <c r="AA384" s="54"/>
      <c r="AB384" s="54"/>
      <c r="AC384" s="54"/>
      <c r="AD384" s="54"/>
      <c r="AE384" s="54"/>
      <c r="AF384" s="54"/>
      <c r="AG384" s="54"/>
      <c r="AH384" s="54"/>
      <c r="AI384" s="54"/>
      <c r="AJ384" s="54"/>
      <c r="AK384" s="54"/>
      <c r="AL384" s="54"/>
      <c r="AM384" s="54"/>
      <c r="AN384" s="54"/>
      <c r="AO384" s="54"/>
      <c r="AP384" s="54"/>
      <c r="AQ384" s="54"/>
      <c r="AR384" s="54"/>
      <c r="AS384" s="54"/>
      <c r="AT384" s="54"/>
      <c r="AU384" s="54"/>
      <c r="AV384" s="54"/>
      <c r="AW384" s="54"/>
      <c r="AX384" s="54"/>
      <c r="AY384" s="54"/>
      <c r="AZ384" s="54"/>
      <c r="BA384" s="54"/>
      <c r="BB384" s="54"/>
      <c r="BC384" s="54"/>
      <c r="BD384" s="54"/>
      <c r="BE384" s="54"/>
      <c r="BF384" s="54"/>
      <c r="BG384" s="54"/>
      <c r="BH384" s="54"/>
      <c r="BI384" s="54"/>
      <c r="BJ384" s="54"/>
      <c r="BK384" s="54"/>
      <c r="BL384" s="54"/>
      <c r="BM384" s="54"/>
      <c r="BN384" s="54"/>
      <c r="BO384" s="54"/>
      <c r="BP384" s="54"/>
      <c r="BQ384" s="54"/>
      <c r="BR384" s="54"/>
      <c r="BS384" s="54"/>
      <c r="BT384" s="54"/>
      <c r="BU384" s="54"/>
      <c r="BV384" s="54"/>
      <c r="BW384" s="54"/>
      <c r="BX384" s="54"/>
      <c r="BY384" s="54"/>
      <c r="BZ384" s="54"/>
      <c r="CA384" s="54"/>
      <c r="CB384" s="54"/>
      <c r="CC384" s="54"/>
      <c r="CD384" s="54"/>
      <c r="CE384" s="54"/>
      <c r="CF384" s="54"/>
      <c r="CG384" s="54"/>
      <c r="CH384" s="54"/>
      <c r="CI384" s="54"/>
      <c r="CJ384" s="54"/>
      <c r="CK384" s="54"/>
      <c r="CL384" s="54"/>
      <c r="CM384" s="54"/>
      <c r="CN384" s="54"/>
      <c r="CO384" s="54"/>
      <c r="CP384" s="54"/>
      <c r="CQ384" s="54"/>
      <c r="CR384" s="54"/>
      <c r="CS384" s="54"/>
      <c r="CT384" s="54"/>
      <c r="CU384" s="54"/>
      <c r="CV384" s="54"/>
      <c r="CW384" s="54"/>
      <c r="CX384" s="54"/>
      <c r="CY384" s="54"/>
      <c r="CZ384" s="54"/>
      <c r="DA384" s="54"/>
      <c r="DB384" s="54"/>
      <c r="DC384" s="54"/>
    </row>
    <row r="385" spans="1:107" x14ac:dyDescent="0.2">
      <c r="A385" s="54"/>
      <c r="B385" s="91"/>
      <c r="C385" s="24"/>
      <c r="D385" s="24"/>
      <c r="E385" s="24"/>
      <c r="F385" s="24"/>
      <c r="G385" s="54"/>
      <c r="H385" s="54"/>
      <c r="I385" s="54"/>
      <c r="J385" s="54"/>
      <c r="K385" s="54"/>
      <c r="L385" s="54"/>
      <c r="M385" s="54"/>
      <c r="N385" s="54"/>
      <c r="O385" s="54"/>
      <c r="P385" s="54"/>
      <c r="Q385" s="54"/>
      <c r="R385" s="54"/>
      <c r="S385" s="54"/>
      <c r="T385" s="54"/>
      <c r="U385" s="54"/>
      <c r="V385" s="54"/>
      <c r="W385" s="54"/>
      <c r="X385" s="54"/>
      <c r="Y385" s="54"/>
      <c r="Z385" s="54"/>
      <c r="AA385" s="54"/>
      <c r="AB385" s="54"/>
      <c r="AC385" s="54"/>
      <c r="AD385" s="54"/>
      <c r="AE385" s="54"/>
      <c r="AF385" s="54"/>
      <c r="AG385" s="54"/>
      <c r="AH385" s="54"/>
      <c r="AI385" s="54"/>
      <c r="AJ385" s="54"/>
      <c r="AK385" s="54"/>
      <c r="AL385" s="54"/>
      <c r="AM385" s="54"/>
      <c r="AN385" s="54"/>
      <c r="AO385" s="54"/>
      <c r="AP385" s="54"/>
      <c r="AQ385" s="54"/>
      <c r="AR385" s="54"/>
      <c r="AS385" s="54"/>
      <c r="AT385" s="54"/>
      <c r="AU385" s="54"/>
      <c r="AV385" s="54"/>
      <c r="AW385" s="54"/>
      <c r="AX385" s="54"/>
      <c r="AY385" s="54"/>
      <c r="AZ385" s="54"/>
      <c r="BA385" s="54"/>
      <c r="BB385" s="54"/>
      <c r="BC385" s="54"/>
      <c r="BD385" s="54"/>
      <c r="BE385" s="54"/>
      <c r="BF385" s="54"/>
      <c r="BG385" s="54"/>
      <c r="BH385" s="54"/>
      <c r="BI385" s="54"/>
      <c r="BJ385" s="54"/>
      <c r="BK385" s="54"/>
      <c r="BL385" s="54"/>
      <c r="BM385" s="54"/>
      <c r="BN385" s="54"/>
      <c r="BO385" s="54"/>
      <c r="BP385" s="54"/>
      <c r="BQ385" s="54"/>
      <c r="BR385" s="54"/>
      <c r="BS385" s="54"/>
      <c r="BT385" s="54"/>
      <c r="BU385" s="54"/>
      <c r="BV385" s="54"/>
      <c r="BW385" s="54"/>
      <c r="BX385" s="54"/>
      <c r="BY385" s="54"/>
      <c r="BZ385" s="54"/>
      <c r="CA385" s="54"/>
      <c r="CB385" s="54"/>
      <c r="CC385" s="54"/>
      <c r="CD385" s="54"/>
      <c r="CE385" s="54"/>
      <c r="CF385" s="54"/>
      <c r="CG385" s="54"/>
      <c r="CH385" s="54"/>
      <c r="CI385" s="54"/>
      <c r="CJ385" s="54"/>
      <c r="CK385" s="54"/>
      <c r="CL385" s="54"/>
      <c r="CM385" s="54"/>
      <c r="CN385" s="54"/>
      <c r="CO385" s="54"/>
      <c r="CP385" s="54"/>
      <c r="CQ385" s="54"/>
      <c r="CR385" s="54"/>
      <c r="CS385" s="54"/>
      <c r="CT385" s="54"/>
      <c r="CU385" s="54"/>
      <c r="CV385" s="54"/>
      <c r="CW385" s="54"/>
      <c r="CX385" s="54"/>
      <c r="CY385" s="54"/>
      <c r="CZ385" s="54"/>
      <c r="DA385" s="54"/>
      <c r="DB385" s="54"/>
      <c r="DC385" s="54"/>
    </row>
    <row r="386" spans="1:107" x14ac:dyDescent="0.2">
      <c r="A386" s="54"/>
      <c r="B386" s="91"/>
      <c r="C386" s="24"/>
      <c r="D386" s="24"/>
      <c r="E386" s="24"/>
      <c r="F386" s="24"/>
      <c r="G386" s="54"/>
      <c r="H386" s="54"/>
      <c r="I386" s="54"/>
      <c r="J386" s="54"/>
      <c r="K386" s="54"/>
      <c r="L386" s="54"/>
      <c r="M386" s="54"/>
      <c r="N386" s="54"/>
      <c r="O386" s="54"/>
      <c r="P386" s="54"/>
      <c r="Q386" s="54"/>
      <c r="R386" s="54"/>
      <c r="S386" s="54"/>
      <c r="T386" s="54"/>
      <c r="U386" s="54"/>
      <c r="V386" s="54"/>
      <c r="W386" s="54"/>
      <c r="X386" s="54"/>
      <c r="Y386" s="54"/>
      <c r="Z386" s="54"/>
      <c r="AA386" s="54"/>
      <c r="AB386" s="54"/>
      <c r="AC386" s="54"/>
      <c r="AD386" s="54"/>
      <c r="AE386" s="54"/>
      <c r="AF386" s="54"/>
      <c r="AG386" s="54"/>
      <c r="AH386" s="54"/>
      <c r="AI386" s="54"/>
      <c r="AJ386" s="54"/>
      <c r="AK386" s="54"/>
      <c r="AL386" s="54"/>
      <c r="AM386" s="54"/>
      <c r="AN386" s="54"/>
      <c r="AO386" s="54"/>
      <c r="AP386" s="54"/>
      <c r="AQ386" s="54"/>
      <c r="AR386" s="54"/>
      <c r="AS386" s="54"/>
      <c r="AT386" s="54"/>
      <c r="AU386" s="54"/>
      <c r="AV386" s="54"/>
      <c r="AW386" s="54"/>
      <c r="AX386" s="54"/>
      <c r="AY386" s="54"/>
      <c r="AZ386" s="54"/>
      <c r="BA386" s="54"/>
      <c r="BB386" s="54"/>
      <c r="BC386" s="54"/>
      <c r="BD386" s="54"/>
      <c r="BE386" s="54"/>
      <c r="BF386" s="54"/>
      <c r="BG386" s="54"/>
      <c r="BH386" s="54"/>
      <c r="BI386" s="54"/>
      <c r="BJ386" s="54"/>
      <c r="BK386" s="54"/>
      <c r="BL386" s="54"/>
      <c r="BM386" s="54"/>
      <c r="BN386" s="54"/>
      <c r="BO386" s="54"/>
      <c r="BP386" s="54"/>
      <c r="BQ386" s="54"/>
      <c r="BR386" s="54"/>
      <c r="BS386" s="54"/>
      <c r="BT386" s="54"/>
      <c r="BU386" s="54"/>
      <c r="BV386" s="54"/>
      <c r="BW386" s="54"/>
      <c r="BX386" s="54"/>
      <c r="BY386" s="54"/>
      <c r="BZ386" s="54"/>
      <c r="CA386" s="54"/>
      <c r="CB386" s="54"/>
      <c r="CC386" s="54"/>
      <c r="CD386" s="54"/>
      <c r="CE386" s="54"/>
      <c r="CF386" s="54"/>
      <c r="CG386" s="54"/>
      <c r="CH386" s="54"/>
      <c r="CI386" s="54"/>
      <c r="CJ386" s="54"/>
      <c r="CK386" s="54"/>
      <c r="CL386" s="54"/>
      <c r="CM386" s="54"/>
      <c r="CN386" s="54"/>
      <c r="CO386" s="54"/>
      <c r="CP386" s="54"/>
      <c r="CQ386" s="54"/>
      <c r="CR386" s="54"/>
      <c r="CS386" s="54"/>
      <c r="CT386" s="54"/>
      <c r="CU386" s="54"/>
      <c r="CV386" s="54"/>
      <c r="CW386" s="54"/>
      <c r="CX386" s="54"/>
      <c r="CY386" s="54"/>
      <c r="CZ386" s="54"/>
      <c r="DA386" s="54"/>
      <c r="DB386" s="54"/>
      <c r="DC386" s="54"/>
    </row>
    <row r="387" spans="1:107" x14ac:dyDescent="0.2">
      <c r="A387" s="54"/>
      <c r="B387" s="91"/>
      <c r="C387" s="24"/>
      <c r="D387" s="24"/>
      <c r="E387" s="24"/>
      <c r="F387" s="24"/>
      <c r="G387" s="54"/>
      <c r="H387" s="54"/>
      <c r="I387" s="54"/>
      <c r="J387" s="54"/>
      <c r="K387" s="54"/>
      <c r="L387" s="54"/>
      <c r="M387" s="54"/>
      <c r="N387" s="54"/>
      <c r="O387" s="54"/>
      <c r="P387" s="54"/>
      <c r="Q387" s="54"/>
      <c r="R387" s="54"/>
      <c r="S387" s="54"/>
      <c r="T387" s="54"/>
      <c r="U387" s="54"/>
      <c r="V387" s="54"/>
      <c r="W387" s="54"/>
      <c r="X387" s="54"/>
      <c r="Y387" s="54"/>
      <c r="Z387" s="54"/>
      <c r="AA387" s="54"/>
      <c r="AB387" s="54"/>
      <c r="AC387" s="54"/>
      <c r="AD387" s="54"/>
      <c r="AE387" s="54"/>
      <c r="AF387" s="54"/>
      <c r="AG387" s="54"/>
      <c r="AH387" s="54"/>
      <c r="AI387" s="54"/>
      <c r="AJ387" s="54"/>
      <c r="AK387" s="54"/>
      <c r="AL387" s="54"/>
      <c r="AM387" s="54"/>
      <c r="AN387" s="54"/>
      <c r="AO387" s="54"/>
      <c r="AP387" s="54"/>
      <c r="AQ387" s="54"/>
      <c r="AR387" s="54"/>
      <c r="AS387" s="54"/>
      <c r="AT387" s="54"/>
      <c r="AU387" s="54"/>
      <c r="AV387" s="54"/>
      <c r="AW387" s="54"/>
      <c r="AX387" s="54"/>
      <c r="AY387" s="54"/>
      <c r="AZ387" s="54"/>
      <c r="BA387" s="54"/>
      <c r="BB387" s="54"/>
      <c r="BC387" s="54"/>
      <c r="BD387" s="54"/>
      <c r="BE387" s="54"/>
      <c r="BF387" s="54"/>
      <c r="BG387" s="54"/>
      <c r="BH387" s="54"/>
      <c r="BI387" s="54"/>
      <c r="BJ387" s="54"/>
      <c r="BK387" s="54"/>
      <c r="BL387" s="54"/>
      <c r="BM387" s="54"/>
      <c r="BN387" s="54"/>
      <c r="BO387" s="54"/>
      <c r="BP387" s="54"/>
      <c r="BQ387" s="54"/>
      <c r="BR387" s="54"/>
      <c r="BS387" s="54"/>
      <c r="BT387" s="54"/>
      <c r="BU387" s="54"/>
      <c r="BV387" s="54"/>
      <c r="BW387" s="54"/>
      <c r="BX387" s="54"/>
      <c r="BY387" s="54"/>
      <c r="BZ387" s="54"/>
      <c r="CA387" s="54"/>
      <c r="CB387" s="54"/>
      <c r="CC387" s="54"/>
      <c r="CD387" s="54"/>
      <c r="CE387" s="54"/>
      <c r="CF387" s="54"/>
      <c r="CG387" s="54"/>
      <c r="CH387" s="54"/>
      <c r="CI387" s="54"/>
      <c r="CJ387" s="54"/>
      <c r="CK387" s="54"/>
      <c r="CL387" s="54"/>
      <c r="CM387" s="54"/>
      <c r="CN387" s="54"/>
      <c r="CO387" s="54"/>
      <c r="CP387" s="54"/>
      <c r="CQ387" s="54"/>
      <c r="CR387" s="54"/>
      <c r="CS387" s="54"/>
      <c r="CT387" s="54"/>
      <c r="CU387" s="54"/>
      <c r="CV387" s="54"/>
      <c r="CW387" s="54"/>
      <c r="CX387" s="54"/>
      <c r="CY387" s="54"/>
      <c r="CZ387" s="54"/>
      <c r="DA387" s="54"/>
      <c r="DB387" s="54"/>
      <c r="DC387" s="54"/>
    </row>
    <row r="388" spans="1:107" x14ac:dyDescent="0.2">
      <c r="A388" s="54"/>
      <c r="B388" s="91"/>
      <c r="C388" s="24"/>
      <c r="D388" s="24"/>
      <c r="E388" s="24"/>
      <c r="F388" s="24"/>
      <c r="G388" s="54"/>
      <c r="H388" s="54"/>
      <c r="I388" s="54"/>
      <c r="J388" s="54"/>
      <c r="K388" s="54"/>
      <c r="L388" s="54"/>
      <c r="M388" s="54"/>
      <c r="N388" s="54"/>
      <c r="O388" s="54"/>
      <c r="P388" s="54"/>
      <c r="Q388" s="54"/>
      <c r="R388" s="54"/>
      <c r="S388" s="54"/>
      <c r="T388" s="54"/>
      <c r="U388" s="54"/>
      <c r="V388" s="54"/>
      <c r="W388" s="54"/>
      <c r="X388" s="54"/>
      <c r="Y388" s="54"/>
      <c r="Z388" s="54"/>
      <c r="AA388" s="54"/>
      <c r="AB388" s="54"/>
      <c r="AC388" s="54"/>
      <c r="AD388" s="54"/>
      <c r="AE388" s="54"/>
      <c r="AF388" s="54"/>
      <c r="AG388" s="54"/>
      <c r="AH388" s="54"/>
      <c r="AI388" s="54"/>
      <c r="AJ388" s="54"/>
      <c r="AK388" s="54"/>
      <c r="AL388" s="54"/>
      <c r="AM388" s="54"/>
      <c r="AN388" s="54"/>
      <c r="AO388" s="54"/>
      <c r="AP388" s="54"/>
      <c r="AQ388" s="54"/>
      <c r="AR388" s="54"/>
      <c r="AS388" s="54"/>
      <c r="AT388" s="54"/>
      <c r="AU388" s="54"/>
      <c r="AV388" s="54"/>
      <c r="AW388" s="54"/>
      <c r="AX388" s="54"/>
      <c r="AY388" s="54"/>
      <c r="AZ388" s="54"/>
      <c r="BA388" s="54"/>
      <c r="BB388" s="54"/>
      <c r="BC388" s="54"/>
      <c r="BD388" s="54"/>
      <c r="BE388" s="54"/>
      <c r="BF388" s="54"/>
      <c r="BG388" s="54"/>
      <c r="BH388" s="54"/>
      <c r="BI388" s="54"/>
      <c r="BJ388" s="54"/>
      <c r="BK388" s="54"/>
      <c r="BL388" s="54"/>
      <c r="BM388" s="54"/>
      <c r="BN388" s="54"/>
      <c r="BO388" s="54"/>
      <c r="BP388" s="54"/>
      <c r="BQ388" s="54"/>
      <c r="BR388" s="54"/>
      <c r="BS388" s="54"/>
      <c r="BT388" s="54"/>
      <c r="BU388" s="54"/>
      <c r="BV388" s="54"/>
      <c r="BW388" s="54"/>
      <c r="BX388" s="54"/>
      <c r="BY388" s="54"/>
      <c r="BZ388" s="54"/>
      <c r="CA388" s="54"/>
      <c r="CB388" s="54"/>
      <c r="CC388" s="54"/>
      <c r="CD388" s="54"/>
      <c r="CE388" s="54"/>
      <c r="CF388" s="54"/>
      <c r="CG388" s="54"/>
      <c r="CH388" s="54"/>
      <c r="CI388" s="54"/>
      <c r="CJ388" s="54"/>
      <c r="CK388" s="54"/>
      <c r="CL388" s="54"/>
      <c r="CM388" s="54"/>
      <c r="CN388" s="54"/>
      <c r="CO388" s="54"/>
      <c r="CP388" s="54"/>
      <c r="CQ388" s="54"/>
      <c r="CR388" s="54"/>
      <c r="CS388" s="54"/>
      <c r="CT388" s="54"/>
      <c r="CU388" s="54"/>
      <c r="CV388" s="54"/>
      <c r="CW388" s="54"/>
      <c r="CX388" s="54"/>
      <c r="CY388" s="54"/>
      <c r="CZ388" s="54"/>
      <c r="DA388" s="54"/>
      <c r="DB388" s="54"/>
      <c r="DC388" s="54"/>
    </row>
    <row r="389" spans="1:107" x14ac:dyDescent="0.2">
      <c r="A389" s="54"/>
      <c r="B389" s="91"/>
      <c r="C389" s="24"/>
      <c r="D389" s="24"/>
      <c r="E389" s="24"/>
      <c r="F389" s="24"/>
      <c r="G389" s="54"/>
      <c r="H389" s="54"/>
      <c r="I389" s="54"/>
      <c r="J389" s="54"/>
      <c r="K389" s="54"/>
      <c r="L389" s="54"/>
      <c r="M389" s="54"/>
      <c r="N389" s="54"/>
      <c r="O389" s="54"/>
      <c r="P389" s="54"/>
      <c r="Q389" s="54"/>
      <c r="R389" s="54"/>
      <c r="S389" s="54"/>
      <c r="T389" s="54"/>
      <c r="U389" s="54"/>
      <c r="V389" s="54"/>
      <c r="W389" s="54"/>
      <c r="X389" s="54"/>
      <c r="Y389" s="54"/>
      <c r="Z389" s="54"/>
      <c r="AA389" s="54"/>
      <c r="AB389" s="54"/>
      <c r="AC389" s="54"/>
      <c r="AD389" s="54"/>
      <c r="AE389" s="54"/>
      <c r="AF389" s="54"/>
      <c r="AG389" s="54"/>
      <c r="AH389" s="54"/>
      <c r="AI389" s="54"/>
      <c r="AJ389" s="54"/>
      <c r="AK389" s="54"/>
      <c r="AL389" s="54"/>
      <c r="AM389" s="54"/>
      <c r="AN389" s="54"/>
      <c r="AO389" s="54"/>
      <c r="AP389" s="54"/>
      <c r="AQ389" s="54"/>
      <c r="AR389" s="54"/>
      <c r="AS389" s="54"/>
      <c r="AT389" s="54"/>
      <c r="AU389" s="54"/>
      <c r="AV389" s="54"/>
      <c r="AW389" s="54"/>
      <c r="AX389" s="54"/>
      <c r="AY389" s="54"/>
      <c r="AZ389" s="54"/>
      <c r="BA389" s="54"/>
      <c r="BB389" s="54"/>
      <c r="BC389" s="54"/>
      <c r="BD389" s="54"/>
      <c r="BE389" s="54"/>
      <c r="BF389" s="54"/>
      <c r="BG389" s="54"/>
      <c r="BH389" s="54"/>
      <c r="BI389" s="54"/>
      <c r="BJ389" s="54"/>
      <c r="BK389" s="54"/>
      <c r="BL389" s="54"/>
      <c r="BM389" s="54"/>
      <c r="BN389" s="54"/>
      <c r="BO389" s="54"/>
      <c r="BP389" s="54"/>
      <c r="BQ389" s="54"/>
      <c r="BR389" s="54"/>
      <c r="BS389" s="54"/>
      <c r="BT389" s="54"/>
      <c r="BU389" s="54"/>
      <c r="BV389" s="54"/>
      <c r="BW389" s="54"/>
      <c r="BX389" s="54"/>
      <c r="BY389" s="54"/>
      <c r="BZ389" s="54"/>
      <c r="CA389" s="54"/>
      <c r="CB389" s="54"/>
      <c r="CC389" s="54"/>
      <c r="CD389" s="54"/>
      <c r="CE389" s="54"/>
      <c r="CF389" s="54"/>
      <c r="CG389" s="54"/>
      <c r="CH389" s="54"/>
      <c r="CI389" s="54"/>
      <c r="CJ389" s="54"/>
      <c r="CK389" s="54"/>
      <c r="CL389" s="54"/>
      <c r="CM389" s="54"/>
      <c r="CN389" s="54"/>
      <c r="CO389" s="54"/>
      <c r="CP389" s="54"/>
      <c r="CQ389" s="54"/>
      <c r="CR389" s="54"/>
      <c r="CS389" s="54"/>
      <c r="CT389" s="54"/>
      <c r="CU389" s="54"/>
      <c r="CV389" s="54"/>
      <c r="CW389" s="54"/>
      <c r="CX389" s="54"/>
      <c r="CY389" s="54"/>
      <c r="CZ389" s="54"/>
      <c r="DA389" s="54"/>
      <c r="DB389" s="54"/>
      <c r="DC389" s="54"/>
    </row>
    <row r="390" spans="1:107" x14ac:dyDescent="0.2">
      <c r="A390" s="54"/>
      <c r="B390" s="91"/>
      <c r="C390" s="24"/>
      <c r="D390" s="24"/>
      <c r="E390" s="24"/>
      <c r="F390" s="24"/>
      <c r="G390" s="54"/>
      <c r="H390" s="54"/>
      <c r="I390" s="54"/>
      <c r="J390" s="54"/>
      <c r="K390" s="54"/>
      <c r="L390" s="54"/>
      <c r="M390" s="54"/>
      <c r="N390" s="54"/>
      <c r="O390" s="54"/>
      <c r="P390" s="54"/>
      <c r="Q390" s="54"/>
      <c r="R390" s="54"/>
      <c r="S390" s="54"/>
      <c r="T390" s="54"/>
      <c r="U390" s="54"/>
      <c r="V390" s="54"/>
      <c r="W390" s="54"/>
      <c r="X390" s="54"/>
      <c r="Y390" s="54"/>
      <c r="Z390" s="54"/>
      <c r="AA390" s="54"/>
      <c r="AB390" s="54"/>
      <c r="AC390" s="54"/>
      <c r="AD390" s="54"/>
      <c r="AE390" s="54"/>
      <c r="AF390" s="54"/>
      <c r="AG390" s="54"/>
      <c r="AH390" s="54"/>
      <c r="AI390" s="54"/>
      <c r="AJ390" s="54"/>
      <c r="AK390" s="54"/>
      <c r="AL390" s="54"/>
      <c r="AM390" s="54"/>
      <c r="AN390" s="54"/>
      <c r="AO390" s="54"/>
      <c r="AP390" s="54"/>
      <c r="AQ390" s="54"/>
      <c r="AR390" s="54"/>
      <c r="AS390" s="54"/>
      <c r="AT390" s="54"/>
      <c r="AU390" s="54"/>
      <c r="AV390" s="54"/>
      <c r="AW390" s="54"/>
      <c r="AX390" s="54"/>
      <c r="AY390" s="54"/>
      <c r="AZ390" s="54"/>
      <c r="BA390" s="54"/>
      <c r="BB390" s="54"/>
      <c r="BC390" s="54"/>
      <c r="BD390" s="54"/>
      <c r="BE390" s="54"/>
      <c r="BF390" s="54"/>
      <c r="BG390" s="54"/>
      <c r="BH390" s="54"/>
      <c r="BI390" s="54"/>
      <c r="BJ390" s="54"/>
      <c r="BK390" s="54"/>
      <c r="BL390" s="54"/>
      <c r="BM390" s="54"/>
      <c r="BN390" s="54"/>
      <c r="BO390" s="54"/>
      <c r="BP390" s="54"/>
      <c r="BQ390" s="54"/>
      <c r="BR390" s="54"/>
      <c r="BS390" s="54"/>
      <c r="BT390" s="54"/>
      <c r="BU390" s="54"/>
      <c r="BV390" s="54"/>
      <c r="BW390" s="54"/>
      <c r="BX390" s="54"/>
      <c r="BY390" s="54"/>
      <c r="BZ390" s="54"/>
      <c r="CA390" s="54"/>
      <c r="CB390" s="54"/>
      <c r="CC390" s="54"/>
      <c r="CD390" s="54"/>
      <c r="CE390" s="54"/>
      <c r="CF390" s="54"/>
      <c r="CG390" s="54"/>
      <c r="CH390" s="54"/>
      <c r="CI390" s="54"/>
      <c r="CJ390" s="54"/>
      <c r="CK390" s="54"/>
      <c r="CL390" s="54"/>
      <c r="CM390" s="54"/>
      <c r="CN390" s="54"/>
      <c r="CO390" s="54"/>
      <c r="CP390" s="54"/>
      <c r="CQ390" s="54"/>
      <c r="CR390" s="54"/>
      <c r="CS390" s="54"/>
      <c r="CT390" s="54"/>
      <c r="CU390" s="54"/>
      <c r="CV390" s="54"/>
      <c r="CW390" s="54"/>
      <c r="CX390" s="54"/>
      <c r="CY390" s="54"/>
      <c r="CZ390" s="54"/>
      <c r="DA390" s="54"/>
      <c r="DB390" s="54"/>
      <c r="DC390" s="54"/>
    </row>
    <row r="391" spans="1:107" x14ac:dyDescent="0.2">
      <c r="A391" s="54"/>
      <c r="B391" s="91"/>
      <c r="C391" s="24"/>
      <c r="D391" s="24"/>
      <c r="E391" s="24"/>
      <c r="F391" s="24"/>
      <c r="G391" s="54"/>
      <c r="H391" s="54"/>
      <c r="I391" s="54"/>
      <c r="J391" s="54"/>
      <c r="K391" s="54"/>
      <c r="L391" s="54"/>
      <c r="M391" s="54"/>
      <c r="N391" s="54"/>
      <c r="O391" s="54"/>
      <c r="P391" s="54"/>
      <c r="Q391" s="54"/>
      <c r="R391" s="54"/>
      <c r="S391" s="54"/>
      <c r="T391" s="54"/>
      <c r="U391" s="54"/>
      <c r="V391" s="54"/>
      <c r="W391" s="54"/>
      <c r="X391" s="54"/>
      <c r="Y391" s="54"/>
      <c r="Z391" s="54"/>
      <c r="AA391" s="54"/>
      <c r="AB391" s="54"/>
      <c r="AC391" s="54"/>
      <c r="AD391" s="54"/>
      <c r="AE391" s="54"/>
      <c r="AF391" s="54"/>
      <c r="AG391" s="54"/>
      <c r="AH391" s="54"/>
      <c r="AI391" s="54"/>
      <c r="AJ391" s="54"/>
      <c r="AK391" s="54"/>
      <c r="AL391" s="54"/>
      <c r="AM391" s="54"/>
      <c r="AN391" s="54"/>
      <c r="AO391" s="54"/>
      <c r="AP391" s="54"/>
      <c r="AQ391" s="54"/>
      <c r="AR391" s="54"/>
      <c r="AS391" s="54"/>
      <c r="AT391" s="54"/>
      <c r="AU391" s="54"/>
      <c r="AV391" s="54"/>
      <c r="AW391" s="54"/>
      <c r="AX391" s="54"/>
      <c r="AY391" s="54"/>
      <c r="AZ391" s="54"/>
      <c r="BA391" s="54"/>
      <c r="BB391" s="54"/>
      <c r="BC391" s="54"/>
      <c r="BD391" s="54"/>
      <c r="BE391" s="54"/>
      <c r="BF391" s="54"/>
      <c r="BG391" s="54"/>
      <c r="BH391" s="54"/>
      <c r="BI391" s="54"/>
      <c r="BJ391" s="54"/>
      <c r="BK391" s="54"/>
      <c r="BL391" s="54"/>
      <c r="BM391" s="54"/>
      <c r="BN391" s="54"/>
      <c r="BO391" s="54"/>
      <c r="BP391" s="54"/>
      <c r="BQ391" s="54"/>
      <c r="BR391" s="54"/>
      <c r="BS391" s="54"/>
      <c r="BT391" s="54"/>
      <c r="BU391" s="54"/>
      <c r="BV391" s="54"/>
      <c r="BW391" s="54"/>
      <c r="BX391" s="54"/>
      <c r="BY391" s="54"/>
      <c r="BZ391" s="54"/>
      <c r="CA391" s="54"/>
      <c r="CB391" s="54"/>
      <c r="CC391" s="54"/>
      <c r="CD391" s="54"/>
      <c r="CE391" s="54"/>
      <c r="CF391" s="54"/>
      <c r="CG391" s="54"/>
      <c r="CH391" s="54"/>
      <c r="CI391" s="54"/>
      <c r="CJ391" s="54"/>
      <c r="CK391" s="54"/>
      <c r="CL391" s="54"/>
      <c r="CM391" s="54"/>
      <c r="CN391" s="54"/>
      <c r="CO391" s="54"/>
      <c r="CP391" s="54"/>
      <c r="CQ391" s="54"/>
      <c r="CR391" s="54"/>
      <c r="CS391" s="54"/>
      <c r="CT391" s="54"/>
      <c r="CU391" s="54"/>
      <c r="CV391" s="54"/>
      <c r="CW391" s="54"/>
      <c r="CX391" s="54"/>
      <c r="CY391" s="54"/>
      <c r="CZ391" s="54"/>
      <c r="DA391" s="54"/>
      <c r="DB391" s="54"/>
      <c r="DC391" s="54"/>
    </row>
    <row r="392" spans="1:107" x14ac:dyDescent="0.2">
      <c r="A392" s="54"/>
      <c r="B392" s="91"/>
      <c r="C392" s="24"/>
      <c r="D392" s="24"/>
      <c r="E392" s="24"/>
      <c r="F392" s="24"/>
      <c r="G392" s="54"/>
      <c r="H392" s="54"/>
      <c r="I392" s="54"/>
      <c r="J392" s="54"/>
      <c r="K392" s="54"/>
      <c r="L392" s="54"/>
      <c r="M392" s="54"/>
      <c r="N392" s="54"/>
      <c r="O392" s="54"/>
      <c r="P392" s="54"/>
      <c r="Q392" s="54"/>
      <c r="R392" s="54"/>
      <c r="S392" s="54"/>
      <c r="T392" s="54"/>
      <c r="U392" s="54"/>
      <c r="V392" s="54"/>
      <c r="W392" s="54"/>
      <c r="X392" s="54"/>
      <c r="Y392" s="54"/>
      <c r="Z392" s="54"/>
      <c r="AA392" s="54"/>
      <c r="AB392" s="54"/>
      <c r="AC392" s="54"/>
      <c r="AD392" s="54"/>
      <c r="AE392" s="54"/>
      <c r="AF392" s="54"/>
      <c r="AG392" s="54"/>
      <c r="AH392" s="54"/>
      <c r="AI392" s="54"/>
      <c r="AJ392" s="54"/>
      <c r="AK392" s="54"/>
      <c r="AL392" s="54"/>
      <c r="AM392" s="54"/>
      <c r="AN392" s="54"/>
      <c r="AO392" s="54"/>
      <c r="AP392" s="54"/>
      <c r="AQ392" s="54"/>
      <c r="AR392" s="54"/>
      <c r="AS392" s="54"/>
      <c r="AT392" s="54"/>
      <c r="AU392" s="54"/>
      <c r="AV392" s="54"/>
      <c r="AW392" s="54"/>
      <c r="AX392" s="54"/>
      <c r="AY392" s="54"/>
      <c r="AZ392" s="54"/>
      <c r="BA392" s="54"/>
      <c r="BB392" s="54"/>
      <c r="BC392" s="54"/>
      <c r="BD392" s="54"/>
      <c r="BE392" s="54"/>
      <c r="BF392" s="54"/>
      <c r="BG392" s="54"/>
      <c r="BH392" s="54"/>
      <c r="BI392" s="54"/>
      <c r="BJ392" s="54"/>
      <c r="BK392" s="54"/>
      <c r="BL392" s="54"/>
      <c r="BM392" s="54"/>
      <c r="BN392" s="54"/>
      <c r="BO392" s="54"/>
      <c r="BP392" s="54"/>
      <c r="BQ392" s="54"/>
      <c r="BR392" s="54"/>
      <c r="BS392" s="54"/>
      <c r="BT392" s="54"/>
      <c r="BU392" s="54"/>
      <c r="BV392" s="54"/>
      <c r="BW392" s="54"/>
      <c r="BX392" s="54"/>
      <c r="BY392" s="54"/>
      <c r="BZ392" s="54"/>
      <c r="CA392" s="54"/>
      <c r="CB392" s="54"/>
      <c r="CC392" s="54"/>
      <c r="CD392" s="54"/>
      <c r="CE392" s="54"/>
      <c r="CF392" s="54"/>
      <c r="CG392" s="54"/>
      <c r="CH392" s="54"/>
      <c r="CI392" s="54"/>
      <c r="CJ392" s="54"/>
      <c r="CK392" s="54"/>
      <c r="CL392" s="54"/>
      <c r="CM392" s="54"/>
      <c r="CN392" s="54"/>
      <c r="CO392" s="54"/>
      <c r="CP392" s="54"/>
      <c r="CQ392" s="54"/>
      <c r="CR392" s="54"/>
      <c r="CS392" s="54"/>
      <c r="CT392" s="54"/>
      <c r="CU392" s="54"/>
      <c r="CV392" s="54"/>
      <c r="CW392" s="54"/>
      <c r="CX392" s="54"/>
      <c r="CY392" s="54"/>
      <c r="CZ392" s="54"/>
      <c r="DA392" s="54"/>
      <c r="DB392" s="54"/>
      <c r="DC392" s="54"/>
    </row>
    <row r="393" spans="1:107" x14ac:dyDescent="0.2">
      <c r="A393" s="54"/>
      <c r="B393" s="91"/>
      <c r="C393" s="24"/>
      <c r="D393" s="24"/>
      <c r="E393" s="24"/>
      <c r="F393" s="24"/>
      <c r="G393" s="54"/>
      <c r="H393" s="54"/>
      <c r="I393" s="54"/>
      <c r="J393" s="54"/>
      <c r="K393" s="54"/>
      <c r="L393" s="54"/>
      <c r="M393" s="54"/>
      <c r="N393" s="54"/>
      <c r="O393" s="54"/>
      <c r="P393" s="54"/>
      <c r="Q393" s="54"/>
      <c r="R393" s="54"/>
      <c r="S393" s="54"/>
      <c r="T393" s="54"/>
      <c r="U393" s="54"/>
      <c r="V393" s="54"/>
      <c r="W393" s="54"/>
      <c r="X393" s="54"/>
      <c r="Y393" s="54"/>
      <c r="Z393" s="54"/>
      <c r="AA393" s="54"/>
      <c r="AB393" s="54"/>
      <c r="AC393" s="54"/>
      <c r="AD393" s="54"/>
      <c r="AE393" s="54"/>
      <c r="AF393" s="54"/>
      <c r="AG393" s="54"/>
      <c r="AH393" s="54"/>
      <c r="AI393" s="54"/>
      <c r="AJ393" s="54"/>
      <c r="AK393" s="54"/>
      <c r="AL393" s="54"/>
      <c r="AM393" s="54"/>
      <c r="AN393" s="54"/>
      <c r="AO393" s="54"/>
      <c r="AP393" s="54"/>
      <c r="AQ393" s="54"/>
      <c r="AR393" s="54"/>
      <c r="AS393" s="54"/>
      <c r="AT393" s="54"/>
      <c r="AU393" s="54"/>
      <c r="AV393" s="54"/>
      <c r="AW393" s="54"/>
      <c r="AX393" s="54"/>
      <c r="AY393" s="54"/>
      <c r="AZ393" s="54"/>
      <c r="BA393" s="54"/>
      <c r="BB393" s="54"/>
      <c r="BC393" s="54"/>
      <c r="BD393" s="54"/>
      <c r="BE393" s="54"/>
      <c r="BF393" s="54"/>
      <c r="BG393" s="54"/>
      <c r="BH393" s="54"/>
      <c r="BI393" s="54"/>
      <c r="BJ393" s="54"/>
      <c r="BK393" s="54"/>
      <c r="BL393" s="54"/>
      <c r="BM393" s="54"/>
      <c r="BN393" s="54"/>
      <c r="BO393" s="54"/>
      <c r="BP393" s="54"/>
      <c r="BQ393" s="54"/>
      <c r="BR393" s="54"/>
      <c r="BS393" s="54"/>
      <c r="BT393" s="54"/>
      <c r="BU393" s="54"/>
      <c r="BV393" s="54"/>
      <c r="BW393" s="54"/>
      <c r="BX393" s="54"/>
      <c r="BY393" s="54"/>
      <c r="BZ393" s="54"/>
      <c r="CA393" s="54"/>
      <c r="CB393" s="54"/>
      <c r="CC393" s="54"/>
      <c r="CD393" s="54"/>
      <c r="CE393" s="54"/>
      <c r="CF393" s="54"/>
      <c r="CG393" s="54"/>
      <c r="CH393" s="54"/>
      <c r="CI393" s="54"/>
      <c r="CJ393" s="54"/>
      <c r="CK393" s="54"/>
      <c r="CL393" s="54"/>
      <c r="CM393" s="54"/>
      <c r="CN393" s="54"/>
      <c r="CO393" s="54"/>
      <c r="CP393" s="54"/>
      <c r="CQ393" s="54"/>
      <c r="CR393" s="54"/>
      <c r="CS393" s="54"/>
      <c r="CT393" s="54"/>
      <c r="CU393" s="54"/>
      <c r="CV393" s="54"/>
      <c r="CW393" s="54"/>
      <c r="CX393" s="54"/>
      <c r="CY393" s="54"/>
      <c r="CZ393" s="54"/>
      <c r="DA393" s="54"/>
      <c r="DB393" s="54"/>
      <c r="DC393" s="54"/>
    </row>
    <row r="394" spans="1:107" x14ac:dyDescent="0.2">
      <c r="A394" s="54"/>
      <c r="B394" s="91"/>
      <c r="C394" s="24"/>
      <c r="D394" s="24"/>
      <c r="E394" s="24"/>
      <c r="F394" s="24"/>
      <c r="G394" s="54"/>
      <c r="H394" s="54"/>
      <c r="I394" s="54"/>
      <c r="J394" s="54"/>
      <c r="K394" s="54"/>
      <c r="L394" s="54"/>
      <c r="M394" s="54"/>
      <c r="N394" s="54"/>
      <c r="O394" s="54"/>
      <c r="P394" s="54"/>
      <c r="Q394" s="54"/>
      <c r="R394" s="54"/>
      <c r="S394" s="54"/>
      <c r="T394" s="54"/>
      <c r="U394" s="54"/>
      <c r="V394" s="54"/>
      <c r="W394" s="54"/>
      <c r="X394" s="54"/>
      <c r="Y394" s="54"/>
      <c r="Z394" s="54"/>
      <c r="AA394" s="54"/>
      <c r="AB394" s="54"/>
      <c r="AC394" s="54"/>
      <c r="AD394" s="54"/>
      <c r="AE394" s="54"/>
      <c r="AF394" s="54"/>
      <c r="AG394" s="54"/>
      <c r="AH394" s="54"/>
      <c r="AI394" s="54"/>
      <c r="AJ394" s="54"/>
      <c r="AK394" s="54"/>
      <c r="AL394" s="54"/>
      <c r="AM394" s="54"/>
      <c r="AN394" s="54"/>
      <c r="AO394" s="54"/>
      <c r="AP394" s="54"/>
      <c r="AQ394" s="54"/>
      <c r="AR394" s="54"/>
      <c r="AS394" s="54"/>
      <c r="AT394" s="54"/>
      <c r="AU394" s="54"/>
      <c r="AV394" s="54"/>
      <c r="AW394" s="54"/>
      <c r="AX394" s="54"/>
      <c r="AY394" s="54"/>
      <c r="AZ394" s="54"/>
      <c r="BA394" s="54"/>
      <c r="BB394" s="54"/>
      <c r="BC394" s="54"/>
      <c r="BD394" s="54"/>
      <c r="BE394" s="54"/>
      <c r="BF394" s="54"/>
      <c r="BG394" s="54"/>
      <c r="BH394" s="54"/>
      <c r="BI394" s="54"/>
      <c r="BJ394" s="54"/>
      <c r="BK394" s="54"/>
      <c r="BL394" s="54"/>
      <c r="BM394" s="54"/>
      <c r="BN394" s="54"/>
      <c r="BO394" s="54"/>
      <c r="BP394" s="54"/>
      <c r="BQ394" s="54"/>
      <c r="BR394" s="54"/>
      <c r="BS394" s="54"/>
      <c r="BT394" s="54"/>
      <c r="BU394" s="54"/>
      <c r="BV394" s="54"/>
      <c r="BW394" s="54"/>
      <c r="BX394" s="54"/>
      <c r="BY394" s="54"/>
      <c r="BZ394" s="54"/>
      <c r="CA394" s="54"/>
      <c r="CB394" s="54"/>
      <c r="CC394" s="54"/>
      <c r="CD394" s="54"/>
      <c r="CE394" s="54"/>
      <c r="CF394" s="54"/>
      <c r="CG394" s="54"/>
      <c r="CH394" s="54"/>
      <c r="CI394" s="54"/>
      <c r="CJ394" s="54"/>
      <c r="CK394" s="54"/>
      <c r="CL394" s="54"/>
      <c r="CM394" s="54"/>
      <c r="CN394" s="54"/>
      <c r="CO394" s="54"/>
      <c r="CP394" s="54"/>
      <c r="CQ394" s="54"/>
      <c r="CR394" s="54"/>
      <c r="CS394" s="54"/>
      <c r="CT394" s="54"/>
      <c r="CU394" s="54"/>
      <c r="CV394" s="54"/>
      <c r="CW394" s="54"/>
      <c r="CX394" s="54"/>
      <c r="CY394" s="54"/>
      <c r="CZ394" s="54"/>
      <c r="DA394" s="54"/>
      <c r="DB394" s="54"/>
      <c r="DC394" s="54"/>
    </row>
    <row r="395" spans="1:107" x14ac:dyDescent="0.2">
      <c r="A395" s="54"/>
      <c r="B395" s="91"/>
      <c r="C395" s="24"/>
      <c r="D395" s="24"/>
      <c r="E395" s="24"/>
      <c r="F395" s="24"/>
      <c r="G395" s="54"/>
      <c r="H395" s="54"/>
      <c r="I395" s="54"/>
      <c r="J395" s="54"/>
      <c r="K395" s="54"/>
      <c r="L395" s="54"/>
      <c r="M395" s="54"/>
      <c r="N395" s="54"/>
      <c r="O395" s="54"/>
      <c r="P395" s="54"/>
      <c r="Q395" s="54"/>
      <c r="R395" s="54"/>
      <c r="S395" s="54"/>
      <c r="T395" s="54"/>
      <c r="U395" s="54"/>
      <c r="V395" s="54"/>
      <c r="W395" s="54"/>
      <c r="X395" s="54"/>
      <c r="Y395" s="54"/>
      <c r="Z395" s="54"/>
      <c r="AA395" s="54"/>
      <c r="AB395" s="54"/>
      <c r="AC395" s="54"/>
      <c r="AD395" s="54"/>
      <c r="AE395" s="54"/>
      <c r="AF395" s="54"/>
      <c r="AG395" s="54"/>
      <c r="AH395" s="54"/>
      <c r="AI395" s="54"/>
      <c r="AJ395" s="54"/>
      <c r="AK395" s="54"/>
      <c r="AL395" s="54"/>
      <c r="AM395" s="54"/>
      <c r="AN395" s="54"/>
      <c r="AO395" s="54"/>
      <c r="AP395" s="54"/>
      <c r="AQ395" s="54"/>
      <c r="AR395" s="54"/>
      <c r="AS395" s="54"/>
      <c r="AT395" s="54"/>
      <c r="AU395" s="54"/>
      <c r="AV395" s="54"/>
      <c r="AW395" s="54"/>
      <c r="AX395" s="54"/>
      <c r="AY395" s="54"/>
      <c r="AZ395" s="54"/>
      <c r="BA395" s="54"/>
      <c r="BB395" s="54"/>
      <c r="BC395" s="54"/>
      <c r="BD395" s="54"/>
      <c r="BE395" s="54"/>
      <c r="BF395" s="54"/>
      <c r="BG395" s="54"/>
      <c r="BH395" s="54"/>
      <c r="BI395" s="54"/>
      <c r="BJ395" s="54"/>
      <c r="BK395" s="54"/>
      <c r="BL395" s="54"/>
      <c r="BM395" s="54"/>
      <c r="BN395" s="54"/>
      <c r="BO395" s="54"/>
      <c r="BP395" s="54"/>
      <c r="BQ395" s="54"/>
      <c r="BR395" s="54"/>
      <c r="BS395" s="54"/>
      <c r="BT395" s="54"/>
      <c r="BU395" s="54"/>
      <c r="BV395" s="54"/>
      <c r="BW395" s="54"/>
      <c r="BX395" s="54"/>
      <c r="BY395" s="54"/>
      <c r="BZ395" s="54"/>
      <c r="CA395" s="54"/>
      <c r="CB395" s="54"/>
      <c r="CC395" s="54"/>
      <c r="CD395" s="54"/>
      <c r="CE395" s="54"/>
      <c r="CF395" s="54"/>
      <c r="CG395" s="54"/>
      <c r="CH395" s="54"/>
      <c r="CI395" s="54"/>
      <c r="CJ395" s="54"/>
      <c r="CK395" s="54"/>
      <c r="CL395" s="54"/>
      <c r="CM395" s="54"/>
      <c r="CN395" s="54"/>
      <c r="CO395" s="54"/>
      <c r="CP395" s="54"/>
      <c r="CQ395" s="54"/>
      <c r="CR395" s="54"/>
      <c r="CS395" s="54"/>
      <c r="CT395" s="54"/>
      <c r="CU395" s="54"/>
      <c r="CV395" s="54"/>
      <c r="CW395" s="54"/>
      <c r="CX395" s="54"/>
      <c r="CY395" s="54"/>
      <c r="CZ395" s="54"/>
      <c r="DA395" s="54"/>
      <c r="DB395" s="54"/>
      <c r="DC395" s="54"/>
    </row>
    <row r="396" spans="1:107" x14ac:dyDescent="0.2">
      <c r="A396" s="54"/>
      <c r="B396" s="91"/>
      <c r="C396" s="24"/>
      <c r="D396" s="24"/>
      <c r="E396" s="24"/>
      <c r="F396" s="24"/>
      <c r="G396" s="54"/>
      <c r="H396" s="54"/>
      <c r="I396" s="54"/>
      <c r="J396" s="54"/>
      <c r="K396" s="54"/>
      <c r="L396" s="54"/>
      <c r="M396" s="54"/>
      <c r="N396" s="54"/>
      <c r="O396" s="54"/>
      <c r="P396" s="54"/>
      <c r="Q396" s="54"/>
      <c r="R396" s="54"/>
      <c r="S396" s="54"/>
      <c r="T396" s="54"/>
      <c r="U396" s="54"/>
      <c r="V396" s="54"/>
      <c r="W396" s="54"/>
      <c r="X396" s="54"/>
      <c r="Y396" s="54"/>
      <c r="Z396" s="54"/>
      <c r="AA396" s="54"/>
      <c r="AB396" s="54"/>
      <c r="AC396" s="54"/>
      <c r="AD396" s="54"/>
      <c r="AE396" s="54"/>
      <c r="AF396" s="54"/>
      <c r="AG396" s="54"/>
      <c r="AH396" s="54"/>
      <c r="AI396" s="54"/>
      <c r="AJ396" s="54"/>
      <c r="AK396" s="54"/>
      <c r="AL396" s="54"/>
      <c r="AM396" s="54"/>
      <c r="AN396" s="54"/>
      <c r="AO396" s="54"/>
      <c r="AP396" s="54"/>
      <c r="AQ396" s="54"/>
      <c r="AR396" s="54"/>
      <c r="AS396" s="54"/>
      <c r="AT396" s="54"/>
      <c r="AU396" s="54"/>
      <c r="AV396" s="54"/>
      <c r="AW396" s="54"/>
      <c r="AX396" s="54"/>
      <c r="AY396" s="54"/>
      <c r="AZ396" s="54"/>
      <c r="BA396" s="54"/>
      <c r="BB396" s="54"/>
      <c r="BC396" s="54"/>
      <c r="BD396" s="54"/>
      <c r="BE396" s="54"/>
      <c r="BF396" s="54"/>
      <c r="BG396" s="54"/>
      <c r="BH396" s="54"/>
      <c r="BI396" s="54"/>
      <c r="BJ396" s="54"/>
      <c r="BK396" s="54"/>
      <c r="BL396" s="54"/>
      <c r="BM396" s="54"/>
      <c r="BN396" s="54"/>
      <c r="BO396" s="54"/>
      <c r="BP396" s="54"/>
      <c r="BQ396" s="54"/>
      <c r="BR396" s="54"/>
      <c r="BS396" s="54"/>
      <c r="BT396" s="54"/>
      <c r="BU396" s="54"/>
      <c r="BV396" s="54"/>
      <c r="BW396" s="54"/>
      <c r="BX396" s="54"/>
      <c r="BY396" s="54"/>
      <c r="BZ396" s="54"/>
      <c r="CA396" s="54"/>
      <c r="CB396" s="54"/>
      <c r="CC396" s="54"/>
      <c r="CD396" s="54"/>
      <c r="CE396" s="54"/>
      <c r="CF396" s="54"/>
      <c r="CG396" s="54"/>
      <c r="CH396" s="54"/>
      <c r="CI396" s="54"/>
      <c r="CJ396" s="54"/>
      <c r="CK396" s="54"/>
      <c r="CL396" s="54"/>
      <c r="CM396" s="54"/>
      <c r="CN396" s="54"/>
      <c r="CO396" s="54"/>
      <c r="CP396" s="54"/>
      <c r="CQ396" s="54"/>
      <c r="CR396" s="54"/>
      <c r="CS396" s="54"/>
      <c r="CT396" s="54"/>
      <c r="CU396" s="54"/>
      <c r="CV396" s="54"/>
      <c r="CW396" s="54"/>
      <c r="CX396" s="54"/>
      <c r="CY396" s="54"/>
      <c r="CZ396" s="54"/>
      <c r="DA396" s="54"/>
      <c r="DB396" s="54"/>
      <c r="DC396" s="54"/>
    </row>
    <row r="397" spans="1:107" x14ac:dyDescent="0.2">
      <c r="A397" s="54"/>
      <c r="B397" s="91"/>
      <c r="C397" s="24"/>
      <c r="D397" s="24"/>
      <c r="E397" s="24"/>
      <c r="F397" s="24"/>
      <c r="G397" s="54"/>
      <c r="H397" s="54"/>
      <c r="I397" s="54"/>
      <c r="J397" s="54"/>
      <c r="K397" s="54"/>
      <c r="L397" s="54"/>
      <c r="M397" s="54"/>
      <c r="N397" s="54"/>
      <c r="O397" s="54"/>
      <c r="P397" s="54"/>
      <c r="Q397" s="54"/>
      <c r="R397" s="54"/>
      <c r="S397" s="54"/>
      <c r="T397" s="54"/>
      <c r="U397" s="54"/>
      <c r="V397" s="54"/>
      <c r="W397" s="54"/>
      <c r="X397" s="54"/>
      <c r="Y397" s="54"/>
      <c r="Z397" s="54"/>
      <c r="AA397" s="54"/>
      <c r="AB397" s="54"/>
      <c r="AC397" s="54"/>
      <c r="AD397" s="54"/>
      <c r="AE397" s="54"/>
      <c r="AF397" s="54"/>
      <c r="AG397" s="54"/>
      <c r="AH397" s="54"/>
      <c r="AI397" s="54"/>
      <c r="AJ397" s="54"/>
      <c r="AK397" s="54"/>
      <c r="AL397" s="54"/>
      <c r="AM397" s="54"/>
      <c r="AN397" s="54"/>
      <c r="AO397" s="54"/>
      <c r="AP397" s="54"/>
      <c r="AQ397" s="54"/>
      <c r="AR397" s="54"/>
      <c r="AS397" s="54"/>
      <c r="AT397" s="54"/>
      <c r="AU397" s="54"/>
      <c r="AV397" s="54"/>
      <c r="AW397" s="54"/>
      <c r="AX397" s="54"/>
      <c r="AY397" s="54"/>
      <c r="AZ397" s="54"/>
      <c r="BA397" s="54"/>
      <c r="BB397" s="54"/>
      <c r="BC397" s="54"/>
      <c r="BD397" s="54"/>
      <c r="BE397" s="54"/>
      <c r="BF397" s="54"/>
      <c r="BG397" s="54"/>
      <c r="BH397" s="54"/>
      <c r="BI397" s="54"/>
      <c r="BJ397" s="54"/>
      <c r="BK397" s="54"/>
      <c r="BL397" s="54"/>
      <c r="BM397" s="54"/>
      <c r="BN397" s="54"/>
      <c r="BO397" s="54"/>
      <c r="BP397" s="54"/>
      <c r="BQ397" s="54"/>
      <c r="BR397" s="54"/>
      <c r="BS397" s="54"/>
      <c r="BT397" s="54"/>
      <c r="BU397" s="54"/>
      <c r="BV397" s="54"/>
      <c r="BW397" s="54"/>
      <c r="BX397" s="54"/>
      <c r="BY397" s="54"/>
      <c r="BZ397" s="54"/>
      <c r="CA397" s="54"/>
      <c r="CB397" s="54"/>
      <c r="CC397" s="54"/>
      <c r="CD397" s="54"/>
      <c r="CE397" s="54"/>
      <c r="CF397" s="54"/>
      <c r="CG397" s="54"/>
      <c r="CH397" s="54"/>
      <c r="CI397" s="54"/>
      <c r="CJ397" s="54"/>
      <c r="CK397" s="54"/>
      <c r="CL397" s="54"/>
      <c r="CM397" s="54"/>
      <c r="CN397" s="54"/>
      <c r="CO397" s="54"/>
      <c r="CP397" s="54"/>
      <c r="CQ397" s="54"/>
      <c r="CR397" s="54"/>
      <c r="CS397" s="54"/>
      <c r="CT397" s="54"/>
      <c r="CU397" s="54"/>
      <c r="CV397" s="54"/>
      <c r="CW397" s="54"/>
      <c r="CX397" s="54"/>
      <c r="CY397" s="54"/>
      <c r="CZ397" s="54"/>
      <c r="DA397" s="54"/>
      <c r="DB397" s="54"/>
      <c r="DC397" s="54"/>
    </row>
    <row r="398" spans="1:107" x14ac:dyDescent="0.2">
      <c r="A398" s="54"/>
      <c r="B398" s="91"/>
      <c r="C398" s="24"/>
      <c r="D398" s="24"/>
      <c r="E398" s="24"/>
      <c r="F398" s="24"/>
      <c r="G398" s="54"/>
      <c r="H398" s="54"/>
      <c r="I398" s="54"/>
      <c r="J398" s="54"/>
      <c r="K398" s="54"/>
      <c r="L398" s="54"/>
      <c r="M398" s="54"/>
      <c r="N398" s="54"/>
      <c r="O398" s="54"/>
      <c r="P398" s="54"/>
      <c r="Q398" s="54"/>
      <c r="R398" s="54"/>
      <c r="S398" s="54"/>
      <c r="T398" s="54"/>
      <c r="U398" s="54"/>
      <c r="V398" s="54"/>
      <c r="W398" s="54"/>
      <c r="X398" s="54"/>
      <c r="Y398" s="54"/>
      <c r="Z398" s="54"/>
      <c r="AA398" s="54"/>
      <c r="AB398" s="54"/>
      <c r="AC398" s="54"/>
      <c r="AD398" s="54"/>
      <c r="AE398" s="54"/>
      <c r="AF398" s="54"/>
      <c r="AG398" s="54"/>
      <c r="AH398" s="54"/>
      <c r="AI398" s="54"/>
      <c r="AJ398" s="54"/>
      <c r="AK398" s="54"/>
      <c r="AL398" s="54"/>
      <c r="AM398" s="54"/>
      <c r="AN398" s="54"/>
      <c r="AO398" s="54"/>
      <c r="AP398" s="54"/>
      <c r="AQ398" s="54"/>
      <c r="AR398" s="54"/>
      <c r="AS398" s="54"/>
      <c r="AT398" s="54"/>
      <c r="AU398" s="54"/>
      <c r="AV398" s="54"/>
      <c r="AW398" s="54"/>
      <c r="AX398" s="54"/>
      <c r="AY398" s="54"/>
      <c r="AZ398" s="54"/>
      <c r="BA398" s="54"/>
      <c r="BB398" s="54"/>
      <c r="BC398" s="54"/>
      <c r="BD398" s="54"/>
      <c r="BE398" s="54"/>
      <c r="BF398" s="54"/>
      <c r="BG398" s="54"/>
      <c r="BH398" s="54"/>
      <c r="BI398" s="54"/>
      <c r="BJ398" s="54"/>
      <c r="BK398" s="54"/>
      <c r="BL398" s="54"/>
      <c r="BM398" s="54"/>
      <c r="BN398" s="54"/>
      <c r="BO398" s="54"/>
      <c r="BP398" s="54"/>
      <c r="BQ398" s="54"/>
      <c r="BR398" s="54"/>
      <c r="BS398" s="54"/>
      <c r="BT398" s="54"/>
      <c r="BU398" s="54"/>
      <c r="BV398" s="54"/>
      <c r="BW398" s="54"/>
      <c r="BX398" s="54"/>
      <c r="BY398" s="54"/>
      <c r="BZ398" s="54"/>
      <c r="CA398" s="54"/>
      <c r="CB398" s="54"/>
      <c r="CC398" s="54"/>
      <c r="CD398" s="54"/>
      <c r="CE398" s="54"/>
      <c r="CF398" s="54"/>
      <c r="CG398" s="54"/>
      <c r="CH398" s="54"/>
      <c r="CI398" s="54"/>
      <c r="CJ398" s="54"/>
      <c r="CK398" s="54"/>
      <c r="CL398" s="54"/>
      <c r="CM398" s="54"/>
      <c r="CN398" s="54"/>
      <c r="CO398" s="54"/>
      <c r="CP398" s="54"/>
      <c r="CQ398" s="54"/>
      <c r="CR398" s="54"/>
      <c r="CS398" s="54"/>
      <c r="CT398" s="54"/>
      <c r="CU398" s="54"/>
      <c r="CV398" s="54"/>
      <c r="CW398" s="54"/>
      <c r="CX398" s="54"/>
      <c r="CY398" s="54"/>
      <c r="CZ398" s="54"/>
      <c r="DA398" s="54"/>
      <c r="DB398" s="54"/>
      <c r="DC398" s="54"/>
    </row>
    <row r="399" spans="1:107" x14ac:dyDescent="0.2">
      <c r="A399" s="54"/>
      <c r="B399" s="54"/>
      <c r="C399" s="54"/>
      <c r="D399" s="54"/>
      <c r="E399" s="54"/>
      <c r="F399" s="54"/>
      <c r="G399" s="54"/>
      <c r="H399" s="54"/>
      <c r="I399" s="54"/>
      <c r="J399" s="54"/>
      <c r="K399" s="54"/>
      <c r="L399" s="54"/>
      <c r="M399" s="54"/>
      <c r="N399" s="54"/>
      <c r="O399" s="54"/>
      <c r="P399" s="54"/>
      <c r="Q399" s="54"/>
      <c r="R399" s="54"/>
      <c r="S399" s="54"/>
      <c r="T399" s="54"/>
      <c r="U399" s="54"/>
      <c r="V399" s="54"/>
      <c r="W399" s="54"/>
      <c r="X399" s="54"/>
      <c r="Y399" s="54"/>
      <c r="Z399" s="54"/>
      <c r="AA399" s="54"/>
      <c r="AB399" s="54"/>
      <c r="AC399" s="54"/>
      <c r="AD399" s="54"/>
      <c r="AE399" s="54"/>
      <c r="AF399" s="54"/>
      <c r="AG399" s="54"/>
      <c r="AH399" s="54"/>
      <c r="AI399" s="54"/>
      <c r="AJ399" s="54"/>
      <c r="AK399" s="54"/>
      <c r="AL399" s="54"/>
      <c r="AM399" s="54"/>
      <c r="AN399" s="54"/>
      <c r="AO399" s="54"/>
      <c r="AP399" s="54"/>
      <c r="AQ399" s="54"/>
      <c r="AR399" s="54"/>
      <c r="AS399" s="54"/>
      <c r="AT399" s="54"/>
      <c r="AU399" s="54"/>
      <c r="AV399" s="54"/>
      <c r="AW399" s="54"/>
      <c r="AX399" s="54"/>
      <c r="AY399" s="54"/>
      <c r="AZ399" s="54"/>
      <c r="BA399" s="54"/>
      <c r="BB399" s="54"/>
      <c r="BC399" s="54"/>
      <c r="BD399" s="54"/>
      <c r="BE399" s="54"/>
      <c r="BF399" s="54"/>
      <c r="BG399" s="54"/>
      <c r="BH399" s="54"/>
      <c r="BI399" s="54"/>
      <c r="BJ399" s="54"/>
      <c r="BK399" s="54"/>
      <c r="BL399" s="54"/>
      <c r="BM399" s="54"/>
      <c r="BN399" s="54"/>
      <c r="BO399" s="54"/>
      <c r="BP399" s="54"/>
      <c r="BQ399" s="54"/>
      <c r="BR399" s="54"/>
      <c r="BS399" s="54"/>
      <c r="BT399" s="54"/>
      <c r="BU399" s="54"/>
      <c r="BV399" s="54"/>
      <c r="BW399" s="54"/>
      <c r="BX399" s="54"/>
      <c r="BY399" s="54"/>
      <c r="BZ399" s="54"/>
      <c r="CA399" s="54"/>
      <c r="CB399" s="54"/>
      <c r="CC399" s="54"/>
      <c r="CD399" s="54"/>
      <c r="CE399" s="54"/>
      <c r="CF399" s="54"/>
      <c r="CG399" s="54"/>
      <c r="CH399" s="54"/>
      <c r="CI399" s="54"/>
      <c r="CJ399" s="54"/>
      <c r="CK399" s="54"/>
      <c r="CL399" s="54"/>
      <c r="CM399" s="54"/>
      <c r="CN399" s="54"/>
      <c r="CO399" s="54"/>
      <c r="CP399" s="54"/>
      <c r="CQ399" s="54"/>
      <c r="CR399" s="54"/>
      <c r="CS399" s="54"/>
      <c r="CT399" s="54"/>
      <c r="CU399" s="54"/>
      <c r="CV399" s="54"/>
      <c r="CW399" s="54"/>
      <c r="CX399" s="54"/>
      <c r="CY399" s="54"/>
      <c r="CZ399" s="54"/>
      <c r="DA399" s="54"/>
      <c r="DB399" s="54"/>
      <c r="DC399" s="54"/>
    </row>
    <row r="400" spans="1:107" x14ac:dyDescent="0.2">
      <c r="A400" s="54"/>
      <c r="B400" s="54"/>
      <c r="C400" s="54"/>
      <c r="D400" s="54"/>
      <c r="E400" s="54"/>
      <c r="F400" s="54"/>
      <c r="G400" s="54"/>
      <c r="H400" s="54"/>
      <c r="I400" s="54"/>
      <c r="J400" s="54"/>
      <c r="K400" s="54"/>
      <c r="L400" s="54"/>
      <c r="M400" s="54"/>
      <c r="N400" s="54"/>
      <c r="O400" s="54"/>
      <c r="P400" s="54"/>
      <c r="Q400" s="54"/>
      <c r="R400" s="54"/>
      <c r="S400" s="54"/>
      <c r="T400" s="54"/>
      <c r="U400" s="54"/>
      <c r="V400" s="54"/>
      <c r="W400" s="54"/>
      <c r="X400" s="54"/>
      <c r="Y400" s="54"/>
      <c r="Z400" s="54"/>
      <c r="AA400" s="54"/>
      <c r="AB400" s="54"/>
      <c r="AC400" s="54"/>
      <c r="AD400" s="54"/>
      <c r="AE400" s="54"/>
      <c r="AF400" s="54"/>
      <c r="AG400" s="54"/>
      <c r="AH400" s="54"/>
      <c r="AI400" s="54"/>
      <c r="AJ400" s="54"/>
      <c r="AK400" s="54"/>
      <c r="AL400" s="54"/>
      <c r="AM400" s="54"/>
      <c r="AN400" s="54"/>
      <c r="AO400" s="54"/>
      <c r="AP400" s="54"/>
      <c r="AQ400" s="54"/>
      <c r="AR400" s="54"/>
      <c r="AS400" s="54"/>
      <c r="AT400" s="54"/>
      <c r="AU400" s="54"/>
      <c r="AV400" s="54"/>
      <c r="AW400" s="54"/>
      <c r="AX400" s="54"/>
      <c r="AY400" s="54"/>
      <c r="AZ400" s="54"/>
      <c r="BA400" s="54"/>
      <c r="BB400" s="54"/>
      <c r="BC400" s="54"/>
      <c r="BD400" s="54"/>
      <c r="BE400" s="54"/>
      <c r="BF400" s="54"/>
      <c r="BG400" s="54"/>
      <c r="BH400" s="54"/>
      <c r="BI400" s="54"/>
      <c r="BJ400" s="54"/>
      <c r="BK400" s="54"/>
      <c r="BL400" s="54"/>
      <c r="BM400" s="54"/>
      <c r="BN400" s="54"/>
      <c r="BO400" s="54"/>
      <c r="BP400" s="54"/>
      <c r="BQ400" s="54"/>
      <c r="BR400" s="54"/>
      <c r="BS400" s="54"/>
      <c r="BT400" s="54"/>
      <c r="BU400" s="54"/>
      <c r="BV400" s="54"/>
      <c r="BW400" s="54"/>
      <c r="BX400" s="54"/>
      <c r="BY400" s="54"/>
      <c r="BZ400" s="54"/>
      <c r="CA400" s="54"/>
      <c r="CB400" s="54"/>
      <c r="CC400" s="54"/>
      <c r="CD400" s="54"/>
      <c r="CE400" s="54"/>
      <c r="CF400" s="54"/>
      <c r="CG400" s="54"/>
      <c r="CH400" s="54"/>
      <c r="CI400" s="54"/>
      <c r="CJ400" s="54"/>
      <c r="CK400" s="54"/>
      <c r="CL400" s="54"/>
      <c r="CM400" s="54"/>
      <c r="CN400" s="54"/>
      <c r="CO400" s="54"/>
      <c r="CP400" s="54"/>
      <c r="CQ400" s="54"/>
      <c r="CR400" s="54"/>
      <c r="CS400" s="54"/>
      <c r="CT400" s="54"/>
      <c r="CU400" s="54"/>
      <c r="CV400" s="54"/>
      <c r="CW400" s="54"/>
      <c r="CX400" s="54"/>
      <c r="CY400" s="54"/>
      <c r="CZ400" s="54"/>
      <c r="DA400" s="54"/>
      <c r="DB400" s="54"/>
      <c r="DC400" s="54"/>
    </row>
    <row r="401" spans="1:107" x14ac:dyDescent="0.2">
      <c r="A401" s="54"/>
      <c r="B401" s="54"/>
      <c r="C401" s="54"/>
      <c r="D401" s="54"/>
      <c r="E401" s="54"/>
      <c r="F401" s="54"/>
      <c r="G401" s="54"/>
      <c r="H401" s="54"/>
      <c r="I401" s="54"/>
      <c r="J401" s="54"/>
      <c r="K401" s="54"/>
      <c r="L401" s="54"/>
      <c r="M401" s="54"/>
      <c r="N401" s="54"/>
      <c r="O401" s="54"/>
      <c r="P401" s="54"/>
      <c r="Q401" s="54"/>
      <c r="R401" s="54"/>
      <c r="S401" s="54"/>
      <c r="T401" s="54"/>
      <c r="U401" s="54"/>
      <c r="V401" s="54"/>
      <c r="W401" s="54"/>
      <c r="X401" s="54"/>
      <c r="Y401" s="54"/>
      <c r="Z401" s="54"/>
      <c r="AA401" s="54"/>
      <c r="AB401" s="54"/>
      <c r="AC401" s="54"/>
      <c r="AD401" s="54"/>
      <c r="AE401" s="54"/>
      <c r="AF401" s="54"/>
      <c r="AG401" s="54"/>
      <c r="AH401" s="54"/>
      <c r="AI401" s="54"/>
      <c r="AJ401" s="54"/>
      <c r="AK401" s="54"/>
      <c r="AL401" s="54"/>
      <c r="AM401" s="54"/>
      <c r="AN401" s="54"/>
      <c r="AO401" s="54"/>
      <c r="AP401" s="54"/>
      <c r="AQ401" s="54"/>
      <c r="AR401" s="54"/>
      <c r="AS401" s="54"/>
      <c r="AT401" s="54"/>
      <c r="AU401" s="54"/>
      <c r="AV401" s="54"/>
      <c r="AW401" s="54"/>
      <c r="AX401" s="54"/>
      <c r="AY401" s="54"/>
      <c r="AZ401" s="54"/>
      <c r="BA401" s="54"/>
      <c r="BB401" s="54"/>
      <c r="BC401" s="54"/>
      <c r="BD401" s="54"/>
      <c r="BE401" s="54"/>
      <c r="BF401" s="54"/>
      <c r="BG401" s="54"/>
      <c r="BH401" s="54"/>
      <c r="BI401" s="54"/>
      <c r="BJ401" s="54"/>
      <c r="BK401" s="54"/>
      <c r="BL401" s="54"/>
      <c r="BM401" s="54"/>
      <c r="BN401" s="54"/>
      <c r="BO401" s="54"/>
      <c r="BP401" s="54"/>
      <c r="BQ401" s="54"/>
      <c r="BR401" s="54"/>
      <c r="BS401" s="54"/>
      <c r="BT401" s="54"/>
      <c r="BU401" s="54"/>
      <c r="BV401" s="54"/>
      <c r="BW401" s="54"/>
      <c r="BX401" s="54"/>
      <c r="BY401" s="54"/>
      <c r="BZ401" s="54"/>
      <c r="CA401" s="54"/>
      <c r="CB401" s="54"/>
      <c r="CC401" s="54"/>
      <c r="CD401" s="54"/>
      <c r="CE401" s="54"/>
      <c r="CF401" s="54"/>
      <c r="CG401" s="54"/>
      <c r="CH401" s="54"/>
      <c r="CI401" s="54"/>
      <c r="CJ401" s="54"/>
      <c r="CK401" s="54"/>
      <c r="CL401" s="54"/>
      <c r="CM401" s="54"/>
      <c r="CN401" s="54"/>
      <c r="CO401" s="54"/>
      <c r="CP401" s="54"/>
      <c r="CQ401" s="54"/>
      <c r="CR401" s="54"/>
      <c r="CS401" s="54"/>
      <c r="CT401" s="54"/>
      <c r="CU401" s="54"/>
      <c r="CV401" s="54"/>
      <c r="CW401" s="54"/>
      <c r="CX401" s="54"/>
      <c r="CY401" s="54"/>
      <c r="CZ401" s="54"/>
      <c r="DA401" s="54"/>
      <c r="DB401" s="54"/>
      <c r="DC401" s="54"/>
    </row>
    <row r="402" spans="1:107" x14ac:dyDescent="0.2">
      <c r="A402" s="54"/>
      <c r="B402" s="54"/>
      <c r="C402" s="54"/>
      <c r="D402" s="54"/>
      <c r="E402" s="54"/>
      <c r="F402" s="54"/>
      <c r="G402" s="54"/>
      <c r="H402" s="54"/>
      <c r="I402" s="54"/>
      <c r="J402" s="54"/>
      <c r="K402" s="54"/>
      <c r="L402" s="54"/>
      <c r="M402" s="54"/>
      <c r="N402" s="54"/>
      <c r="O402" s="54"/>
      <c r="P402" s="54"/>
      <c r="Q402" s="54"/>
      <c r="R402" s="54"/>
      <c r="S402" s="54"/>
      <c r="T402" s="54"/>
      <c r="U402" s="54"/>
      <c r="V402" s="54"/>
      <c r="W402" s="54"/>
      <c r="X402" s="54"/>
      <c r="Y402" s="54"/>
      <c r="Z402" s="54"/>
      <c r="AA402" s="54"/>
      <c r="AB402" s="54"/>
      <c r="AC402" s="54"/>
      <c r="AD402" s="54"/>
      <c r="AE402" s="54"/>
      <c r="AF402" s="54"/>
      <c r="AG402" s="54"/>
      <c r="AH402" s="54"/>
      <c r="AI402" s="54"/>
      <c r="AJ402" s="54"/>
      <c r="AK402" s="54"/>
      <c r="AL402" s="54"/>
      <c r="AM402" s="54"/>
      <c r="AN402" s="54"/>
      <c r="AO402" s="54"/>
      <c r="AP402" s="54"/>
      <c r="AQ402" s="54"/>
      <c r="AR402" s="54"/>
      <c r="AS402" s="54"/>
      <c r="AT402" s="54"/>
      <c r="AU402" s="54"/>
      <c r="AV402" s="54"/>
      <c r="AW402" s="54"/>
      <c r="AX402" s="54"/>
      <c r="AY402" s="54"/>
      <c r="AZ402" s="54"/>
      <c r="BA402" s="54"/>
      <c r="BB402" s="54"/>
      <c r="BC402" s="54"/>
      <c r="BD402" s="54"/>
      <c r="BE402" s="54"/>
      <c r="BF402" s="54"/>
      <c r="BG402" s="54"/>
      <c r="BH402" s="54"/>
      <c r="BI402" s="54"/>
      <c r="BJ402" s="54"/>
      <c r="BK402" s="54"/>
      <c r="BL402" s="54"/>
      <c r="BM402" s="54"/>
      <c r="BN402" s="54"/>
      <c r="BO402" s="54"/>
      <c r="BP402" s="54"/>
      <c r="BQ402" s="54"/>
      <c r="BR402" s="54"/>
      <c r="BS402" s="54"/>
      <c r="BT402" s="54"/>
      <c r="BU402" s="54"/>
      <c r="BV402" s="54"/>
      <c r="BW402" s="54"/>
      <c r="BX402" s="54"/>
      <c r="BY402" s="54"/>
      <c r="BZ402" s="54"/>
      <c r="CA402" s="54"/>
      <c r="CB402" s="54"/>
      <c r="CC402" s="54"/>
      <c r="CD402" s="54"/>
      <c r="CE402" s="54"/>
      <c r="CF402" s="54"/>
      <c r="CG402" s="54"/>
      <c r="CH402" s="54"/>
      <c r="CI402" s="54"/>
      <c r="CJ402" s="54"/>
      <c r="CK402" s="54"/>
      <c r="CL402" s="54"/>
      <c r="CM402" s="54"/>
      <c r="CN402" s="54"/>
      <c r="CO402" s="54"/>
      <c r="CP402" s="54"/>
      <c r="CQ402" s="54"/>
      <c r="CR402" s="54"/>
      <c r="CS402" s="54"/>
      <c r="CT402" s="54"/>
      <c r="CU402" s="54"/>
      <c r="CV402" s="54"/>
      <c r="CW402" s="54"/>
      <c r="CX402" s="54"/>
      <c r="CY402" s="54"/>
      <c r="CZ402" s="54"/>
      <c r="DA402" s="54"/>
      <c r="DB402" s="54"/>
      <c r="DC402" s="54"/>
    </row>
    <row r="403" spans="1:107" x14ac:dyDescent="0.2">
      <c r="A403" s="54"/>
      <c r="B403" s="54"/>
      <c r="C403" s="54"/>
      <c r="D403" s="54"/>
      <c r="E403" s="54"/>
      <c r="F403" s="54"/>
      <c r="G403" s="54"/>
      <c r="H403" s="54"/>
      <c r="I403" s="54"/>
      <c r="J403" s="54"/>
      <c r="K403" s="54"/>
      <c r="L403" s="54"/>
      <c r="M403" s="54"/>
      <c r="N403" s="54"/>
      <c r="O403" s="54"/>
      <c r="P403" s="54"/>
      <c r="Q403" s="54"/>
      <c r="R403" s="54"/>
      <c r="S403" s="54"/>
      <c r="T403" s="54"/>
      <c r="U403" s="54"/>
      <c r="V403" s="54"/>
      <c r="W403" s="54"/>
      <c r="X403" s="54"/>
      <c r="Y403" s="54"/>
      <c r="Z403" s="54"/>
      <c r="AA403" s="54"/>
      <c r="AB403" s="54"/>
      <c r="AC403" s="54"/>
      <c r="AD403" s="54"/>
      <c r="AE403" s="54"/>
      <c r="AF403" s="54"/>
      <c r="AG403" s="54"/>
      <c r="AH403" s="54"/>
      <c r="AI403" s="54"/>
      <c r="AJ403" s="54"/>
      <c r="AK403" s="54"/>
      <c r="AL403" s="54"/>
      <c r="AM403" s="54"/>
      <c r="AN403" s="54"/>
      <c r="AO403" s="54"/>
      <c r="AP403" s="54"/>
      <c r="AQ403" s="54"/>
      <c r="AR403" s="54"/>
      <c r="AS403" s="54"/>
      <c r="AT403" s="54"/>
      <c r="AU403" s="54"/>
      <c r="AV403" s="54"/>
      <c r="AW403" s="54"/>
      <c r="AX403" s="54"/>
      <c r="AY403" s="54"/>
      <c r="AZ403" s="54"/>
      <c r="BA403" s="54"/>
      <c r="BB403" s="54"/>
      <c r="BC403" s="54"/>
      <c r="BD403" s="54"/>
      <c r="BE403" s="54"/>
      <c r="BF403" s="54"/>
      <c r="BG403" s="54"/>
      <c r="BH403" s="54"/>
      <c r="BI403" s="54"/>
      <c r="BJ403" s="54"/>
      <c r="BK403" s="54"/>
      <c r="BL403" s="54"/>
      <c r="BM403" s="54"/>
      <c r="BN403" s="54"/>
      <c r="BO403" s="54"/>
      <c r="BP403" s="54"/>
      <c r="BQ403" s="54"/>
      <c r="BR403" s="54"/>
      <c r="BS403" s="54"/>
      <c r="BT403" s="54"/>
      <c r="BU403" s="54"/>
      <c r="BV403" s="54"/>
      <c r="BW403" s="54"/>
      <c r="BX403" s="54"/>
      <c r="BY403" s="54"/>
      <c r="BZ403" s="54"/>
      <c r="CA403" s="54"/>
      <c r="CB403" s="54"/>
      <c r="CC403" s="54"/>
      <c r="CD403" s="54"/>
      <c r="CE403" s="54"/>
      <c r="CF403" s="54"/>
      <c r="CG403" s="54"/>
      <c r="CH403" s="54"/>
      <c r="CI403" s="54"/>
      <c r="CJ403" s="54"/>
      <c r="CK403" s="54"/>
      <c r="CL403" s="54"/>
      <c r="CM403" s="54"/>
      <c r="CN403" s="54"/>
      <c r="CO403" s="54"/>
      <c r="CP403" s="54"/>
      <c r="CQ403" s="54"/>
      <c r="CR403" s="54"/>
      <c r="CS403" s="54"/>
      <c r="CT403" s="54"/>
      <c r="CU403" s="54"/>
      <c r="CV403" s="54"/>
      <c r="CW403" s="54"/>
      <c r="CX403" s="54"/>
      <c r="CY403" s="54"/>
      <c r="CZ403" s="54"/>
      <c r="DA403" s="54"/>
      <c r="DB403" s="54"/>
      <c r="DC403" s="54"/>
    </row>
    <row r="404" spans="1:107" x14ac:dyDescent="0.2">
      <c r="A404" s="54"/>
      <c r="B404" s="54"/>
      <c r="C404" s="54"/>
      <c r="D404" s="54"/>
      <c r="E404" s="54"/>
      <c r="F404" s="54"/>
      <c r="G404" s="54"/>
      <c r="H404" s="54"/>
      <c r="I404" s="54"/>
      <c r="J404" s="54"/>
      <c r="K404" s="54"/>
      <c r="L404" s="54"/>
      <c r="M404" s="54"/>
      <c r="N404" s="54"/>
      <c r="O404" s="54"/>
      <c r="P404" s="54"/>
      <c r="Q404" s="54"/>
      <c r="R404" s="54"/>
      <c r="S404" s="54"/>
      <c r="T404" s="54"/>
      <c r="U404" s="54"/>
      <c r="V404" s="54"/>
      <c r="W404" s="54"/>
      <c r="X404" s="54"/>
      <c r="Y404" s="54"/>
      <c r="Z404" s="54"/>
      <c r="AA404" s="54"/>
      <c r="AB404" s="54"/>
      <c r="AC404" s="54"/>
      <c r="AD404" s="54"/>
      <c r="AE404" s="54"/>
      <c r="AF404" s="54"/>
      <c r="AG404" s="54"/>
      <c r="AH404" s="54"/>
      <c r="AI404" s="54"/>
      <c r="AJ404" s="54"/>
      <c r="AK404" s="54"/>
      <c r="AL404" s="54"/>
      <c r="AM404" s="54"/>
      <c r="AN404" s="54"/>
      <c r="AO404" s="54"/>
      <c r="AP404" s="54"/>
      <c r="AQ404" s="54"/>
      <c r="AR404" s="54"/>
      <c r="AS404" s="54"/>
      <c r="AT404" s="54"/>
      <c r="AU404" s="54"/>
      <c r="AV404" s="54"/>
      <c r="AW404" s="54"/>
      <c r="AX404" s="54"/>
      <c r="AY404" s="54"/>
      <c r="AZ404" s="54"/>
      <c r="BA404" s="54"/>
      <c r="BB404" s="54"/>
      <c r="BC404" s="54"/>
      <c r="BD404" s="54"/>
      <c r="BE404" s="54"/>
      <c r="BF404" s="54"/>
      <c r="BG404" s="54"/>
      <c r="BH404" s="54"/>
      <c r="BI404" s="54"/>
      <c r="BJ404" s="54"/>
      <c r="BK404" s="54"/>
      <c r="BL404" s="54"/>
      <c r="BM404" s="54"/>
      <c r="BN404" s="54"/>
      <c r="BO404" s="54"/>
      <c r="BP404" s="54"/>
      <c r="BQ404" s="54"/>
      <c r="BR404" s="54"/>
      <c r="BS404" s="54"/>
      <c r="BT404" s="54"/>
      <c r="BU404" s="54"/>
      <c r="BV404" s="54"/>
      <c r="BW404" s="54"/>
      <c r="BX404" s="54"/>
      <c r="BY404" s="54"/>
      <c r="BZ404" s="54"/>
      <c r="CA404" s="54"/>
      <c r="CB404" s="54"/>
      <c r="CC404" s="54"/>
      <c r="CD404" s="54"/>
      <c r="CE404" s="54"/>
      <c r="CF404" s="54"/>
      <c r="CG404" s="54"/>
      <c r="CH404" s="54"/>
      <c r="CI404" s="54"/>
      <c r="CJ404" s="54"/>
      <c r="CK404" s="54"/>
      <c r="CL404" s="54"/>
      <c r="CM404" s="54"/>
      <c r="CN404" s="54"/>
      <c r="CO404" s="54"/>
      <c r="CP404" s="54"/>
      <c r="CQ404" s="54"/>
      <c r="CR404" s="54"/>
      <c r="CS404" s="54"/>
      <c r="CT404" s="54"/>
      <c r="CU404" s="54"/>
      <c r="CV404" s="54"/>
      <c r="CW404" s="54"/>
      <c r="CX404" s="54"/>
      <c r="CY404" s="54"/>
      <c r="CZ404" s="54"/>
      <c r="DA404" s="54"/>
      <c r="DB404" s="54"/>
      <c r="DC404" s="54"/>
    </row>
    <row r="405" spans="1:107" x14ac:dyDescent="0.2">
      <c r="A405" s="54"/>
      <c r="B405" s="54"/>
      <c r="C405" s="54"/>
      <c r="D405" s="54"/>
      <c r="E405" s="54"/>
      <c r="F405" s="54"/>
      <c r="G405" s="54"/>
      <c r="H405" s="54"/>
      <c r="I405" s="54"/>
      <c r="J405" s="54"/>
      <c r="K405" s="54"/>
      <c r="L405" s="54"/>
      <c r="M405" s="54"/>
      <c r="N405" s="54"/>
      <c r="O405" s="54"/>
      <c r="P405" s="54"/>
      <c r="Q405" s="54"/>
      <c r="R405" s="54"/>
      <c r="S405" s="54"/>
      <c r="T405" s="54"/>
      <c r="U405" s="54"/>
      <c r="V405" s="54"/>
      <c r="W405" s="54"/>
      <c r="X405" s="54"/>
      <c r="Y405" s="54"/>
      <c r="Z405" s="54"/>
      <c r="AA405" s="54"/>
      <c r="AB405" s="54"/>
      <c r="AC405" s="54"/>
      <c r="AD405" s="54"/>
      <c r="AE405" s="54"/>
      <c r="AF405" s="54"/>
      <c r="AG405" s="54"/>
      <c r="AH405" s="54"/>
      <c r="AI405" s="54"/>
      <c r="AJ405" s="54"/>
      <c r="AK405" s="54"/>
      <c r="AL405" s="54"/>
      <c r="AM405" s="54"/>
      <c r="AN405" s="54"/>
      <c r="AO405" s="54"/>
      <c r="AP405" s="54"/>
      <c r="AQ405" s="54"/>
      <c r="AR405" s="54"/>
      <c r="AS405" s="54"/>
      <c r="AT405" s="54"/>
      <c r="AU405" s="54"/>
      <c r="AV405" s="54"/>
      <c r="AW405" s="54"/>
      <c r="AX405" s="54"/>
      <c r="AY405" s="54"/>
      <c r="AZ405" s="54"/>
      <c r="BA405" s="54"/>
      <c r="BB405" s="54"/>
      <c r="BC405" s="54"/>
      <c r="BD405" s="54"/>
      <c r="BE405" s="54"/>
      <c r="BF405" s="54"/>
      <c r="BG405" s="54"/>
      <c r="BH405" s="54"/>
      <c r="BI405" s="54"/>
      <c r="BJ405" s="54"/>
      <c r="BK405" s="54"/>
      <c r="BL405" s="54"/>
      <c r="BM405" s="54"/>
      <c r="BN405" s="54"/>
      <c r="BO405" s="54"/>
      <c r="BP405" s="54"/>
      <c r="BQ405" s="54"/>
      <c r="BR405" s="54"/>
      <c r="BS405" s="54"/>
      <c r="BT405" s="54"/>
      <c r="BU405" s="54"/>
      <c r="BV405" s="54"/>
      <c r="BW405" s="54"/>
      <c r="BX405" s="54"/>
      <c r="BY405" s="54"/>
      <c r="BZ405" s="54"/>
      <c r="CA405" s="54"/>
      <c r="CB405" s="54"/>
      <c r="CC405" s="54"/>
      <c r="CD405" s="54"/>
      <c r="CE405" s="54"/>
      <c r="CF405" s="54"/>
      <c r="CG405" s="54"/>
      <c r="CH405" s="54"/>
      <c r="CI405" s="54"/>
      <c r="CJ405" s="54"/>
      <c r="CK405" s="54"/>
      <c r="CL405" s="54"/>
      <c r="CM405" s="54"/>
      <c r="CN405" s="54"/>
      <c r="CO405" s="54"/>
      <c r="CP405" s="54"/>
      <c r="CQ405" s="54"/>
      <c r="CR405" s="54"/>
      <c r="CS405" s="54"/>
      <c r="CT405" s="54"/>
      <c r="CU405" s="54"/>
      <c r="CV405" s="54"/>
      <c r="CW405" s="54"/>
      <c r="CX405" s="54"/>
      <c r="CY405" s="54"/>
      <c r="CZ405" s="54"/>
      <c r="DA405" s="54"/>
      <c r="DB405" s="54"/>
      <c r="DC405" s="54"/>
    </row>
    <row r="406" spans="1:107" x14ac:dyDescent="0.2">
      <c r="A406" s="54"/>
      <c r="B406" s="54"/>
      <c r="C406" s="54"/>
      <c r="D406" s="54"/>
      <c r="E406" s="54"/>
      <c r="F406" s="54"/>
      <c r="G406" s="54"/>
      <c r="H406" s="54"/>
      <c r="I406" s="54"/>
      <c r="J406" s="54"/>
      <c r="K406" s="54"/>
      <c r="L406" s="54"/>
      <c r="M406" s="54"/>
      <c r="N406" s="54"/>
      <c r="O406" s="54"/>
      <c r="P406" s="54"/>
      <c r="Q406" s="54"/>
      <c r="R406" s="54"/>
      <c r="S406" s="54"/>
      <c r="T406" s="54"/>
      <c r="U406" s="54"/>
      <c r="V406" s="54"/>
      <c r="W406" s="54"/>
      <c r="X406" s="54"/>
      <c r="Y406" s="54"/>
      <c r="Z406" s="54"/>
      <c r="AA406" s="54"/>
      <c r="AB406" s="54"/>
      <c r="AC406" s="54"/>
      <c r="AD406" s="54"/>
      <c r="AE406" s="54"/>
      <c r="AF406" s="54"/>
      <c r="AG406" s="54"/>
      <c r="AH406" s="54"/>
      <c r="AI406" s="54"/>
      <c r="AJ406" s="54"/>
      <c r="AK406" s="54"/>
      <c r="AL406" s="54"/>
      <c r="AM406" s="54"/>
      <c r="AN406" s="54"/>
      <c r="AO406" s="54"/>
      <c r="AP406" s="54"/>
      <c r="AQ406" s="54"/>
      <c r="AR406" s="54"/>
      <c r="AS406" s="54"/>
      <c r="AT406" s="54"/>
      <c r="AU406" s="54"/>
      <c r="AV406" s="54"/>
      <c r="AW406" s="54"/>
      <c r="AX406" s="54"/>
      <c r="AY406" s="54"/>
      <c r="AZ406" s="54"/>
      <c r="BA406" s="54"/>
      <c r="BB406" s="54"/>
      <c r="BC406" s="54"/>
      <c r="BD406" s="54"/>
      <c r="BE406" s="54"/>
      <c r="BF406" s="54"/>
      <c r="BG406" s="54"/>
      <c r="BH406" s="54"/>
      <c r="BI406" s="54"/>
      <c r="BJ406" s="54"/>
      <c r="BK406" s="54"/>
      <c r="BL406" s="54"/>
      <c r="BM406" s="54"/>
      <c r="BN406" s="54"/>
      <c r="BO406" s="54"/>
      <c r="BP406" s="54"/>
      <c r="BQ406" s="54"/>
      <c r="BR406" s="54"/>
      <c r="BS406" s="54"/>
      <c r="BT406" s="54"/>
      <c r="BU406" s="54"/>
      <c r="BV406" s="54"/>
      <c r="BW406" s="54"/>
      <c r="BX406" s="54"/>
      <c r="BY406" s="54"/>
      <c r="BZ406" s="54"/>
      <c r="CA406" s="54"/>
      <c r="CB406" s="54"/>
      <c r="CC406" s="54"/>
      <c r="CD406" s="54"/>
      <c r="CE406" s="54"/>
      <c r="CF406" s="54"/>
      <c r="CG406" s="54"/>
      <c r="CH406" s="54"/>
      <c r="CI406" s="54"/>
      <c r="CJ406" s="54"/>
      <c r="CK406" s="54"/>
      <c r="CL406" s="54"/>
      <c r="CM406" s="54"/>
      <c r="CN406" s="54"/>
      <c r="CO406" s="54"/>
      <c r="CP406" s="54"/>
      <c r="CQ406" s="54"/>
      <c r="CR406" s="54"/>
      <c r="CS406" s="54"/>
      <c r="CT406" s="54"/>
      <c r="CU406" s="54"/>
      <c r="CV406" s="54"/>
      <c r="CW406" s="54"/>
      <c r="CX406" s="54"/>
      <c r="CY406" s="54"/>
      <c r="CZ406" s="54"/>
      <c r="DA406" s="54"/>
      <c r="DB406" s="54"/>
      <c r="DC406" s="54"/>
    </row>
    <row r="407" spans="1:107" x14ac:dyDescent="0.2">
      <c r="A407" s="54"/>
      <c r="B407" s="54"/>
      <c r="C407" s="54"/>
      <c r="D407" s="54"/>
      <c r="E407" s="54"/>
      <c r="F407" s="54"/>
      <c r="G407" s="54"/>
      <c r="H407" s="54"/>
      <c r="I407" s="54"/>
      <c r="J407" s="54"/>
      <c r="K407" s="54"/>
      <c r="L407" s="54"/>
      <c r="M407" s="54"/>
      <c r="N407" s="54"/>
      <c r="O407" s="54"/>
      <c r="P407" s="54"/>
      <c r="Q407" s="54"/>
      <c r="R407" s="54"/>
      <c r="S407" s="54"/>
      <c r="T407" s="54"/>
      <c r="U407" s="54"/>
      <c r="V407" s="54"/>
      <c r="W407" s="54"/>
      <c r="X407" s="54"/>
      <c r="Y407" s="54"/>
      <c r="Z407" s="54"/>
      <c r="AA407" s="54"/>
      <c r="AB407" s="54"/>
      <c r="AC407" s="54"/>
      <c r="AD407" s="54"/>
      <c r="AE407" s="54"/>
      <c r="AF407" s="54"/>
      <c r="AG407" s="54"/>
      <c r="AH407" s="54"/>
      <c r="AI407" s="54"/>
      <c r="AJ407" s="54"/>
      <c r="AK407" s="54"/>
      <c r="AL407" s="54"/>
      <c r="AM407" s="54"/>
      <c r="AN407" s="54"/>
      <c r="AO407" s="54"/>
      <c r="AP407" s="54"/>
      <c r="AQ407" s="54"/>
      <c r="AR407" s="54"/>
      <c r="AS407" s="54"/>
      <c r="AT407" s="54"/>
      <c r="AU407" s="54"/>
      <c r="AV407" s="54"/>
      <c r="AW407" s="54"/>
      <c r="AX407" s="54"/>
      <c r="AY407" s="54"/>
      <c r="AZ407" s="54"/>
      <c r="BA407" s="54"/>
      <c r="BB407" s="54"/>
      <c r="BC407" s="54"/>
      <c r="BD407" s="54"/>
      <c r="BE407" s="54"/>
      <c r="BF407" s="54"/>
      <c r="BG407" s="54"/>
      <c r="BH407" s="54"/>
      <c r="BI407" s="54"/>
      <c r="BJ407" s="54"/>
      <c r="BK407" s="54"/>
      <c r="BL407" s="54"/>
      <c r="BM407" s="54"/>
      <c r="BN407" s="54"/>
      <c r="BO407" s="54"/>
      <c r="BP407" s="54"/>
      <c r="BQ407" s="54"/>
      <c r="BR407" s="54"/>
      <c r="BS407" s="54"/>
      <c r="BT407" s="54"/>
      <c r="BU407" s="54"/>
      <c r="BV407" s="54"/>
      <c r="BW407" s="54"/>
      <c r="BX407" s="54"/>
      <c r="BY407" s="54"/>
      <c r="BZ407" s="54"/>
      <c r="CA407" s="54"/>
      <c r="CB407" s="54"/>
      <c r="CC407" s="54"/>
      <c r="CD407" s="54"/>
      <c r="CE407" s="54"/>
      <c r="CF407" s="54"/>
      <c r="CG407" s="54"/>
      <c r="CH407" s="54"/>
      <c r="CI407" s="54"/>
      <c r="CJ407" s="54"/>
      <c r="CK407" s="54"/>
      <c r="CL407" s="54"/>
      <c r="CM407" s="54"/>
      <c r="CN407" s="54"/>
      <c r="CO407" s="54"/>
      <c r="CP407" s="54"/>
      <c r="CQ407" s="54"/>
      <c r="CR407" s="54"/>
      <c r="CS407" s="54"/>
      <c r="CT407" s="54"/>
      <c r="CU407" s="54"/>
      <c r="CV407" s="54"/>
      <c r="CW407" s="54"/>
      <c r="CX407" s="54"/>
      <c r="CY407" s="54"/>
      <c r="CZ407" s="54"/>
      <c r="DA407" s="54"/>
      <c r="DB407" s="54"/>
      <c r="DC407" s="54"/>
    </row>
    <row r="408" spans="1:107" x14ac:dyDescent="0.2">
      <c r="A408" s="54"/>
      <c r="B408" s="54"/>
      <c r="C408" s="54"/>
      <c r="D408" s="54"/>
      <c r="E408" s="54"/>
      <c r="F408" s="54"/>
      <c r="G408" s="54"/>
      <c r="H408" s="54"/>
      <c r="I408" s="54"/>
      <c r="J408" s="54"/>
      <c r="K408" s="54"/>
      <c r="L408" s="54"/>
      <c r="M408" s="54"/>
      <c r="N408" s="54"/>
      <c r="O408" s="54"/>
      <c r="P408" s="54"/>
      <c r="Q408" s="54"/>
      <c r="R408" s="54"/>
      <c r="S408" s="54"/>
      <c r="T408" s="54"/>
      <c r="U408" s="54"/>
      <c r="V408" s="54"/>
      <c r="W408" s="54"/>
      <c r="X408" s="54"/>
      <c r="Y408" s="54"/>
      <c r="Z408" s="54"/>
      <c r="AA408" s="54"/>
      <c r="AB408" s="54"/>
      <c r="AC408" s="54"/>
      <c r="AD408" s="54"/>
      <c r="AE408" s="54"/>
      <c r="AF408" s="54"/>
      <c r="AG408" s="54"/>
      <c r="AH408" s="54"/>
      <c r="AI408" s="54"/>
      <c r="AJ408" s="54"/>
      <c r="AK408" s="54"/>
      <c r="AL408" s="54"/>
      <c r="AM408" s="54"/>
      <c r="AN408" s="54"/>
      <c r="AO408" s="54"/>
      <c r="AP408" s="54"/>
      <c r="AQ408" s="54"/>
      <c r="AR408" s="54"/>
      <c r="AS408" s="54"/>
      <c r="AT408" s="54"/>
      <c r="AU408" s="54"/>
      <c r="AV408" s="54"/>
      <c r="AW408" s="54"/>
      <c r="AX408" s="54"/>
      <c r="AY408" s="54"/>
      <c r="AZ408" s="54"/>
      <c r="BA408" s="54"/>
      <c r="BB408" s="54"/>
      <c r="BC408" s="54"/>
      <c r="BD408" s="54"/>
      <c r="BE408" s="54"/>
      <c r="BF408" s="54"/>
      <c r="BG408" s="54"/>
      <c r="BH408" s="54"/>
      <c r="BI408" s="54"/>
      <c r="BJ408" s="54"/>
      <c r="BK408" s="54"/>
      <c r="BL408" s="54"/>
      <c r="BM408" s="54"/>
      <c r="BN408" s="54"/>
      <c r="BO408" s="54"/>
      <c r="BP408" s="54"/>
      <c r="BQ408" s="54"/>
      <c r="BR408" s="54"/>
      <c r="BS408" s="54"/>
      <c r="BT408" s="54"/>
      <c r="BU408" s="54"/>
      <c r="BV408" s="54"/>
      <c r="BW408" s="54"/>
      <c r="BX408" s="54"/>
      <c r="BY408" s="54"/>
      <c r="BZ408" s="54"/>
      <c r="CA408" s="54"/>
      <c r="CB408" s="54"/>
      <c r="CC408" s="54"/>
      <c r="CD408" s="54"/>
      <c r="CE408" s="54"/>
      <c r="CF408" s="54"/>
      <c r="CG408" s="54"/>
      <c r="CH408" s="54"/>
      <c r="CI408" s="54"/>
      <c r="CJ408" s="54"/>
      <c r="CK408" s="54"/>
      <c r="CL408" s="54"/>
      <c r="CM408" s="54"/>
      <c r="CN408" s="54"/>
      <c r="CO408" s="54"/>
      <c r="CP408" s="54"/>
      <c r="CQ408" s="54"/>
      <c r="CR408" s="54"/>
      <c r="CS408" s="54"/>
      <c r="CT408" s="54"/>
      <c r="CU408" s="54"/>
      <c r="CV408" s="54"/>
      <c r="CW408" s="54"/>
      <c r="CX408" s="54"/>
      <c r="CY408" s="54"/>
      <c r="CZ408" s="54"/>
      <c r="DA408" s="54"/>
      <c r="DB408" s="54"/>
      <c r="DC408" s="54"/>
    </row>
    <row r="409" spans="1:107" x14ac:dyDescent="0.2">
      <c r="A409" s="54"/>
      <c r="B409" s="54"/>
      <c r="C409" s="54"/>
      <c r="D409" s="54"/>
      <c r="E409" s="54"/>
      <c r="F409" s="54"/>
      <c r="G409" s="54"/>
      <c r="H409" s="54"/>
      <c r="I409" s="54"/>
      <c r="J409" s="54"/>
      <c r="K409" s="54"/>
      <c r="L409" s="54"/>
      <c r="M409" s="54"/>
      <c r="N409" s="54"/>
      <c r="O409" s="54"/>
      <c r="P409" s="54"/>
      <c r="Q409" s="54"/>
      <c r="R409" s="54"/>
      <c r="S409" s="54"/>
      <c r="T409" s="54"/>
      <c r="U409" s="54"/>
      <c r="V409" s="54"/>
      <c r="W409" s="54"/>
      <c r="X409" s="54"/>
      <c r="Y409" s="54"/>
      <c r="Z409" s="54"/>
      <c r="AA409" s="54"/>
      <c r="AB409" s="54"/>
      <c r="AC409" s="54"/>
      <c r="AD409" s="54"/>
      <c r="AE409" s="54"/>
      <c r="AF409" s="54"/>
      <c r="AG409" s="54"/>
      <c r="AH409" s="54"/>
      <c r="AI409" s="54"/>
      <c r="AJ409" s="54"/>
      <c r="AK409" s="54"/>
      <c r="AL409" s="54"/>
      <c r="AM409" s="54"/>
      <c r="AN409" s="54"/>
      <c r="AO409" s="54"/>
      <c r="AP409" s="54"/>
      <c r="AQ409" s="54"/>
      <c r="AR409" s="54"/>
      <c r="AS409" s="54"/>
      <c r="AT409" s="54"/>
      <c r="AU409" s="54"/>
      <c r="AV409" s="54"/>
      <c r="AW409" s="54"/>
      <c r="AX409" s="54"/>
      <c r="AY409" s="54"/>
      <c r="AZ409" s="54"/>
      <c r="BA409" s="54"/>
      <c r="BB409" s="54"/>
      <c r="BC409" s="54"/>
      <c r="BD409" s="54"/>
      <c r="BE409" s="54"/>
      <c r="BF409" s="54"/>
      <c r="BG409" s="54"/>
      <c r="BH409" s="54"/>
      <c r="BI409" s="54"/>
      <c r="BJ409" s="54"/>
      <c r="BK409" s="54"/>
      <c r="BL409" s="54"/>
      <c r="BM409" s="54"/>
      <c r="BN409" s="54"/>
      <c r="BO409" s="54"/>
      <c r="BP409" s="54"/>
      <c r="BQ409" s="54"/>
      <c r="BR409" s="54"/>
      <c r="BS409" s="54"/>
      <c r="BT409" s="54"/>
      <c r="BU409" s="54"/>
      <c r="BV409" s="54"/>
      <c r="BW409" s="54"/>
      <c r="BX409" s="54"/>
      <c r="BY409" s="54"/>
      <c r="BZ409" s="54"/>
      <c r="CA409" s="54"/>
      <c r="CB409" s="54"/>
      <c r="CC409" s="54"/>
      <c r="CD409" s="54"/>
      <c r="CE409" s="54"/>
      <c r="CF409" s="54"/>
      <c r="CG409" s="54"/>
      <c r="CH409" s="54"/>
      <c r="CI409" s="54"/>
      <c r="CJ409" s="54"/>
      <c r="CK409" s="54"/>
      <c r="CL409" s="54"/>
      <c r="CM409" s="54"/>
      <c r="CN409" s="54"/>
      <c r="CO409" s="54"/>
      <c r="CP409" s="54"/>
      <c r="CQ409" s="54"/>
      <c r="CR409" s="54"/>
      <c r="CS409" s="54"/>
      <c r="CT409" s="54"/>
      <c r="CU409" s="54"/>
      <c r="CV409" s="54"/>
      <c r="CW409" s="54"/>
      <c r="CX409" s="54"/>
      <c r="CY409" s="54"/>
      <c r="CZ409" s="54"/>
      <c r="DA409" s="54"/>
      <c r="DB409" s="54"/>
      <c r="DC409" s="54"/>
    </row>
    <row r="410" spans="1:107" x14ac:dyDescent="0.2">
      <c r="A410" s="54"/>
      <c r="B410" s="54"/>
      <c r="C410" s="54"/>
      <c r="D410" s="54"/>
      <c r="E410" s="54"/>
      <c r="F410" s="54"/>
      <c r="G410" s="54"/>
      <c r="H410" s="54"/>
      <c r="I410" s="54"/>
      <c r="J410" s="54"/>
      <c r="K410" s="54"/>
      <c r="L410" s="54"/>
      <c r="M410" s="54"/>
      <c r="N410" s="54"/>
      <c r="O410" s="54"/>
      <c r="P410" s="54"/>
      <c r="Q410" s="54"/>
      <c r="R410" s="54"/>
      <c r="S410" s="54"/>
      <c r="T410" s="54"/>
      <c r="U410" s="54"/>
      <c r="V410" s="54"/>
      <c r="W410" s="54"/>
      <c r="X410" s="54"/>
      <c r="Y410" s="54"/>
      <c r="Z410" s="54"/>
      <c r="AA410" s="54"/>
      <c r="AB410" s="54"/>
      <c r="AC410" s="54"/>
      <c r="AD410" s="54"/>
      <c r="AE410" s="54"/>
      <c r="AF410" s="54"/>
      <c r="AG410" s="54"/>
      <c r="AH410" s="54"/>
      <c r="AI410" s="54"/>
      <c r="AJ410" s="54"/>
      <c r="AK410" s="54"/>
      <c r="AL410" s="54"/>
      <c r="AM410" s="54"/>
      <c r="AN410" s="54"/>
      <c r="AO410" s="54"/>
      <c r="AP410" s="54"/>
      <c r="AQ410" s="54"/>
      <c r="AR410" s="54"/>
      <c r="AS410" s="54"/>
      <c r="AT410" s="54"/>
      <c r="AU410" s="54"/>
      <c r="AV410" s="54"/>
      <c r="AW410" s="54"/>
      <c r="AX410" s="54"/>
      <c r="AY410" s="54"/>
      <c r="AZ410" s="54"/>
      <c r="BA410" s="54"/>
      <c r="BB410" s="54"/>
      <c r="BC410" s="54"/>
      <c r="BD410" s="54"/>
      <c r="BE410" s="54"/>
      <c r="BF410" s="54"/>
      <c r="BG410" s="54"/>
      <c r="BH410" s="54"/>
      <c r="BI410" s="54"/>
      <c r="BJ410" s="54"/>
      <c r="BK410" s="54"/>
      <c r="BL410" s="54"/>
      <c r="BM410" s="54"/>
      <c r="BN410" s="54"/>
      <c r="BO410" s="54"/>
      <c r="BP410" s="54"/>
      <c r="BQ410" s="54"/>
      <c r="BR410" s="54"/>
      <c r="BS410" s="54"/>
      <c r="BT410" s="54"/>
      <c r="BU410" s="54"/>
      <c r="BV410" s="54"/>
      <c r="BW410" s="54"/>
      <c r="BX410" s="54"/>
      <c r="BY410" s="54"/>
      <c r="BZ410" s="54"/>
      <c r="CA410" s="54"/>
      <c r="CB410" s="54"/>
      <c r="CC410" s="54"/>
      <c r="CD410" s="54"/>
      <c r="CE410" s="54"/>
      <c r="CF410" s="54"/>
      <c r="CG410" s="54"/>
      <c r="CH410" s="54"/>
      <c r="CI410" s="54"/>
      <c r="CJ410" s="54"/>
      <c r="CK410" s="54"/>
      <c r="CL410" s="54"/>
      <c r="CM410" s="54"/>
      <c r="CN410" s="54"/>
      <c r="CO410" s="54"/>
      <c r="CP410" s="54"/>
      <c r="CQ410" s="54"/>
      <c r="CR410" s="54"/>
      <c r="CS410" s="54"/>
      <c r="CT410" s="54"/>
      <c r="CU410" s="54"/>
      <c r="CV410" s="54"/>
      <c r="CW410" s="54"/>
      <c r="CX410" s="54"/>
      <c r="CY410" s="54"/>
      <c r="CZ410" s="54"/>
      <c r="DA410" s="54"/>
      <c r="DB410" s="54"/>
      <c r="DC410" s="54"/>
    </row>
    <row r="411" spans="1:107" x14ac:dyDescent="0.2">
      <c r="A411" s="54"/>
      <c r="B411" s="54"/>
      <c r="C411" s="54"/>
      <c r="D411" s="54"/>
      <c r="E411" s="54"/>
      <c r="F411" s="54"/>
      <c r="G411" s="54"/>
      <c r="H411" s="54"/>
      <c r="I411" s="54"/>
      <c r="J411" s="54"/>
      <c r="K411" s="54"/>
      <c r="L411" s="54"/>
      <c r="M411" s="54"/>
      <c r="N411" s="54"/>
      <c r="O411" s="54"/>
      <c r="P411" s="54"/>
      <c r="Q411" s="54"/>
      <c r="R411" s="54"/>
      <c r="S411" s="54"/>
      <c r="T411" s="54"/>
      <c r="U411" s="54"/>
      <c r="V411" s="54"/>
      <c r="W411" s="54"/>
      <c r="X411" s="54"/>
      <c r="Y411" s="54"/>
      <c r="Z411" s="54"/>
      <c r="AA411" s="54"/>
      <c r="AB411" s="54"/>
      <c r="AC411" s="54"/>
      <c r="AD411" s="54"/>
      <c r="AE411" s="54"/>
      <c r="AF411" s="54"/>
      <c r="AG411" s="54"/>
      <c r="AH411" s="54"/>
      <c r="AI411" s="54"/>
      <c r="AJ411" s="54"/>
      <c r="AK411" s="54"/>
      <c r="AL411" s="54"/>
      <c r="AM411" s="54"/>
      <c r="AN411" s="54"/>
      <c r="AO411" s="54"/>
      <c r="AP411" s="54"/>
      <c r="AQ411" s="54"/>
      <c r="AR411" s="54"/>
      <c r="AS411" s="54"/>
      <c r="AT411" s="54"/>
      <c r="AU411" s="54"/>
      <c r="AV411" s="54"/>
      <c r="AW411" s="54"/>
      <c r="AX411" s="54"/>
      <c r="AY411" s="54"/>
      <c r="AZ411" s="54"/>
      <c r="BA411" s="54"/>
      <c r="BB411" s="54"/>
      <c r="BC411" s="54"/>
      <c r="BD411" s="54"/>
      <c r="BE411" s="54"/>
      <c r="BF411" s="54"/>
      <c r="BG411" s="54"/>
      <c r="BH411" s="54"/>
      <c r="BI411" s="54"/>
      <c r="BJ411" s="54"/>
      <c r="BK411" s="54"/>
      <c r="BL411" s="54"/>
      <c r="BM411" s="54"/>
      <c r="BN411" s="54"/>
      <c r="BO411" s="54"/>
      <c r="BP411" s="54"/>
      <c r="BQ411" s="54"/>
      <c r="BR411" s="54"/>
      <c r="BS411" s="54"/>
      <c r="BT411" s="54"/>
      <c r="BU411" s="54"/>
      <c r="BV411" s="54"/>
      <c r="BW411" s="54"/>
      <c r="BX411" s="54"/>
      <c r="BY411" s="54"/>
      <c r="BZ411" s="54"/>
      <c r="CA411" s="54"/>
      <c r="CB411" s="54"/>
      <c r="CC411" s="54"/>
      <c r="CD411" s="54"/>
      <c r="CE411" s="54"/>
      <c r="CF411" s="54"/>
      <c r="CG411" s="54"/>
      <c r="CH411" s="54"/>
      <c r="CI411" s="54"/>
      <c r="CJ411" s="54"/>
      <c r="CK411" s="54"/>
      <c r="CL411" s="54"/>
      <c r="CM411" s="54"/>
      <c r="CN411" s="54"/>
      <c r="CO411" s="54"/>
      <c r="CP411" s="54"/>
      <c r="CQ411" s="54"/>
      <c r="CR411" s="54"/>
      <c r="CS411" s="54"/>
      <c r="CT411" s="54"/>
      <c r="CU411" s="54"/>
      <c r="CV411" s="54"/>
      <c r="CW411" s="54"/>
      <c r="CX411" s="54"/>
      <c r="CY411" s="54"/>
      <c r="CZ411" s="54"/>
      <c r="DA411" s="54"/>
      <c r="DB411" s="54"/>
      <c r="DC411" s="54"/>
    </row>
    <row r="412" spans="1:107" x14ac:dyDescent="0.2">
      <c r="A412" s="54"/>
      <c r="B412" s="54"/>
      <c r="C412" s="54"/>
      <c r="D412" s="54"/>
      <c r="E412" s="54"/>
      <c r="F412" s="54"/>
      <c r="G412" s="54"/>
      <c r="H412" s="54"/>
      <c r="I412" s="54"/>
      <c r="J412" s="54"/>
      <c r="K412" s="54"/>
      <c r="L412" s="54"/>
      <c r="M412" s="54"/>
      <c r="N412" s="54"/>
      <c r="O412" s="54"/>
      <c r="P412" s="54"/>
      <c r="Q412" s="54"/>
      <c r="R412" s="54"/>
      <c r="S412" s="54"/>
      <c r="T412" s="54"/>
      <c r="U412" s="54"/>
      <c r="V412" s="54"/>
      <c r="W412" s="54"/>
      <c r="X412" s="54"/>
      <c r="Y412" s="54"/>
      <c r="Z412" s="54"/>
      <c r="AA412" s="54"/>
      <c r="AB412" s="54"/>
      <c r="AC412" s="54"/>
      <c r="AD412" s="54"/>
      <c r="AE412" s="54"/>
      <c r="AF412" s="54"/>
      <c r="AG412" s="54"/>
      <c r="AH412" s="54"/>
      <c r="AI412" s="54"/>
      <c r="AJ412" s="54"/>
      <c r="AK412" s="54"/>
      <c r="AL412" s="54"/>
      <c r="AM412" s="54"/>
      <c r="AN412" s="54"/>
      <c r="AO412" s="54"/>
      <c r="AP412" s="54"/>
      <c r="AQ412" s="54"/>
      <c r="AR412" s="54"/>
      <c r="AS412" s="54"/>
      <c r="AT412" s="54"/>
      <c r="AU412" s="54"/>
      <c r="AV412" s="54"/>
      <c r="AW412" s="54"/>
      <c r="AX412" s="54"/>
      <c r="AY412" s="54"/>
      <c r="AZ412" s="54"/>
      <c r="BA412" s="54"/>
      <c r="BB412" s="54"/>
      <c r="BC412" s="54"/>
      <c r="BD412" s="54"/>
      <c r="BE412" s="54"/>
      <c r="BF412" s="54"/>
      <c r="BG412" s="54"/>
      <c r="BH412" s="54"/>
      <c r="BI412" s="54"/>
      <c r="BJ412" s="54"/>
      <c r="BK412" s="54"/>
      <c r="BL412" s="54"/>
      <c r="BM412" s="54"/>
      <c r="BN412" s="54"/>
      <c r="BO412" s="54"/>
      <c r="BP412" s="54"/>
      <c r="BQ412" s="54"/>
      <c r="BR412" s="54"/>
      <c r="BS412" s="54"/>
      <c r="BT412" s="54"/>
      <c r="BU412" s="54"/>
      <c r="BV412" s="54"/>
      <c r="BW412" s="54"/>
      <c r="BX412" s="54"/>
      <c r="BY412" s="54"/>
      <c r="BZ412" s="54"/>
      <c r="CA412" s="54"/>
      <c r="CB412" s="54"/>
      <c r="CC412" s="54"/>
      <c r="CD412" s="54"/>
      <c r="CE412" s="54"/>
      <c r="CF412" s="54"/>
      <c r="CG412" s="54"/>
      <c r="CH412" s="54"/>
      <c r="CI412" s="54"/>
      <c r="CJ412" s="54"/>
      <c r="CK412" s="54"/>
      <c r="CL412" s="54"/>
      <c r="CM412" s="54"/>
      <c r="CN412" s="54"/>
      <c r="CO412" s="54"/>
      <c r="CP412" s="54"/>
      <c r="CQ412" s="54"/>
      <c r="CR412" s="54"/>
      <c r="CS412" s="54"/>
      <c r="CT412" s="54"/>
      <c r="CU412" s="54"/>
      <c r="CV412" s="54"/>
      <c r="CW412" s="54"/>
      <c r="CX412" s="54"/>
      <c r="CY412" s="54"/>
      <c r="CZ412" s="54"/>
      <c r="DA412" s="54"/>
      <c r="DB412" s="54"/>
      <c r="DC412" s="54"/>
    </row>
    <row r="413" spans="1:107" x14ac:dyDescent="0.2">
      <c r="A413" s="54"/>
      <c r="B413" s="54"/>
      <c r="C413" s="54"/>
      <c r="D413" s="54"/>
      <c r="E413" s="54"/>
      <c r="F413" s="54"/>
      <c r="G413" s="54"/>
      <c r="H413" s="54"/>
      <c r="I413" s="54"/>
      <c r="J413" s="54"/>
      <c r="K413" s="54"/>
      <c r="L413" s="54"/>
      <c r="M413" s="54"/>
      <c r="N413" s="54"/>
      <c r="O413" s="54"/>
      <c r="P413" s="54"/>
      <c r="Q413" s="54"/>
      <c r="R413" s="54"/>
      <c r="S413" s="54"/>
      <c r="T413" s="54"/>
      <c r="U413" s="54"/>
      <c r="V413" s="54"/>
      <c r="W413" s="54"/>
      <c r="X413" s="54"/>
      <c r="Y413" s="54"/>
      <c r="Z413" s="54"/>
      <c r="AA413" s="54"/>
      <c r="AB413" s="54"/>
      <c r="AC413" s="54"/>
      <c r="AD413" s="54"/>
      <c r="AE413" s="54"/>
      <c r="AF413" s="54"/>
      <c r="AG413" s="54"/>
      <c r="AH413" s="54"/>
      <c r="AI413" s="54"/>
      <c r="AJ413" s="54"/>
      <c r="AK413" s="54"/>
      <c r="AL413" s="54"/>
      <c r="AM413" s="54"/>
      <c r="AN413" s="54"/>
      <c r="AO413" s="54"/>
      <c r="AP413" s="54"/>
      <c r="AQ413" s="54"/>
      <c r="AR413" s="54"/>
      <c r="AS413" s="54"/>
      <c r="AT413" s="54"/>
      <c r="AU413" s="54"/>
      <c r="AV413" s="54"/>
      <c r="AW413" s="54"/>
      <c r="AX413" s="54"/>
      <c r="AY413" s="54"/>
      <c r="AZ413" s="54"/>
      <c r="BA413" s="54"/>
      <c r="BB413" s="54"/>
      <c r="BC413" s="54"/>
      <c r="BD413" s="54"/>
      <c r="BE413" s="54"/>
      <c r="BF413" s="54"/>
      <c r="BG413" s="54"/>
      <c r="BH413" s="54"/>
      <c r="BI413" s="54"/>
      <c r="BJ413" s="54"/>
      <c r="BK413" s="54"/>
      <c r="BL413" s="54"/>
      <c r="BM413" s="54"/>
      <c r="BN413" s="54"/>
      <c r="BO413" s="54"/>
      <c r="BP413" s="54"/>
      <c r="BQ413" s="54"/>
      <c r="BR413" s="54"/>
      <c r="BS413" s="54"/>
      <c r="BT413" s="54"/>
      <c r="BU413" s="54"/>
      <c r="BV413" s="54"/>
      <c r="BW413" s="54"/>
      <c r="BX413" s="54"/>
      <c r="BY413" s="54"/>
      <c r="BZ413" s="54"/>
      <c r="CA413" s="54"/>
      <c r="CB413" s="54"/>
      <c r="CC413" s="54"/>
      <c r="CD413" s="54"/>
      <c r="CE413" s="54"/>
      <c r="CF413" s="54"/>
      <c r="CG413" s="54"/>
      <c r="CH413" s="54"/>
      <c r="CI413" s="54"/>
      <c r="CJ413" s="54"/>
      <c r="CK413" s="54"/>
      <c r="CL413" s="54"/>
      <c r="CM413" s="54"/>
      <c r="CN413" s="54"/>
      <c r="CO413" s="54"/>
      <c r="CP413" s="54"/>
      <c r="CQ413" s="54"/>
      <c r="CR413" s="54"/>
      <c r="CS413" s="54"/>
      <c r="CT413" s="54"/>
      <c r="CU413" s="54"/>
      <c r="CV413" s="54"/>
      <c r="CW413" s="54"/>
      <c r="CX413" s="54"/>
      <c r="CY413" s="54"/>
      <c r="CZ413" s="54"/>
      <c r="DA413" s="54"/>
      <c r="DB413" s="54"/>
      <c r="DC413" s="54"/>
    </row>
    <row r="414" spans="1:107" x14ac:dyDescent="0.2">
      <c r="A414" s="54"/>
      <c r="B414" s="54"/>
      <c r="C414" s="54"/>
      <c r="D414" s="54"/>
      <c r="E414" s="54"/>
      <c r="F414" s="54"/>
      <c r="G414" s="54"/>
      <c r="H414" s="54"/>
      <c r="I414" s="54"/>
      <c r="J414" s="54"/>
      <c r="K414" s="54"/>
      <c r="L414" s="54"/>
      <c r="M414" s="54"/>
      <c r="N414" s="54"/>
      <c r="O414" s="54"/>
      <c r="P414" s="54"/>
      <c r="Q414" s="54"/>
      <c r="R414" s="54"/>
      <c r="S414" s="54"/>
      <c r="T414" s="54"/>
      <c r="U414" s="54"/>
      <c r="V414" s="54"/>
      <c r="W414" s="54"/>
      <c r="X414" s="54"/>
      <c r="Y414" s="54"/>
      <c r="Z414" s="54"/>
      <c r="AA414" s="54"/>
      <c r="AB414" s="54"/>
      <c r="AC414" s="54"/>
      <c r="AD414" s="54"/>
      <c r="AE414" s="54"/>
      <c r="AF414" s="54"/>
      <c r="AG414" s="54"/>
      <c r="AH414" s="54"/>
      <c r="AI414" s="54"/>
      <c r="AJ414" s="54"/>
      <c r="AK414" s="54"/>
      <c r="AL414" s="54"/>
      <c r="AM414" s="54"/>
      <c r="AN414" s="54"/>
      <c r="AO414" s="54"/>
      <c r="AP414" s="54"/>
      <c r="AQ414" s="54"/>
      <c r="AR414" s="54"/>
      <c r="AS414" s="54"/>
      <c r="AT414" s="54"/>
      <c r="AU414" s="54"/>
      <c r="AV414" s="54"/>
      <c r="AW414" s="54"/>
      <c r="AX414" s="54"/>
      <c r="AY414" s="54"/>
      <c r="AZ414" s="54"/>
      <c r="BA414" s="54"/>
      <c r="BB414" s="54"/>
      <c r="BC414" s="54"/>
      <c r="BD414" s="54"/>
      <c r="BE414" s="54"/>
      <c r="BF414" s="54"/>
      <c r="BG414" s="54"/>
      <c r="BH414" s="54"/>
      <c r="BI414" s="54"/>
      <c r="BJ414" s="54"/>
      <c r="BK414" s="54"/>
      <c r="BL414" s="54"/>
      <c r="BM414" s="54"/>
      <c r="BN414" s="54"/>
      <c r="BO414" s="54"/>
      <c r="BP414" s="54"/>
      <c r="BQ414" s="54"/>
      <c r="BR414" s="54"/>
      <c r="BS414" s="54"/>
      <c r="BT414" s="54"/>
      <c r="BU414" s="54"/>
      <c r="BV414" s="54"/>
      <c r="BW414" s="54"/>
      <c r="BX414" s="54"/>
      <c r="BY414" s="54"/>
      <c r="BZ414" s="54"/>
      <c r="CA414" s="54"/>
      <c r="CB414" s="54"/>
      <c r="CC414" s="54"/>
      <c r="CD414" s="54"/>
      <c r="CE414" s="54"/>
      <c r="CF414" s="54"/>
      <c r="CG414" s="54"/>
      <c r="CH414" s="54"/>
      <c r="CI414" s="54"/>
      <c r="CJ414" s="54"/>
      <c r="CK414" s="54"/>
      <c r="CL414" s="54"/>
      <c r="CM414" s="54"/>
      <c r="CN414" s="54"/>
      <c r="CO414" s="54"/>
      <c r="CP414" s="54"/>
      <c r="CQ414" s="54"/>
      <c r="CR414" s="54"/>
      <c r="CS414" s="54"/>
      <c r="CT414" s="54"/>
      <c r="CU414" s="54"/>
      <c r="CV414" s="54"/>
      <c r="CW414" s="54"/>
      <c r="CX414" s="54"/>
      <c r="CY414" s="54"/>
      <c r="CZ414" s="54"/>
      <c r="DA414" s="54"/>
      <c r="DB414" s="54"/>
      <c r="DC414" s="54"/>
    </row>
    <row r="415" spans="1:107" x14ac:dyDescent="0.2">
      <c r="A415" s="54"/>
      <c r="B415" s="54"/>
      <c r="C415" s="54"/>
      <c r="D415" s="54"/>
      <c r="E415" s="54"/>
      <c r="F415" s="54"/>
      <c r="G415" s="54"/>
      <c r="H415" s="54"/>
      <c r="I415" s="54"/>
      <c r="J415" s="54"/>
      <c r="K415" s="54"/>
      <c r="L415" s="54"/>
      <c r="M415" s="54"/>
      <c r="N415" s="54"/>
      <c r="O415" s="54"/>
      <c r="P415" s="54"/>
      <c r="Q415" s="54"/>
      <c r="R415" s="54"/>
      <c r="S415" s="54"/>
      <c r="T415" s="54"/>
      <c r="U415" s="54"/>
      <c r="V415" s="54"/>
      <c r="W415" s="54"/>
      <c r="X415" s="54"/>
      <c r="Y415" s="54"/>
      <c r="Z415" s="54"/>
      <c r="AA415" s="54"/>
      <c r="AB415" s="54"/>
      <c r="AC415" s="54"/>
      <c r="AD415" s="54"/>
      <c r="AE415" s="54"/>
      <c r="AF415" s="54"/>
      <c r="AG415" s="54"/>
      <c r="AH415" s="54"/>
      <c r="AI415" s="54"/>
      <c r="AJ415" s="54"/>
      <c r="AK415" s="54"/>
      <c r="AL415" s="54"/>
      <c r="AM415" s="54"/>
      <c r="AN415" s="54"/>
      <c r="AO415" s="54"/>
      <c r="AP415" s="54"/>
      <c r="AQ415" s="54"/>
      <c r="AR415" s="54"/>
      <c r="AS415" s="54"/>
      <c r="AT415" s="54"/>
      <c r="AU415" s="54"/>
      <c r="AV415" s="54"/>
      <c r="AW415" s="54"/>
      <c r="AX415" s="54"/>
      <c r="AY415" s="54"/>
      <c r="AZ415" s="54"/>
      <c r="BA415" s="54"/>
      <c r="BB415" s="54"/>
      <c r="BC415" s="54"/>
      <c r="BD415" s="54"/>
      <c r="BE415" s="54"/>
      <c r="BF415" s="54"/>
      <c r="BG415" s="54"/>
      <c r="BH415" s="54"/>
      <c r="BI415" s="54"/>
      <c r="BJ415" s="54"/>
      <c r="BK415" s="54"/>
      <c r="BL415" s="54"/>
      <c r="BM415" s="54"/>
      <c r="BN415" s="54"/>
      <c r="BO415" s="54"/>
      <c r="BP415" s="54"/>
      <c r="BQ415" s="54"/>
      <c r="BR415" s="54"/>
      <c r="BS415" s="54"/>
      <c r="BT415" s="54"/>
      <c r="BU415" s="54"/>
      <c r="BV415" s="54"/>
      <c r="BW415" s="54"/>
      <c r="BX415" s="54"/>
      <c r="BY415" s="54"/>
      <c r="BZ415" s="54"/>
      <c r="CA415" s="54"/>
      <c r="CB415" s="54"/>
      <c r="CC415" s="54"/>
      <c r="CD415" s="54"/>
      <c r="CE415" s="54"/>
      <c r="CF415" s="54"/>
      <c r="CG415" s="54"/>
      <c r="CH415" s="54"/>
      <c r="CI415" s="54"/>
      <c r="CJ415" s="54"/>
      <c r="CK415" s="54"/>
      <c r="CL415" s="54"/>
      <c r="CM415" s="54"/>
      <c r="CN415" s="54"/>
      <c r="CO415" s="54"/>
      <c r="CP415" s="54"/>
      <c r="CQ415" s="54"/>
      <c r="CR415" s="54"/>
      <c r="CS415" s="54"/>
      <c r="CT415" s="54"/>
      <c r="CU415" s="54"/>
      <c r="CV415" s="54"/>
      <c r="CW415" s="54"/>
      <c r="CX415" s="54"/>
      <c r="CY415" s="54"/>
      <c r="CZ415" s="54"/>
      <c r="DA415" s="54"/>
      <c r="DB415" s="54"/>
      <c r="DC415" s="54"/>
    </row>
    <row r="416" spans="1:107" x14ac:dyDescent="0.2">
      <c r="A416" s="54"/>
      <c r="B416" s="54"/>
      <c r="C416" s="54"/>
      <c r="D416" s="54"/>
      <c r="E416" s="54"/>
      <c r="F416" s="54"/>
      <c r="G416" s="54"/>
      <c r="H416" s="54"/>
      <c r="I416" s="54"/>
      <c r="J416" s="54"/>
      <c r="K416" s="54"/>
      <c r="L416" s="54"/>
      <c r="M416" s="54"/>
      <c r="N416" s="54"/>
      <c r="O416" s="54"/>
      <c r="P416" s="54"/>
      <c r="Q416" s="54"/>
      <c r="R416" s="54"/>
      <c r="S416" s="54"/>
      <c r="T416" s="54"/>
      <c r="U416" s="54"/>
      <c r="V416" s="54"/>
      <c r="W416" s="54"/>
      <c r="X416" s="54"/>
      <c r="Y416" s="54"/>
      <c r="Z416" s="54"/>
      <c r="AA416" s="54"/>
      <c r="AB416" s="54"/>
      <c r="AC416" s="54"/>
      <c r="AD416" s="54"/>
      <c r="AE416" s="54"/>
      <c r="AF416" s="54"/>
      <c r="AG416" s="54"/>
      <c r="AH416" s="54"/>
      <c r="AI416" s="54"/>
      <c r="AJ416" s="54"/>
      <c r="AK416" s="54"/>
      <c r="AL416" s="54"/>
      <c r="AM416" s="54"/>
      <c r="AN416" s="54"/>
      <c r="AO416" s="54"/>
      <c r="AP416" s="54"/>
      <c r="AQ416" s="54"/>
      <c r="AR416" s="54"/>
      <c r="AS416" s="54"/>
      <c r="AT416" s="54"/>
      <c r="AU416" s="54"/>
      <c r="AV416" s="54"/>
      <c r="AW416" s="54"/>
      <c r="AX416" s="54"/>
      <c r="AY416" s="54"/>
      <c r="AZ416" s="54"/>
      <c r="BA416" s="54"/>
      <c r="BB416" s="54"/>
      <c r="BC416" s="54"/>
      <c r="BD416" s="54"/>
      <c r="BE416" s="54"/>
      <c r="BF416" s="54"/>
      <c r="BG416" s="54"/>
      <c r="BH416" s="54"/>
      <c r="BI416" s="54"/>
      <c r="BJ416" s="54"/>
      <c r="BK416" s="54"/>
      <c r="BL416" s="54"/>
      <c r="BM416" s="54"/>
      <c r="BN416" s="54"/>
      <c r="BO416" s="54"/>
      <c r="BP416" s="54"/>
      <c r="BQ416" s="54"/>
      <c r="BR416" s="54"/>
      <c r="BS416" s="54"/>
      <c r="BT416" s="54"/>
      <c r="BU416" s="54"/>
      <c r="BV416" s="54"/>
      <c r="BW416" s="54"/>
      <c r="BX416" s="54"/>
      <c r="BY416" s="54"/>
      <c r="BZ416" s="54"/>
      <c r="CA416" s="54"/>
      <c r="CB416" s="54"/>
      <c r="CC416" s="54"/>
      <c r="CD416" s="54"/>
      <c r="CE416" s="54"/>
      <c r="CF416" s="54"/>
      <c r="CG416" s="54"/>
      <c r="CH416" s="54"/>
      <c r="CI416" s="54"/>
      <c r="CJ416" s="54"/>
      <c r="CK416" s="54"/>
      <c r="CL416" s="54"/>
      <c r="CM416" s="54"/>
      <c r="CN416" s="54"/>
      <c r="CO416" s="54"/>
      <c r="CP416" s="54"/>
      <c r="CQ416" s="54"/>
      <c r="CR416" s="54"/>
      <c r="CS416" s="54"/>
      <c r="CT416" s="54"/>
      <c r="CU416" s="54"/>
      <c r="CV416" s="54"/>
      <c r="CW416" s="54"/>
      <c r="CX416" s="54"/>
      <c r="CY416" s="54"/>
      <c r="CZ416" s="54"/>
      <c r="DA416" s="54"/>
      <c r="DB416" s="54"/>
      <c r="DC416" s="54"/>
    </row>
    <row r="417" spans="1:107" x14ac:dyDescent="0.2">
      <c r="A417" s="54"/>
      <c r="B417" s="54"/>
      <c r="C417" s="54"/>
      <c r="D417" s="54"/>
      <c r="E417" s="54"/>
      <c r="F417" s="54"/>
      <c r="G417" s="54"/>
      <c r="H417" s="54"/>
      <c r="I417" s="54"/>
      <c r="J417" s="54"/>
      <c r="K417" s="54"/>
      <c r="L417" s="54"/>
      <c r="M417" s="54"/>
      <c r="N417" s="54"/>
      <c r="O417" s="54"/>
      <c r="P417" s="54"/>
      <c r="Q417" s="54"/>
      <c r="R417" s="54"/>
      <c r="S417" s="54"/>
      <c r="T417" s="54"/>
      <c r="U417" s="54"/>
      <c r="V417" s="54"/>
      <c r="W417" s="54"/>
      <c r="X417" s="54"/>
      <c r="Y417" s="54"/>
      <c r="Z417" s="54"/>
      <c r="AA417" s="54"/>
      <c r="AB417" s="54"/>
      <c r="AC417" s="54"/>
      <c r="AD417" s="54"/>
      <c r="AE417" s="54"/>
      <c r="AF417" s="54"/>
      <c r="AG417" s="54"/>
      <c r="AH417" s="54"/>
      <c r="AI417" s="54"/>
      <c r="AJ417" s="54"/>
      <c r="AK417" s="54"/>
      <c r="AL417" s="54"/>
      <c r="AM417" s="54"/>
      <c r="AN417" s="54"/>
      <c r="AO417" s="54"/>
      <c r="AP417" s="54"/>
      <c r="AQ417" s="54"/>
      <c r="AR417" s="54"/>
      <c r="AS417" s="54"/>
      <c r="AT417" s="54"/>
      <c r="AU417" s="54"/>
      <c r="AV417" s="54"/>
      <c r="AW417" s="54"/>
      <c r="AX417" s="54"/>
      <c r="AY417" s="54"/>
      <c r="AZ417" s="54"/>
      <c r="BA417" s="54"/>
      <c r="BB417" s="54"/>
      <c r="BC417" s="54"/>
      <c r="BD417" s="54"/>
      <c r="BE417" s="54"/>
      <c r="BF417" s="54"/>
      <c r="BG417" s="54"/>
      <c r="BH417" s="54"/>
      <c r="BI417" s="54"/>
      <c r="BJ417" s="54"/>
      <c r="BK417" s="54"/>
      <c r="BL417" s="54"/>
      <c r="BM417" s="54"/>
      <c r="BN417" s="54"/>
      <c r="BO417" s="54"/>
      <c r="BP417" s="54"/>
      <c r="BQ417" s="54"/>
      <c r="BR417" s="54"/>
      <c r="BS417" s="54"/>
      <c r="BT417" s="54"/>
      <c r="BU417" s="54"/>
      <c r="BV417" s="54"/>
      <c r="BW417" s="54"/>
      <c r="BX417" s="54"/>
      <c r="BY417" s="54"/>
      <c r="BZ417" s="54"/>
      <c r="CA417" s="54"/>
      <c r="CB417" s="54"/>
      <c r="CC417" s="54"/>
      <c r="CD417" s="54"/>
      <c r="CE417" s="54"/>
      <c r="CF417" s="54"/>
      <c r="CG417" s="54"/>
      <c r="CH417" s="54"/>
      <c r="CI417" s="54"/>
      <c r="CJ417" s="54"/>
      <c r="CK417" s="54"/>
      <c r="CL417" s="54"/>
      <c r="CM417" s="54"/>
      <c r="CN417" s="54"/>
      <c r="CO417" s="54"/>
      <c r="CP417" s="54"/>
      <c r="CQ417" s="54"/>
      <c r="CR417" s="54"/>
      <c r="CS417" s="54"/>
      <c r="CT417" s="54"/>
      <c r="CU417" s="54"/>
      <c r="CV417" s="54"/>
      <c r="CW417" s="54"/>
      <c r="CX417" s="54"/>
      <c r="CY417" s="54"/>
      <c r="CZ417" s="54"/>
      <c r="DA417" s="54"/>
      <c r="DB417" s="54"/>
      <c r="DC417" s="54"/>
    </row>
    <row r="418" spans="1:107" x14ac:dyDescent="0.2">
      <c r="A418" s="54"/>
      <c r="B418" s="54"/>
      <c r="C418" s="54"/>
      <c r="D418" s="54"/>
      <c r="E418" s="54"/>
      <c r="F418" s="54"/>
      <c r="G418" s="54"/>
      <c r="H418" s="54"/>
      <c r="I418" s="54"/>
      <c r="J418" s="54"/>
      <c r="K418" s="54"/>
      <c r="L418" s="54"/>
      <c r="M418" s="54"/>
      <c r="N418" s="54"/>
      <c r="O418" s="54"/>
      <c r="P418" s="54"/>
      <c r="Q418" s="54"/>
      <c r="R418" s="54"/>
      <c r="S418" s="54"/>
      <c r="T418" s="54"/>
      <c r="U418" s="54"/>
      <c r="V418" s="54"/>
      <c r="W418" s="54"/>
      <c r="X418" s="54"/>
      <c r="Y418" s="54"/>
      <c r="Z418" s="54"/>
      <c r="AA418" s="54"/>
      <c r="AB418" s="54"/>
      <c r="AC418" s="54"/>
      <c r="AD418" s="54"/>
      <c r="AE418" s="54"/>
      <c r="AF418" s="54"/>
      <c r="AG418" s="54"/>
      <c r="AH418" s="54"/>
      <c r="AI418" s="54"/>
      <c r="AJ418" s="54"/>
      <c r="AK418" s="54"/>
      <c r="AL418" s="54"/>
      <c r="AM418" s="54"/>
      <c r="AN418" s="54"/>
      <c r="AO418" s="54"/>
      <c r="AP418" s="54"/>
      <c r="AQ418" s="54"/>
      <c r="AR418" s="54"/>
      <c r="AS418" s="54"/>
      <c r="AT418" s="54"/>
      <c r="AU418" s="54"/>
      <c r="AV418" s="54"/>
      <c r="AW418" s="54"/>
      <c r="AX418" s="54"/>
      <c r="AY418" s="54"/>
      <c r="AZ418" s="54"/>
      <c r="BA418" s="54"/>
      <c r="BB418" s="54"/>
      <c r="BC418" s="54"/>
      <c r="BD418" s="54"/>
      <c r="BE418" s="54"/>
      <c r="BF418" s="54"/>
      <c r="BG418" s="54"/>
      <c r="BH418" s="54"/>
      <c r="BI418" s="54"/>
      <c r="BJ418" s="54"/>
      <c r="BK418" s="54"/>
      <c r="BL418" s="54"/>
      <c r="BM418" s="54"/>
      <c r="BN418" s="54"/>
      <c r="BO418" s="54"/>
      <c r="BP418" s="54"/>
      <c r="BQ418" s="54"/>
      <c r="BR418" s="54"/>
      <c r="BS418" s="54"/>
      <c r="BT418" s="54"/>
      <c r="BU418" s="54"/>
      <c r="BV418" s="54"/>
      <c r="BW418" s="54"/>
      <c r="BX418" s="54"/>
      <c r="BY418" s="54"/>
      <c r="BZ418" s="54"/>
      <c r="CA418" s="54"/>
      <c r="CB418" s="54"/>
      <c r="CC418" s="54"/>
      <c r="CD418" s="54"/>
      <c r="CE418" s="54"/>
      <c r="CF418" s="54"/>
      <c r="CG418" s="54"/>
      <c r="CH418" s="54"/>
      <c r="CI418" s="54"/>
      <c r="CJ418" s="54"/>
      <c r="CK418" s="54"/>
      <c r="CL418" s="54"/>
      <c r="CM418" s="54"/>
      <c r="CN418" s="54"/>
      <c r="CO418" s="54"/>
      <c r="CP418" s="54"/>
      <c r="CQ418" s="54"/>
      <c r="CR418" s="54"/>
      <c r="CS418" s="54"/>
      <c r="CT418" s="54"/>
      <c r="CU418" s="54"/>
      <c r="CV418" s="54"/>
      <c r="CW418" s="54"/>
      <c r="CX418" s="54"/>
      <c r="CY418" s="54"/>
      <c r="CZ418" s="54"/>
      <c r="DA418" s="54"/>
      <c r="DB418" s="54"/>
      <c r="DC418" s="54"/>
    </row>
    <row r="419" spans="1:107" x14ac:dyDescent="0.2">
      <c r="A419" s="54"/>
      <c r="B419" s="54"/>
      <c r="C419" s="54"/>
      <c r="D419" s="54"/>
      <c r="E419" s="54"/>
      <c r="F419" s="54"/>
      <c r="G419" s="54"/>
      <c r="H419" s="54"/>
      <c r="I419" s="54"/>
      <c r="J419" s="54"/>
      <c r="K419" s="54"/>
      <c r="L419" s="54"/>
      <c r="M419" s="54"/>
      <c r="N419" s="54"/>
      <c r="O419" s="54"/>
      <c r="P419" s="54"/>
      <c r="Q419" s="54"/>
      <c r="R419" s="54"/>
      <c r="S419" s="54"/>
      <c r="T419" s="54"/>
      <c r="U419" s="54"/>
      <c r="V419" s="54"/>
      <c r="W419" s="54"/>
      <c r="X419" s="54"/>
      <c r="Y419" s="54"/>
      <c r="Z419" s="54"/>
      <c r="AA419" s="54"/>
      <c r="AB419" s="54"/>
      <c r="AC419" s="54"/>
      <c r="AD419" s="54"/>
      <c r="AE419" s="54"/>
      <c r="AF419" s="54"/>
      <c r="AG419" s="54"/>
      <c r="AH419" s="54"/>
      <c r="AI419" s="54"/>
      <c r="AJ419" s="54"/>
      <c r="AK419" s="54"/>
      <c r="AL419" s="54"/>
      <c r="AM419" s="54"/>
      <c r="AN419" s="54"/>
      <c r="AO419" s="54"/>
      <c r="AP419" s="54"/>
      <c r="AQ419" s="54"/>
      <c r="AR419" s="54"/>
      <c r="AS419" s="54"/>
      <c r="AT419" s="54"/>
      <c r="AU419" s="54"/>
      <c r="AV419" s="54"/>
      <c r="AW419" s="54"/>
      <c r="AX419" s="54"/>
      <c r="AY419" s="54"/>
      <c r="AZ419" s="54"/>
      <c r="BA419" s="54"/>
      <c r="BB419" s="54"/>
      <c r="BC419" s="54"/>
      <c r="BD419" s="54"/>
      <c r="BE419" s="54"/>
      <c r="BF419" s="54"/>
      <c r="BG419" s="54"/>
      <c r="BH419" s="54"/>
      <c r="BI419" s="54"/>
      <c r="BJ419" s="54"/>
      <c r="BK419" s="54"/>
      <c r="BL419" s="54"/>
      <c r="BM419" s="54"/>
      <c r="BN419" s="54"/>
      <c r="BO419" s="54"/>
      <c r="BP419" s="54"/>
      <c r="BQ419" s="54"/>
      <c r="BR419" s="54"/>
      <c r="BS419" s="54"/>
      <c r="BT419" s="54"/>
      <c r="BU419" s="54"/>
      <c r="BV419" s="54"/>
      <c r="BW419" s="54"/>
      <c r="BX419" s="54"/>
      <c r="BY419" s="54"/>
      <c r="BZ419" s="54"/>
      <c r="CA419" s="54"/>
      <c r="CB419" s="54"/>
      <c r="CC419" s="54"/>
      <c r="CD419" s="54"/>
      <c r="CE419" s="54"/>
      <c r="CF419" s="54"/>
      <c r="CG419" s="54"/>
      <c r="CH419" s="54"/>
      <c r="CI419" s="54"/>
      <c r="CJ419" s="54"/>
      <c r="CK419" s="54"/>
      <c r="CL419" s="54"/>
      <c r="CM419" s="54"/>
      <c r="CN419" s="54"/>
      <c r="CO419" s="54"/>
      <c r="CP419" s="54"/>
      <c r="CQ419" s="54"/>
      <c r="CR419" s="54"/>
      <c r="CS419" s="54"/>
      <c r="CT419" s="54"/>
      <c r="CU419" s="54"/>
      <c r="CV419" s="54"/>
      <c r="CW419" s="54"/>
      <c r="CX419" s="54"/>
      <c r="CY419" s="54"/>
      <c r="CZ419" s="54"/>
      <c r="DA419" s="54"/>
      <c r="DB419" s="54"/>
      <c r="DC419" s="54"/>
    </row>
    <row r="420" spans="1:107" x14ac:dyDescent="0.2">
      <c r="A420" s="54"/>
      <c r="B420" s="54"/>
      <c r="C420" s="54"/>
      <c r="D420" s="54"/>
      <c r="E420" s="54"/>
      <c r="F420" s="54"/>
      <c r="G420" s="54"/>
      <c r="H420" s="54"/>
      <c r="I420" s="54"/>
      <c r="J420" s="54"/>
      <c r="K420" s="54"/>
      <c r="L420" s="54"/>
      <c r="M420" s="54"/>
      <c r="N420" s="54"/>
      <c r="O420" s="54"/>
      <c r="P420" s="54"/>
      <c r="Q420" s="54"/>
      <c r="R420" s="54"/>
      <c r="S420" s="54"/>
      <c r="T420" s="54"/>
      <c r="U420" s="54"/>
      <c r="V420" s="54"/>
      <c r="W420" s="54"/>
      <c r="X420" s="54"/>
      <c r="Y420" s="54"/>
      <c r="Z420" s="54"/>
      <c r="AA420" s="54"/>
      <c r="AB420" s="54"/>
      <c r="AC420" s="54"/>
      <c r="AD420" s="54"/>
      <c r="AE420" s="54"/>
      <c r="AF420" s="54"/>
      <c r="AG420" s="54"/>
      <c r="AH420" s="54"/>
      <c r="AI420" s="54"/>
      <c r="AJ420" s="54"/>
      <c r="AK420" s="54"/>
      <c r="AL420" s="54"/>
      <c r="AM420" s="54"/>
      <c r="AN420" s="54"/>
      <c r="AO420" s="54"/>
      <c r="AP420" s="54"/>
      <c r="AQ420" s="54"/>
      <c r="AR420" s="54"/>
      <c r="AS420" s="54"/>
      <c r="AT420" s="54"/>
      <c r="AU420" s="54"/>
      <c r="AV420" s="54"/>
      <c r="AW420" s="54"/>
      <c r="AX420" s="54"/>
      <c r="AY420" s="54"/>
      <c r="AZ420" s="54"/>
      <c r="BA420" s="54"/>
      <c r="BB420" s="54"/>
      <c r="BC420" s="54"/>
      <c r="BD420" s="54"/>
      <c r="BE420" s="54"/>
      <c r="BF420" s="54"/>
      <c r="BG420" s="54"/>
      <c r="BH420" s="54"/>
      <c r="BI420" s="54"/>
      <c r="BJ420" s="54"/>
      <c r="BK420" s="54"/>
      <c r="BL420" s="54"/>
      <c r="BM420" s="54"/>
      <c r="BN420" s="54"/>
      <c r="BO420" s="54"/>
      <c r="BP420" s="54"/>
      <c r="BQ420" s="54"/>
      <c r="BR420" s="54"/>
      <c r="BS420" s="54"/>
      <c r="BT420" s="54"/>
      <c r="BU420" s="54"/>
      <c r="BV420" s="54"/>
      <c r="BW420" s="54"/>
      <c r="BX420" s="54"/>
      <c r="BY420" s="54"/>
      <c r="BZ420" s="54"/>
      <c r="CA420" s="54"/>
      <c r="CB420" s="54"/>
      <c r="CC420" s="54"/>
      <c r="CD420" s="54"/>
      <c r="CE420" s="54"/>
      <c r="CF420" s="54"/>
      <c r="CG420" s="54"/>
      <c r="CH420" s="54"/>
      <c r="CI420" s="54"/>
      <c r="CJ420" s="54"/>
      <c r="CK420" s="54"/>
      <c r="CL420" s="54"/>
      <c r="CM420" s="54"/>
      <c r="CN420" s="54"/>
      <c r="CO420" s="54"/>
      <c r="CP420" s="54"/>
      <c r="CQ420" s="54"/>
      <c r="CR420" s="54"/>
      <c r="CS420" s="54"/>
      <c r="CT420" s="54"/>
      <c r="CU420" s="54"/>
      <c r="CV420" s="54"/>
      <c r="CW420" s="54"/>
      <c r="CX420" s="54"/>
      <c r="CY420" s="54"/>
      <c r="CZ420" s="54"/>
      <c r="DA420" s="54"/>
      <c r="DB420" s="54"/>
      <c r="DC420" s="54"/>
    </row>
    <row r="421" spans="1:107" x14ac:dyDescent="0.2">
      <c r="A421" s="54"/>
      <c r="B421" s="54"/>
      <c r="C421" s="54"/>
      <c r="D421" s="54"/>
      <c r="E421" s="54"/>
      <c r="F421" s="54"/>
      <c r="G421" s="54"/>
      <c r="H421" s="54"/>
      <c r="I421" s="54"/>
      <c r="J421" s="54"/>
      <c r="K421" s="54"/>
      <c r="L421" s="54"/>
      <c r="M421" s="54"/>
      <c r="N421" s="54"/>
      <c r="O421" s="54"/>
      <c r="P421" s="54"/>
      <c r="Q421" s="54"/>
      <c r="R421" s="54"/>
      <c r="S421" s="54"/>
      <c r="T421" s="54"/>
      <c r="U421" s="54"/>
      <c r="V421" s="54"/>
      <c r="W421" s="54"/>
      <c r="X421" s="54"/>
      <c r="Y421" s="54"/>
      <c r="Z421" s="54"/>
      <c r="AA421" s="54"/>
      <c r="AB421" s="54"/>
      <c r="AC421" s="54"/>
      <c r="AD421" s="54"/>
      <c r="AE421" s="54"/>
      <c r="AF421" s="54"/>
      <c r="AG421" s="54"/>
      <c r="AH421" s="54"/>
      <c r="AI421" s="54"/>
      <c r="AJ421" s="54"/>
      <c r="AK421" s="54"/>
      <c r="AL421" s="54"/>
      <c r="AM421" s="54"/>
      <c r="AN421" s="54"/>
      <c r="AO421" s="54"/>
      <c r="AP421" s="54"/>
      <c r="AQ421" s="54"/>
      <c r="AR421" s="54"/>
      <c r="AS421" s="54"/>
      <c r="AT421" s="54"/>
      <c r="AU421" s="54"/>
      <c r="AV421" s="54"/>
      <c r="AW421" s="54"/>
      <c r="AX421" s="54"/>
      <c r="AY421" s="54"/>
      <c r="AZ421" s="54"/>
      <c r="BA421" s="54"/>
      <c r="BB421" s="54"/>
      <c r="BC421" s="54"/>
      <c r="BD421" s="54"/>
      <c r="BE421" s="54"/>
      <c r="BF421" s="54"/>
      <c r="BG421" s="54"/>
      <c r="BH421" s="54"/>
      <c r="BI421" s="54"/>
      <c r="BJ421" s="54"/>
      <c r="BK421" s="54"/>
      <c r="BL421" s="54"/>
      <c r="BM421" s="54"/>
      <c r="BN421" s="54"/>
      <c r="BO421" s="54"/>
      <c r="BP421" s="54"/>
      <c r="BQ421" s="54"/>
      <c r="BR421" s="54"/>
      <c r="BS421" s="54"/>
      <c r="BT421" s="54"/>
      <c r="BU421" s="54"/>
      <c r="BV421" s="54"/>
      <c r="BW421" s="54"/>
      <c r="BX421" s="54"/>
      <c r="BY421" s="54"/>
      <c r="BZ421" s="54"/>
      <c r="CA421" s="54"/>
      <c r="CB421" s="54"/>
      <c r="CC421" s="54"/>
      <c r="CD421" s="54"/>
      <c r="CE421" s="54"/>
      <c r="CF421" s="54"/>
      <c r="CG421" s="54"/>
      <c r="CH421" s="54"/>
      <c r="CI421" s="54"/>
      <c r="CJ421" s="54"/>
      <c r="CK421" s="54"/>
      <c r="CL421" s="54"/>
      <c r="CM421" s="54"/>
      <c r="CN421" s="54"/>
      <c r="CO421" s="54"/>
      <c r="CP421" s="54"/>
      <c r="CQ421" s="54"/>
      <c r="CR421" s="54"/>
      <c r="CS421" s="54"/>
      <c r="CT421" s="54"/>
      <c r="CU421" s="54"/>
      <c r="CV421" s="54"/>
      <c r="CW421" s="54"/>
      <c r="CX421" s="54"/>
      <c r="CY421" s="54"/>
      <c r="CZ421" s="54"/>
      <c r="DA421" s="54"/>
      <c r="DB421" s="54"/>
      <c r="DC421" s="54"/>
    </row>
    <row r="422" spans="1:107" x14ac:dyDescent="0.2">
      <c r="A422" s="54"/>
      <c r="B422" s="54"/>
      <c r="C422" s="54"/>
      <c r="D422" s="54"/>
      <c r="E422" s="54"/>
      <c r="F422" s="54"/>
      <c r="G422" s="54"/>
      <c r="H422" s="54"/>
      <c r="I422" s="54"/>
      <c r="J422" s="54"/>
      <c r="K422" s="54"/>
      <c r="L422" s="54"/>
      <c r="M422" s="54"/>
      <c r="N422" s="54"/>
      <c r="O422" s="54"/>
      <c r="P422" s="54"/>
      <c r="Q422" s="54"/>
      <c r="R422" s="54"/>
      <c r="S422" s="54"/>
      <c r="T422" s="54"/>
      <c r="U422" s="54"/>
      <c r="V422" s="54"/>
      <c r="W422" s="54"/>
      <c r="X422" s="54"/>
      <c r="Y422" s="54"/>
      <c r="Z422" s="54"/>
      <c r="AA422" s="54"/>
      <c r="AB422" s="54"/>
      <c r="AC422" s="54"/>
      <c r="AD422" s="54"/>
      <c r="AE422" s="54"/>
      <c r="AF422" s="54"/>
      <c r="AG422" s="54"/>
      <c r="AH422" s="54"/>
      <c r="AI422" s="54"/>
      <c r="AJ422" s="54"/>
      <c r="AK422" s="54"/>
      <c r="AL422" s="54"/>
      <c r="AM422" s="54"/>
      <c r="AN422" s="54"/>
      <c r="AO422" s="54"/>
      <c r="AP422" s="54"/>
      <c r="AQ422" s="54"/>
      <c r="AR422" s="54"/>
      <c r="AS422" s="54"/>
      <c r="AT422" s="54"/>
      <c r="AU422" s="54"/>
      <c r="AV422" s="54"/>
      <c r="AW422" s="54"/>
      <c r="AX422" s="54"/>
      <c r="AY422" s="54"/>
      <c r="AZ422" s="54"/>
      <c r="BA422" s="54"/>
      <c r="BB422" s="54"/>
      <c r="BC422" s="54"/>
      <c r="BD422" s="54"/>
      <c r="BE422" s="54"/>
      <c r="BF422" s="54"/>
      <c r="BG422" s="54"/>
      <c r="BH422" s="54"/>
      <c r="BI422" s="54"/>
      <c r="BJ422" s="54"/>
      <c r="BK422" s="54"/>
      <c r="BL422" s="54"/>
      <c r="BM422" s="54"/>
      <c r="BN422" s="54"/>
      <c r="BO422" s="54"/>
      <c r="BP422" s="54"/>
      <c r="BQ422" s="54"/>
      <c r="BR422" s="54"/>
      <c r="BS422" s="54"/>
      <c r="BT422" s="54"/>
      <c r="BU422" s="54"/>
      <c r="BV422" s="54"/>
      <c r="BW422" s="54"/>
      <c r="BX422" s="54"/>
      <c r="BY422" s="54"/>
      <c r="BZ422" s="54"/>
      <c r="CA422" s="54"/>
      <c r="CB422" s="54"/>
      <c r="CC422" s="54"/>
      <c r="CD422" s="54"/>
      <c r="CE422" s="54"/>
      <c r="CF422" s="54"/>
      <c r="CG422" s="54"/>
      <c r="CH422" s="54"/>
      <c r="CI422" s="54"/>
      <c r="CJ422" s="54"/>
      <c r="CK422" s="54"/>
      <c r="CL422" s="54"/>
      <c r="CM422" s="54"/>
      <c r="CN422" s="54"/>
      <c r="CO422" s="54"/>
      <c r="CP422" s="54"/>
      <c r="CQ422" s="54"/>
      <c r="CR422" s="54"/>
      <c r="CS422" s="54"/>
      <c r="CT422" s="54"/>
      <c r="CU422" s="54"/>
      <c r="CV422" s="54"/>
      <c r="CW422" s="54"/>
      <c r="CX422" s="54"/>
      <c r="CY422" s="54"/>
      <c r="CZ422" s="54"/>
      <c r="DA422" s="54"/>
      <c r="DB422" s="54"/>
      <c r="DC422" s="54"/>
    </row>
    <row r="423" spans="1:107" x14ac:dyDescent="0.2">
      <c r="A423" s="54"/>
      <c r="B423" s="54"/>
      <c r="C423" s="54"/>
      <c r="D423" s="54"/>
      <c r="E423" s="54"/>
      <c r="F423" s="54"/>
      <c r="G423" s="54"/>
      <c r="H423" s="54"/>
      <c r="I423" s="54"/>
      <c r="J423" s="54"/>
      <c r="K423" s="54"/>
      <c r="L423" s="54"/>
      <c r="M423" s="54"/>
      <c r="N423" s="54"/>
      <c r="O423" s="54"/>
      <c r="P423" s="54"/>
      <c r="Q423" s="54"/>
      <c r="R423" s="54"/>
      <c r="S423" s="54"/>
      <c r="T423" s="54"/>
      <c r="U423" s="54"/>
      <c r="V423" s="54"/>
      <c r="W423" s="54"/>
      <c r="X423" s="54"/>
      <c r="Y423" s="54"/>
      <c r="Z423" s="54"/>
      <c r="AA423" s="54"/>
      <c r="AB423" s="54"/>
      <c r="AC423" s="54"/>
      <c r="AD423" s="54"/>
      <c r="AE423" s="54"/>
      <c r="AF423" s="54"/>
      <c r="AG423" s="54"/>
      <c r="AH423" s="54"/>
      <c r="AI423" s="54"/>
      <c r="AJ423" s="54"/>
      <c r="AK423" s="54"/>
      <c r="AL423" s="54"/>
      <c r="AM423" s="54"/>
      <c r="AN423" s="54"/>
      <c r="AO423" s="54"/>
      <c r="AP423" s="54"/>
      <c r="AQ423" s="54"/>
      <c r="AR423" s="54"/>
      <c r="AS423" s="54"/>
      <c r="AT423" s="54"/>
      <c r="AU423" s="54"/>
      <c r="AV423" s="54"/>
      <c r="AW423" s="54"/>
      <c r="AX423" s="54"/>
      <c r="AY423" s="54"/>
      <c r="AZ423" s="54"/>
      <c r="BA423" s="54"/>
      <c r="BB423" s="54"/>
      <c r="BC423" s="54"/>
      <c r="BD423" s="54"/>
      <c r="BE423" s="54"/>
      <c r="BF423" s="54"/>
      <c r="BG423" s="54"/>
      <c r="BH423" s="54"/>
      <c r="BI423" s="54"/>
      <c r="BJ423" s="54"/>
      <c r="BK423" s="54"/>
      <c r="BL423" s="54"/>
      <c r="BM423" s="54"/>
      <c r="BN423" s="54"/>
      <c r="BO423" s="54"/>
      <c r="BP423" s="54"/>
      <c r="BQ423" s="54"/>
      <c r="BR423" s="54"/>
      <c r="BS423" s="54"/>
      <c r="BT423" s="54"/>
      <c r="BU423" s="54"/>
      <c r="BV423" s="54"/>
      <c r="BW423" s="54"/>
      <c r="BX423" s="54"/>
      <c r="BY423" s="54"/>
      <c r="BZ423" s="54"/>
      <c r="CA423" s="54"/>
      <c r="CB423" s="54"/>
      <c r="CC423" s="54"/>
      <c r="CD423" s="54"/>
      <c r="CE423" s="54"/>
      <c r="CF423" s="54"/>
      <c r="CG423" s="54"/>
      <c r="CH423" s="54"/>
      <c r="CI423" s="54"/>
      <c r="CJ423" s="54"/>
      <c r="CK423" s="54"/>
      <c r="CL423" s="54"/>
      <c r="CM423" s="54"/>
      <c r="CN423" s="54"/>
      <c r="CO423" s="54"/>
      <c r="CP423" s="54"/>
      <c r="CQ423" s="54"/>
      <c r="CR423" s="54"/>
      <c r="CS423" s="54"/>
      <c r="CT423" s="54"/>
      <c r="CU423" s="54"/>
      <c r="CV423" s="54"/>
      <c r="CW423" s="54"/>
      <c r="CX423" s="54"/>
      <c r="CY423" s="54"/>
      <c r="CZ423" s="54"/>
      <c r="DA423" s="54"/>
      <c r="DB423" s="54"/>
      <c r="DC423" s="54"/>
    </row>
    <row r="424" spans="1:107" x14ac:dyDescent="0.2">
      <c r="A424" s="54"/>
      <c r="B424" s="54"/>
      <c r="C424" s="54"/>
      <c r="D424" s="54"/>
      <c r="E424" s="54"/>
      <c r="F424" s="54"/>
      <c r="G424" s="54"/>
      <c r="H424" s="54"/>
      <c r="I424" s="54"/>
      <c r="J424" s="54"/>
      <c r="K424" s="54"/>
      <c r="L424" s="54"/>
      <c r="M424" s="54"/>
      <c r="N424" s="54"/>
      <c r="O424" s="54"/>
      <c r="P424" s="54"/>
      <c r="Q424" s="54"/>
      <c r="R424" s="54"/>
      <c r="S424" s="54"/>
      <c r="T424" s="54"/>
      <c r="U424" s="54"/>
      <c r="V424" s="54"/>
      <c r="W424" s="54"/>
      <c r="X424" s="54"/>
      <c r="Y424" s="54"/>
      <c r="Z424" s="54"/>
      <c r="AA424" s="54"/>
      <c r="AB424" s="54"/>
      <c r="AC424" s="54"/>
      <c r="AD424" s="54"/>
      <c r="AE424" s="54"/>
      <c r="AF424" s="54"/>
      <c r="AG424" s="54"/>
      <c r="AH424" s="54"/>
      <c r="AI424" s="54"/>
      <c r="AJ424" s="54"/>
      <c r="AK424" s="54"/>
      <c r="AL424" s="54"/>
      <c r="AM424" s="54"/>
      <c r="AN424" s="54"/>
      <c r="AO424" s="54"/>
      <c r="AP424" s="54"/>
      <c r="AQ424" s="54"/>
      <c r="AR424" s="54"/>
      <c r="AS424" s="54"/>
      <c r="AT424" s="54"/>
      <c r="AU424" s="54"/>
      <c r="AV424" s="54"/>
      <c r="AW424" s="54"/>
      <c r="AX424" s="54"/>
      <c r="AY424" s="54"/>
      <c r="AZ424" s="54"/>
      <c r="BA424" s="54"/>
      <c r="BB424" s="54"/>
      <c r="BC424" s="54"/>
      <c r="BD424" s="54"/>
      <c r="BE424" s="54"/>
      <c r="BF424" s="54"/>
      <c r="BG424" s="54"/>
      <c r="BH424" s="54"/>
      <c r="BI424" s="54"/>
      <c r="BJ424" s="54"/>
      <c r="BK424" s="54"/>
      <c r="BL424" s="54"/>
      <c r="BM424" s="54"/>
      <c r="BN424" s="54"/>
      <c r="BO424" s="54"/>
      <c r="BP424" s="54"/>
      <c r="BQ424" s="54"/>
      <c r="BR424" s="54"/>
      <c r="BS424" s="54"/>
      <c r="BT424" s="54"/>
      <c r="BU424" s="54"/>
      <c r="BV424" s="54"/>
      <c r="BW424" s="54"/>
      <c r="BX424" s="54"/>
      <c r="BY424" s="54"/>
      <c r="BZ424" s="54"/>
      <c r="CA424" s="54"/>
      <c r="CB424" s="54"/>
      <c r="CC424" s="54"/>
      <c r="CD424" s="54"/>
      <c r="CE424" s="54"/>
      <c r="CF424" s="54"/>
      <c r="CG424" s="54"/>
      <c r="CH424" s="54"/>
      <c r="CI424" s="54"/>
      <c r="CJ424" s="54"/>
      <c r="CK424" s="54"/>
      <c r="CL424" s="54"/>
      <c r="CM424" s="54"/>
      <c r="CN424" s="54"/>
      <c r="CO424" s="54"/>
      <c r="CP424" s="54"/>
      <c r="CQ424" s="54"/>
      <c r="CR424" s="54"/>
      <c r="CS424" s="54"/>
      <c r="CT424" s="54"/>
      <c r="CU424" s="54"/>
      <c r="CV424" s="54"/>
      <c r="CW424" s="54"/>
      <c r="CX424" s="54"/>
      <c r="CY424" s="54"/>
      <c r="CZ424" s="54"/>
      <c r="DA424" s="54"/>
      <c r="DB424" s="54"/>
      <c r="DC424" s="54"/>
    </row>
    <row r="425" spans="1:107" x14ac:dyDescent="0.2">
      <c r="A425" s="54"/>
      <c r="B425" s="54"/>
      <c r="C425" s="54"/>
      <c r="D425" s="54"/>
      <c r="E425" s="54"/>
      <c r="F425" s="54"/>
      <c r="G425" s="54"/>
      <c r="H425" s="54"/>
      <c r="I425" s="54"/>
      <c r="J425" s="54"/>
      <c r="K425" s="54"/>
      <c r="L425" s="54"/>
      <c r="M425" s="54"/>
      <c r="N425" s="54"/>
      <c r="O425" s="54"/>
      <c r="P425" s="54"/>
      <c r="Q425" s="54"/>
      <c r="R425" s="54"/>
      <c r="S425" s="54"/>
      <c r="T425" s="54"/>
      <c r="U425" s="54"/>
      <c r="V425" s="54"/>
      <c r="W425" s="54"/>
      <c r="X425" s="54"/>
      <c r="Y425" s="54"/>
      <c r="Z425" s="54"/>
      <c r="AA425" s="54"/>
      <c r="AB425" s="54"/>
      <c r="AC425" s="54"/>
      <c r="AD425" s="54"/>
      <c r="AE425" s="54"/>
      <c r="AF425" s="54"/>
      <c r="AG425" s="54"/>
      <c r="AH425" s="54"/>
      <c r="AI425" s="54"/>
      <c r="AJ425" s="54"/>
      <c r="AK425" s="54"/>
      <c r="AL425" s="54"/>
      <c r="AM425" s="54"/>
      <c r="AN425" s="54"/>
      <c r="AO425" s="54"/>
      <c r="AP425" s="54"/>
      <c r="AQ425" s="54"/>
      <c r="AR425" s="54"/>
      <c r="AS425" s="54"/>
      <c r="AT425" s="54"/>
      <c r="AU425" s="54"/>
      <c r="AV425" s="54"/>
      <c r="AW425" s="54"/>
      <c r="AX425" s="54"/>
      <c r="AY425" s="54"/>
      <c r="AZ425" s="54"/>
      <c r="BA425" s="54"/>
      <c r="BB425" s="54"/>
      <c r="BC425" s="54"/>
      <c r="BD425" s="54"/>
      <c r="BE425" s="54"/>
      <c r="BF425" s="54"/>
      <c r="BG425" s="54"/>
      <c r="BH425" s="54"/>
      <c r="BI425" s="54"/>
      <c r="BJ425" s="54"/>
      <c r="BK425" s="54"/>
      <c r="BL425" s="54"/>
      <c r="BM425" s="54"/>
      <c r="BN425" s="54"/>
      <c r="BO425" s="54"/>
      <c r="BP425" s="54"/>
      <c r="BQ425" s="54"/>
      <c r="BR425" s="54"/>
      <c r="BS425" s="54"/>
      <c r="BT425" s="54"/>
      <c r="BU425" s="54"/>
      <c r="BV425" s="54"/>
      <c r="BW425" s="54"/>
      <c r="BX425" s="54"/>
      <c r="BY425" s="54"/>
      <c r="BZ425" s="54"/>
      <c r="CA425" s="54"/>
      <c r="CB425" s="54"/>
      <c r="CC425" s="54"/>
      <c r="CD425" s="54"/>
      <c r="CE425" s="54"/>
      <c r="CF425" s="54"/>
      <c r="CG425" s="54"/>
      <c r="CH425" s="54"/>
      <c r="CI425" s="54"/>
      <c r="CJ425" s="54"/>
      <c r="CK425" s="54"/>
      <c r="CL425" s="54"/>
      <c r="CM425" s="54"/>
      <c r="CN425" s="54"/>
      <c r="CO425" s="54"/>
      <c r="CP425" s="54"/>
      <c r="CQ425" s="54"/>
      <c r="CR425" s="54"/>
      <c r="CS425" s="54"/>
      <c r="CT425" s="54"/>
      <c r="CU425" s="54"/>
      <c r="CV425" s="54"/>
      <c r="CW425" s="54"/>
      <c r="CX425" s="54"/>
      <c r="CY425" s="54"/>
      <c r="CZ425" s="54"/>
      <c r="DA425" s="54"/>
      <c r="DB425" s="54"/>
      <c r="DC425" s="54"/>
    </row>
    <row r="426" spans="1:107" x14ac:dyDescent="0.2">
      <c r="A426" s="54"/>
      <c r="B426" s="54"/>
      <c r="C426" s="54"/>
      <c r="D426" s="54"/>
      <c r="E426" s="54"/>
      <c r="F426" s="54"/>
      <c r="G426" s="54"/>
      <c r="H426" s="54"/>
      <c r="I426" s="54"/>
      <c r="J426" s="54"/>
      <c r="K426" s="54"/>
      <c r="L426" s="54"/>
      <c r="M426" s="54"/>
      <c r="N426" s="54"/>
      <c r="O426" s="54"/>
      <c r="P426" s="54"/>
      <c r="Q426" s="54"/>
      <c r="R426" s="54"/>
      <c r="S426" s="54"/>
      <c r="T426" s="54"/>
      <c r="U426" s="54"/>
      <c r="V426" s="54"/>
      <c r="W426" s="54"/>
      <c r="X426" s="54"/>
      <c r="Y426" s="54"/>
      <c r="Z426" s="54"/>
      <c r="AA426" s="54"/>
      <c r="AB426" s="54"/>
      <c r="AC426" s="54"/>
      <c r="AD426" s="54"/>
      <c r="AE426" s="54"/>
      <c r="AF426" s="54"/>
      <c r="AG426" s="54"/>
      <c r="AH426" s="54"/>
      <c r="AI426" s="54"/>
      <c r="AJ426" s="54"/>
      <c r="AK426" s="54"/>
      <c r="AL426" s="54"/>
      <c r="AM426" s="54"/>
      <c r="AN426" s="54"/>
      <c r="AO426" s="54"/>
      <c r="AP426" s="54"/>
      <c r="AQ426" s="54"/>
      <c r="AR426" s="54"/>
      <c r="AS426" s="54"/>
      <c r="AT426" s="54"/>
      <c r="AU426" s="54"/>
      <c r="AV426" s="54"/>
      <c r="AW426" s="54"/>
      <c r="AX426" s="54"/>
      <c r="AY426" s="54"/>
      <c r="AZ426" s="54"/>
      <c r="BA426" s="54"/>
      <c r="BB426" s="54"/>
      <c r="BC426" s="54"/>
      <c r="BD426" s="54"/>
      <c r="BE426" s="54"/>
      <c r="BF426" s="54"/>
      <c r="BG426" s="54"/>
      <c r="BH426" s="54"/>
      <c r="BI426" s="54"/>
      <c r="BJ426" s="54"/>
      <c r="BK426" s="54"/>
      <c r="BL426" s="54"/>
      <c r="BM426" s="54"/>
      <c r="BN426" s="54"/>
      <c r="BO426" s="54"/>
      <c r="BP426" s="54"/>
      <c r="BQ426" s="54"/>
      <c r="BR426" s="54"/>
      <c r="BS426" s="54"/>
      <c r="BT426" s="54"/>
      <c r="BU426" s="54"/>
      <c r="BV426" s="54"/>
      <c r="BW426" s="54"/>
      <c r="BX426" s="54"/>
      <c r="BY426" s="54"/>
      <c r="BZ426" s="54"/>
      <c r="CA426" s="54"/>
      <c r="CB426" s="54"/>
      <c r="CC426" s="54"/>
      <c r="CD426" s="54"/>
      <c r="CE426" s="54"/>
      <c r="CF426" s="54"/>
      <c r="CG426" s="54"/>
      <c r="CH426" s="54"/>
      <c r="CI426" s="54"/>
      <c r="CJ426" s="54"/>
      <c r="CK426" s="54"/>
      <c r="CL426" s="54"/>
      <c r="CM426" s="54"/>
      <c r="CN426" s="54"/>
      <c r="CO426" s="54"/>
      <c r="CP426" s="54"/>
      <c r="CQ426" s="54"/>
      <c r="CR426" s="54"/>
      <c r="CS426" s="54"/>
      <c r="CT426" s="54"/>
      <c r="CU426" s="54"/>
      <c r="CV426" s="54"/>
      <c r="CW426" s="54"/>
      <c r="CX426" s="54"/>
      <c r="CY426" s="54"/>
      <c r="CZ426" s="54"/>
      <c r="DA426" s="54"/>
      <c r="DB426" s="54"/>
      <c r="DC426" s="54"/>
    </row>
    <row r="427" spans="1:107" x14ac:dyDescent="0.2">
      <c r="A427" s="54"/>
      <c r="B427" s="54"/>
      <c r="C427" s="54"/>
      <c r="D427" s="54"/>
      <c r="E427" s="54"/>
      <c r="F427" s="54"/>
      <c r="G427" s="54"/>
      <c r="H427" s="54"/>
      <c r="I427" s="54"/>
      <c r="J427" s="54"/>
      <c r="K427" s="54"/>
      <c r="L427" s="54"/>
      <c r="M427" s="54"/>
      <c r="N427" s="54"/>
      <c r="O427" s="54"/>
      <c r="P427" s="54"/>
      <c r="Q427" s="54"/>
      <c r="R427" s="54"/>
      <c r="S427" s="54"/>
      <c r="T427" s="54"/>
      <c r="U427" s="54"/>
      <c r="V427" s="54"/>
      <c r="W427" s="54"/>
      <c r="X427" s="54"/>
      <c r="Y427" s="54"/>
      <c r="Z427" s="54"/>
      <c r="AA427" s="54"/>
      <c r="AB427" s="54"/>
      <c r="AC427" s="54"/>
      <c r="AD427" s="54"/>
      <c r="AE427" s="54"/>
      <c r="AF427" s="54"/>
      <c r="AG427" s="54"/>
      <c r="AH427" s="54"/>
      <c r="AI427" s="54"/>
      <c r="AJ427" s="54"/>
      <c r="AK427" s="54"/>
      <c r="AL427" s="54"/>
      <c r="AM427" s="54"/>
      <c r="AN427" s="54"/>
      <c r="AO427" s="54"/>
      <c r="AP427" s="54"/>
      <c r="AQ427" s="54"/>
      <c r="AR427" s="54"/>
      <c r="AS427" s="54"/>
      <c r="AT427" s="54"/>
      <c r="AU427" s="54"/>
      <c r="AV427" s="54"/>
      <c r="AW427" s="54"/>
      <c r="AX427" s="54"/>
      <c r="AY427" s="54"/>
      <c r="AZ427" s="54"/>
      <c r="BA427" s="54"/>
      <c r="BB427" s="54"/>
      <c r="BC427" s="54"/>
      <c r="BD427" s="54"/>
      <c r="BE427" s="54"/>
      <c r="BF427" s="54"/>
      <c r="BG427" s="54"/>
      <c r="BH427" s="54"/>
      <c r="BI427" s="54"/>
      <c r="BJ427" s="54"/>
      <c r="BK427" s="54"/>
      <c r="BL427" s="54"/>
      <c r="BM427" s="54"/>
      <c r="BN427" s="54"/>
      <c r="BO427" s="54"/>
      <c r="BP427" s="54"/>
      <c r="BQ427" s="54"/>
      <c r="BR427" s="54"/>
      <c r="BS427" s="54"/>
      <c r="BT427" s="54"/>
      <c r="BU427" s="54"/>
      <c r="BV427" s="54"/>
      <c r="BW427" s="54"/>
      <c r="BX427" s="54"/>
      <c r="BY427" s="54"/>
      <c r="BZ427" s="54"/>
      <c r="CA427" s="54"/>
      <c r="CB427" s="54"/>
      <c r="CC427" s="54"/>
      <c r="CD427" s="54"/>
      <c r="CE427" s="54"/>
      <c r="CF427" s="54"/>
      <c r="CG427" s="54"/>
      <c r="CH427" s="54"/>
      <c r="CI427" s="54"/>
      <c r="CJ427" s="54"/>
      <c r="CK427" s="54"/>
      <c r="CL427" s="54"/>
      <c r="CM427" s="54"/>
      <c r="CN427" s="54"/>
      <c r="CO427" s="54"/>
      <c r="CP427" s="54"/>
      <c r="CQ427" s="54"/>
      <c r="CR427" s="54"/>
      <c r="CS427" s="54"/>
      <c r="CT427" s="54"/>
      <c r="CU427" s="54"/>
      <c r="CV427" s="54"/>
      <c r="CW427" s="54"/>
      <c r="CX427" s="54"/>
      <c r="CY427" s="54"/>
      <c r="CZ427" s="54"/>
      <c r="DA427" s="54"/>
      <c r="DB427" s="54"/>
      <c r="DC427" s="54"/>
    </row>
    <row r="428" spans="1:107" x14ac:dyDescent="0.2">
      <c r="A428" s="54"/>
      <c r="B428" s="54"/>
      <c r="C428" s="54"/>
      <c r="D428" s="54"/>
      <c r="E428" s="54"/>
      <c r="F428" s="54"/>
      <c r="G428" s="54"/>
      <c r="H428" s="54"/>
      <c r="I428" s="54"/>
      <c r="J428" s="54"/>
      <c r="K428" s="54"/>
      <c r="L428" s="54"/>
      <c r="M428" s="54"/>
      <c r="N428" s="54"/>
      <c r="O428" s="54"/>
      <c r="P428" s="54"/>
      <c r="Q428" s="54"/>
      <c r="R428" s="54"/>
      <c r="S428" s="54"/>
      <c r="T428" s="54"/>
      <c r="U428" s="54"/>
      <c r="V428" s="54"/>
      <c r="W428" s="54"/>
      <c r="X428" s="54"/>
      <c r="Y428" s="54"/>
      <c r="Z428" s="54"/>
      <c r="AA428" s="54"/>
      <c r="AB428" s="54"/>
      <c r="AC428" s="54"/>
      <c r="AD428" s="54"/>
      <c r="AE428" s="54"/>
      <c r="AF428" s="54"/>
      <c r="AG428" s="54"/>
      <c r="AH428" s="54"/>
      <c r="AI428" s="54"/>
      <c r="AJ428" s="54"/>
      <c r="AK428" s="54"/>
      <c r="AL428" s="54"/>
      <c r="AM428" s="54"/>
      <c r="AN428" s="54"/>
      <c r="AO428" s="54"/>
      <c r="AP428" s="54"/>
      <c r="AQ428" s="54"/>
      <c r="AR428" s="54"/>
      <c r="AS428" s="54"/>
      <c r="AT428" s="54"/>
      <c r="AU428" s="54"/>
      <c r="AV428" s="54"/>
      <c r="AW428" s="54"/>
      <c r="AX428" s="54"/>
      <c r="AY428" s="54"/>
      <c r="AZ428" s="54"/>
      <c r="BA428" s="54"/>
      <c r="BB428" s="54"/>
      <c r="BC428" s="54"/>
      <c r="BD428" s="54"/>
      <c r="BE428" s="54"/>
      <c r="BF428" s="54"/>
      <c r="BG428" s="54"/>
      <c r="BH428" s="54"/>
      <c r="BI428" s="54"/>
      <c r="BJ428" s="54"/>
      <c r="BK428" s="54"/>
      <c r="BL428" s="54"/>
      <c r="BM428" s="54"/>
      <c r="BN428" s="54"/>
      <c r="BO428" s="54"/>
      <c r="BP428" s="54"/>
      <c r="BQ428" s="54"/>
      <c r="BR428" s="54"/>
      <c r="BS428" s="54"/>
      <c r="BT428" s="54"/>
      <c r="BU428" s="54"/>
      <c r="BV428" s="54"/>
      <c r="BW428" s="54"/>
      <c r="BX428" s="54"/>
      <c r="BY428" s="54"/>
      <c r="BZ428" s="54"/>
      <c r="CA428" s="54"/>
      <c r="CB428" s="54"/>
      <c r="CC428" s="54"/>
      <c r="CD428" s="54"/>
      <c r="CE428" s="54"/>
      <c r="CF428" s="54"/>
      <c r="CG428" s="54"/>
      <c r="CH428" s="54"/>
      <c r="CI428" s="54"/>
      <c r="CJ428" s="54"/>
      <c r="CK428" s="54"/>
      <c r="CL428" s="54"/>
      <c r="CM428" s="54"/>
      <c r="CN428" s="54"/>
      <c r="CO428" s="54"/>
      <c r="CP428" s="54"/>
      <c r="CQ428" s="54"/>
      <c r="CR428" s="54"/>
      <c r="CS428" s="54"/>
      <c r="CT428" s="54"/>
      <c r="CU428" s="54"/>
      <c r="CV428" s="54"/>
      <c r="CW428" s="54"/>
      <c r="CX428" s="54"/>
      <c r="CY428" s="54"/>
      <c r="CZ428" s="54"/>
      <c r="DA428" s="54"/>
      <c r="DB428" s="54"/>
      <c r="DC428" s="54"/>
    </row>
    <row r="429" spans="1:107" x14ac:dyDescent="0.2">
      <c r="A429" s="54"/>
      <c r="B429" s="54"/>
      <c r="C429" s="54"/>
      <c r="D429" s="54"/>
      <c r="E429" s="54"/>
      <c r="F429" s="54"/>
      <c r="G429" s="54"/>
      <c r="H429" s="54"/>
      <c r="I429" s="54"/>
      <c r="J429" s="54"/>
      <c r="K429" s="54"/>
      <c r="L429" s="54"/>
      <c r="M429" s="54"/>
      <c r="N429" s="54"/>
      <c r="O429" s="54"/>
      <c r="P429" s="54"/>
      <c r="Q429" s="54"/>
      <c r="R429" s="54"/>
      <c r="S429" s="54"/>
      <c r="T429" s="54"/>
      <c r="U429" s="54"/>
      <c r="V429" s="54"/>
      <c r="W429" s="54"/>
      <c r="X429" s="54"/>
      <c r="Y429" s="54"/>
      <c r="Z429" s="54"/>
      <c r="AA429" s="54"/>
      <c r="AB429" s="54"/>
      <c r="AC429" s="54"/>
      <c r="AD429" s="54"/>
      <c r="AE429" s="54"/>
      <c r="AF429" s="54"/>
      <c r="AG429" s="54"/>
      <c r="AH429" s="54"/>
      <c r="AI429" s="54"/>
      <c r="AJ429" s="54"/>
      <c r="AK429" s="54"/>
      <c r="AL429" s="54"/>
      <c r="AM429" s="54"/>
      <c r="AN429" s="54"/>
      <c r="AO429" s="54"/>
      <c r="AP429" s="54"/>
      <c r="AQ429" s="54"/>
      <c r="AR429" s="54"/>
      <c r="AS429" s="54"/>
      <c r="AT429" s="54"/>
      <c r="AU429" s="54"/>
      <c r="AV429" s="54"/>
      <c r="AW429" s="54"/>
      <c r="AX429" s="54"/>
      <c r="AY429" s="54"/>
      <c r="AZ429" s="54"/>
      <c r="BA429" s="54"/>
      <c r="BB429" s="54"/>
      <c r="BC429" s="54"/>
      <c r="BD429" s="54"/>
      <c r="BE429" s="54"/>
      <c r="BF429" s="54"/>
      <c r="BG429" s="54"/>
      <c r="BH429" s="54"/>
      <c r="BI429" s="54"/>
      <c r="BJ429" s="54"/>
      <c r="BK429" s="54"/>
      <c r="BL429" s="54"/>
      <c r="BM429" s="54"/>
      <c r="BN429" s="54"/>
      <c r="BO429" s="54"/>
      <c r="BP429" s="54"/>
      <c r="BQ429" s="54"/>
      <c r="BR429" s="54"/>
      <c r="BS429" s="54"/>
      <c r="BT429" s="54"/>
      <c r="BU429" s="54"/>
      <c r="BV429" s="54"/>
      <c r="BW429" s="54"/>
      <c r="BX429" s="54"/>
      <c r="BY429" s="54"/>
      <c r="BZ429" s="54"/>
      <c r="CA429" s="54"/>
      <c r="CB429" s="54"/>
      <c r="CC429" s="54"/>
      <c r="CD429" s="54"/>
      <c r="CE429" s="54"/>
      <c r="CF429" s="54"/>
      <c r="CG429" s="54"/>
      <c r="CH429" s="54"/>
      <c r="CI429" s="54"/>
      <c r="CJ429" s="54"/>
      <c r="CK429" s="54"/>
      <c r="CL429" s="54"/>
      <c r="CM429" s="54"/>
      <c r="CN429" s="54"/>
      <c r="CO429" s="54"/>
      <c r="CP429" s="54"/>
      <c r="CQ429" s="54"/>
      <c r="CR429" s="54"/>
      <c r="CS429" s="54"/>
      <c r="CT429" s="54"/>
      <c r="CU429" s="54"/>
      <c r="CV429" s="54"/>
      <c r="CW429" s="54"/>
      <c r="CX429" s="54"/>
      <c r="CY429" s="54"/>
      <c r="CZ429" s="54"/>
      <c r="DA429" s="54"/>
      <c r="DB429" s="54"/>
      <c r="DC429" s="54"/>
    </row>
    <row r="430" spans="1:107" x14ac:dyDescent="0.2">
      <c r="A430" s="54"/>
      <c r="B430" s="54"/>
      <c r="C430" s="54"/>
      <c r="D430" s="54"/>
      <c r="E430" s="54"/>
      <c r="F430" s="54"/>
      <c r="G430" s="54"/>
      <c r="H430" s="54"/>
      <c r="I430" s="54"/>
      <c r="J430" s="54"/>
      <c r="K430" s="54"/>
      <c r="L430" s="54"/>
      <c r="M430" s="54"/>
      <c r="N430" s="54"/>
      <c r="O430" s="54"/>
      <c r="P430" s="54"/>
      <c r="Q430" s="54"/>
      <c r="R430" s="54"/>
      <c r="S430" s="54"/>
      <c r="T430" s="54"/>
      <c r="U430" s="54"/>
      <c r="V430" s="54"/>
      <c r="W430" s="54"/>
      <c r="X430" s="54"/>
      <c r="Y430" s="54"/>
      <c r="Z430" s="54"/>
      <c r="AA430" s="54"/>
      <c r="AB430" s="54"/>
      <c r="AC430" s="54"/>
      <c r="AD430" s="54"/>
      <c r="AE430" s="54"/>
      <c r="AF430" s="54"/>
      <c r="AG430" s="54"/>
      <c r="AH430" s="54"/>
      <c r="AI430" s="54"/>
      <c r="AJ430" s="54"/>
      <c r="AK430" s="54"/>
      <c r="AL430" s="54"/>
      <c r="AM430" s="54"/>
      <c r="AN430" s="54"/>
      <c r="AO430" s="54"/>
      <c r="AP430" s="54"/>
      <c r="AQ430" s="54"/>
      <c r="AR430" s="54"/>
      <c r="AS430" s="54"/>
      <c r="AT430" s="54"/>
      <c r="AU430" s="54"/>
      <c r="AV430" s="54"/>
      <c r="AW430" s="54"/>
      <c r="AX430" s="54"/>
      <c r="AY430" s="54"/>
      <c r="AZ430" s="54"/>
      <c r="BA430" s="54"/>
      <c r="BB430" s="54"/>
      <c r="BC430" s="54"/>
      <c r="BD430" s="54"/>
      <c r="BE430" s="54"/>
      <c r="BF430" s="54"/>
      <c r="BG430" s="54"/>
      <c r="BH430" s="54"/>
      <c r="BI430" s="54"/>
      <c r="BJ430" s="54"/>
      <c r="BK430" s="54"/>
      <c r="BL430" s="54"/>
      <c r="BM430" s="54"/>
      <c r="BN430" s="54"/>
      <c r="BO430" s="54"/>
      <c r="BP430" s="54"/>
      <c r="BQ430" s="54"/>
      <c r="BR430" s="54"/>
      <c r="BS430" s="54"/>
      <c r="BT430" s="54"/>
      <c r="BU430" s="54"/>
      <c r="BV430" s="54"/>
      <c r="BW430" s="54"/>
      <c r="BX430" s="54"/>
      <c r="BY430" s="54"/>
      <c r="BZ430" s="54"/>
      <c r="CA430" s="54"/>
      <c r="CB430" s="54"/>
      <c r="CC430" s="54"/>
      <c r="CD430" s="54"/>
      <c r="CE430" s="54"/>
      <c r="CF430" s="54"/>
      <c r="CG430" s="54"/>
      <c r="CH430" s="54"/>
      <c r="CI430" s="54"/>
      <c r="CJ430" s="54"/>
      <c r="CK430" s="54"/>
      <c r="CL430" s="54"/>
      <c r="CM430" s="54"/>
      <c r="CN430" s="54"/>
      <c r="CO430" s="54"/>
      <c r="CP430" s="54"/>
      <c r="CQ430" s="54"/>
      <c r="CR430" s="54"/>
      <c r="CS430" s="54"/>
      <c r="CT430" s="54"/>
      <c r="CU430" s="54"/>
      <c r="CV430" s="54"/>
      <c r="CW430" s="54"/>
      <c r="CX430" s="54"/>
      <c r="CY430" s="54"/>
      <c r="CZ430" s="54"/>
      <c r="DA430" s="54"/>
      <c r="DB430" s="54"/>
      <c r="DC430" s="54"/>
    </row>
    <row r="431" spans="1:107" x14ac:dyDescent="0.2">
      <c r="A431" s="54"/>
      <c r="B431" s="54"/>
      <c r="C431" s="54"/>
      <c r="D431" s="54"/>
      <c r="E431" s="54"/>
      <c r="F431" s="54"/>
      <c r="G431" s="54"/>
      <c r="H431" s="54"/>
      <c r="I431" s="54"/>
      <c r="J431" s="54"/>
      <c r="K431" s="54"/>
      <c r="L431" s="54"/>
      <c r="M431" s="54"/>
      <c r="N431" s="54"/>
      <c r="O431" s="54"/>
      <c r="P431" s="54"/>
      <c r="Q431" s="54"/>
      <c r="R431" s="54"/>
      <c r="S431" s="54"/>
      <c r="T431" s="54"/>
      <c r="U431" s="54"/>
      <c r="V431" s="54"/>
      <c r="W431" s="54"/>
      <c r="X431" s="54"/>
      <c r="Y431" s="54"/>
      <c r="Z431" s="54"/>
      <c r="AA431" s="54"/>
      <c r="AB431" s="54"/>
      <c r="AC431" s="54"/>
      <c r="AD431" s="54"/>
      <c r="AE431" s="54"/>
      <c r="AF431" s="54"/>
      <c r="AG431" s="54"/>
      <c r="AH431" s="54"/>
      <c r="AI431" s="54"/>
      <c r="AJ431" s="54"/>
      <c r="AK431" s="54"/>
      <c r="AL431" s="54"/>
      <c r="AM431" s="54"/>
      <c r="AN431" s="54"/>
      <c r="AO431" s="54"/>
      <c r="AP431" s="54"/>
      <c r="AQ431" s="54"/>
      <c r="AR431" s="54"/>
      <c r="AS431" s="54"/>
      <c r="AT431" s="54"/>
      <c r="AU431" s="54"/>
      <c r="AV431" s="54"/>
      <c r="AW431" s="54"/>
      <c r="AX431" s="54"/>
      <c r="AY431" s="54"/>
      <c r="AZ431" s="54"/>
      <c r="BA431" s="54"/>
      <c r="BB431" s="54"/>
      <c r="BC431" s="54"/>
      <c r="BD431" s="54"/>
      <c r="BE431" s="54"/>
      <c r="BF431" s="54"/>
      <c r="BG431" s="54"/>
      <c r="BH431" s="54"/>
      <c r="BI431" s="54"/>
      <c r="BJ431" s="54"/>
      <c r="BK431" s="54"/>
      <c r="BL431" s="54"/>
      <c r="BM431" s="54"/>
      <c r="BN431" s="54"/>
      <c r="BO431" s="54"/>
      <c r="BP431" s="54"/>
      <c r="BQ431" s="54"/>
      <c r="BR431" s="54"/>
      <c r="BS431" s="54"/>
      <c r="BT431" s="54"/>
      <c r="BU431" s="54"/>
      <c r="BV431" s="54"/>
      <c r="BW431" s="54"/>
      <c r="BX431" s="54"/>
      <c r="BY431" s="54"/>
      <c r="BZ431" s="54"/>
      <c r="CA431" s="54"/>
      <c r="CB431" s="54"/>
      <c r="CC431" s="54"/>
      <c r="CD431" s="54"/>
      <c r="CE431" s="54"/>
      <c r="CF431" s="54"/>
      <c r="CG431" s="54"/>
      <c r="CH431" s="54"/>
      <c r="CI431" s="54"/>
      <c r="CJ431" s="54"/>
      <c r="CK431" s="54"/>
      <c r="CL431" s="54"/>
      <c r="CM431" s="54"/>
      <c r="CN431" s="54"/>
      <c r="CO431" s="54"/>
      <c r="CP431" s="54"/>
      <c r="CQ431" s="54"/>
      <c r="CR431" s="54"/>
      <c r="CS431" s="54"/>
      <c r="CT431" s="54"/>
      <c r="CU431" s="54"/>
      <c r="CV431" s="54"/>
      <c r="CW431" s="54"/>
      <c r="CX431" s="54"/>
      <c r="CY431" s="54"/>
      <c r="CZ431" s="54"/>
      <c r="DA431" s="54"/>
      <c r="DB431" s="54"/>
      <c r="DC431" s="54"/>
    </row>
    <row r="432" spans="1:107" x14ac:dyDescent="0.2">
      <c r="A432" s="54"/>
      <c r="B432" s="54"/>
      <c r="C432" s="54"/>
      <c r="D432" s="54"/>
      <c r="E432" s="54"/>
      <c r="F432" s="54"/>
      <c r="G432" s="54"/>
      <c r="H432" s="54"/>
      <c r="I432" s="54"/>
      <c r="J432" s="54"/>
      <c r="K432" s="54"/>
      <c r="L432" s="54"/>
      <c r="M432" s="54"/>
      <c r="N432" s="54"/>
      <c r="O432" s="54"/>
      <c r="P432" s="54"/>
      <c r="Q432" s="54"/>
      <c r="R432" s="54"/>
      <c r="S432" s="54"/>
      <c r="T432" s="54"/>
      <c r="U432" s="54"/>
      <c r="V432" s="54"/>
      <c r="W432" s="54"/>
      <c r="X432" s="54"/>
      <c r="Y432" s="54"/>
      <c r="Z432" s="54"/>
      <c r="AA432" s="54"/>
      <c r="AB432" s="54"/>
      <c r="AC432" s="54"/>
      <c r="AD432" s="54"/>
      <c r="AE432" s="54"/>
      <c r="AF432" s="54"/>
      <c r="AG432" s="54"/>
      <c r="AH432" s="54"/>
      <c r="AI432" s="54"/>
      <c r="AJ432" s="54"/>
      <c r="AK432" s="54"/>
      <c r="AL432" s="54"/>
      <c r="AM432" s="54"/>
      <c r="AN432" s="54"/>
      <c r="AO432" s="54"/>
      <c r="AP432" s="54"/>
      <c r="AQ432" s="54"/>
      <c r="AR432" s="54"/>
      <c r="AS432" s="54"/>
      <c r="AT432" s="54"/>
      <c r="AU432" s="54"/>
      <c r="AV432" s="54"/>
      <c r="AW432" s="54"/>
      <c r="AX432" s="54"/>
      <c r="AY432" s="54"/>
      <c r="AZ432" s="54"/>
      <c r="BA432" s="54"/>
      <c r="BB432" s="54"/>
      <c r="BC432" s="54"/>
      <c r="BD432" s="54"/>
      <c r="BE432" s="54"/>
      <c r="BF432" s="54"/>
      <c r="BG432" s="54"/>
      <c r="BH432" s="54"/>
      <c r="BI432" s="54"/>
      <c r="BJ432" s="54"/>
      <c r="BK432" s="54"/>
      <c r="BL432" s="54"/>
      <c r="BM432" s="54"/>
      <c r="BN432" s="54"/>
      <c r="BO432" s="54"/>
      <c r="BP432" s="54"/>
      <c r="BQ432" s="54"/>
      <c r="BR432" s="54"/>
      <c r="BS432" s="54"/>
      <c r="BT432" s="54"/>
      <c r="BU432" s="54"/>
      <c r="BV432" s="54"/>
      <c r="BW432" s="54"/>
      <c r="BX432" s="54"/>
      <c r="BY432" s="54"/>
      <c r="BZ432" s="54"/>
      <c r="CA432" s="54"/>
      <c r="CB432" s="54"/>
      <c r="CC432" s="54"/>
      <c r="CD432" s="54"/>
      <c r="CE432" s="54"/>
      <c r="CF432" s="54"/>
      <c r="CG432" s="54"/>
      <c r="CH432" s="54"/>
      <c r="CI432" s="54"/>
      <c r="CJ432" s="54"/>
      <c r="CK432" s="54"/>
      <c r="CL432" s="54"/>
      <c r="CM432" s="54"/>
      <c r="CN432" s="54"/>
      <c r="CO432" s="54"/>
      <c r="CP432" s="54"/>
      <c r="CQ432" s="54"/>
      <c r="CR432" s="54"/>
      <c r="CS432" s="54"/>
      <c r="CT432" s="54"/>
      <c r="CU432" s="54"/>
      <c r="CV432" s="54"/>
      <c r="CW432" s="54"/>
      <c r="CX432" s="54"/>
      <c r="CY432" s="54"/>
      <c r="CZ432" s="54"/>
      <c r="DA432" s="54"/>
      <c r="DB432" s="54"/>
      <c r="DC432" s="54"/>
    </row>
    <row r="433" spans="1:107" x14ac:dyDescent="0.2">
      <c r="A433" s="54"/>
      <c r="B433" s="54"/>
      <c r="C433" s="54"/>
      <c r="D433" s="54"/>
      <c r="E433" s="54"/>
      <c r="F433" s="54"/>
      <c r="G433" s="54"/>
      <c r="H433" s="54"/>
      <c r="I433" s="54"/>
      <c r="J433" s="54"/>
      <c r="K433" s="54"/>
      <c r="L433" s="54"/>
      <c r="M433" s="54"/>
      <c r="N433" s="54"/>
      <c r="O433" s="54"/>
      <c r="P433" s="54"/>
      <c r="Q433" s="54"/>
      <c r="R433" s="54"/>
      <c r="S433" s="54"/>
      <c r="T433" s="54"/>
      <c r="U433" s="54"/>
      <c r="V433" s="54"/>
      <c r="W433" s="54"/>
      <c r="X433" s="54"/>
      <c r="Y433" s="54"/>
      <c r="Z433" s="54"/>
      <c r="AA433" s="54"/>
      <c r="AB433" s="54"/>
      <c r="AC433" s="54"/>
      <c r="AD433" s="54"/>
      <c r="AE433" s="54"/>
      <c r="AF433" s="54"/>
      <c r="AG433" s="54"/>
      <c r="AH433" s="54"/>
      <c r="AI433" s="54"/>
      <c r="AJ433" s="54"/>
      <c r="AK433" s="54"/>
      <c r="AL433" s="54"/>
      <c r="AM433" s="54"/>
      <c r="AN433" s="54"/>
      <c r="AO433" s="54"/>
      <c r="AP433" s="54"/>
      <c r="AQ433" s="54"/>
      <c r="AR433" s="54"/>
      <c r="AS433" s="54"/>
      <c r="AT433" s="54"/>
      <c r="AU433" s="54"/>
      <c r="AV433" s="54"/>
      <c r="AW433" s="54"/>
      <c r="AX433" s="54"/>
      <c r="AY433" s="54"/>
      <c r="AZ433" s="54"/>
      <c r="BA433" s="54"/>
      <c r="BB433" s="54"/>
      <c r="BC433" s="54"/>
      <c r="BD433" s="54"/>
      <c r="BE433" s="54"/>
      <c r="BF433" s="54"/>
      <c r="BG433" s="54"/>
      <c r="BH433" s="54"/>
      <c r="BI433" s="54"/>
      <c r="BJ433" s="54"/>
      <c r="BK433" s="54"/>
      <c r="BL433" s="54"/>
      <c r="BM433" s="54"/>
      <c r="BN433" s="54"/>
      <c r="BO433" s="54"/>
      <c r="BP433" s="54"/>
      <c r="BQ433" s="54"/>
      <c r="BR433" s="54"/>
      <c r="BS433" s="54"/>
      <c r="BT433" s="54"/>
      <c r="BU433" s="54"/>
      <c r="BV433" s="54"/>
      <c r="BW433" s="54"/>
      <c r="BX433" s="54"/>
      <c r="BY433" s="54"/>
      <c r="BZ433" s="54"/>
      <c r="CA433" s="54"/>
      <c r="CB433" s="54"/>
      <c r="CC433" s="54"/>
      <c r="CD433" s="54"/>
      <c r="CE433" s="54"/>
      <c r="CF433" s="54"/>
      <c r="CG433" s="54"/>
      <c r="CH433" s="54"/>
      <c r="CI433" s="54"/>
      <c r="CJ433" s="54"/>
      <c r="CK433" s="54"/>
      <c r="CL433" s="54"/>
      <c r="CM433" s="54"/>
      <c r="CN433" s="54"/>
      <c r="CO433" s="54"/>
      <c r="CP433" s="54"/>
      <c r="CQ433" s="54"/>
      <c r="CR433" s="54"/>
      <c r="CS433" s="54"/>
      <c r="CT433" s="54"/>
      <c r="CU433" s="54"/>
      <c r="CV433" s="54"/>
      <c r="CW433" s="54"/>
      <c r="CX433" s="54"/>
      <c r="CY433" s="54"/>
      <c r="CZ433" s="54"/>
      <c r="DA433" s="54"/>
      <c r="DB433" s="54"/>
      <c r="DC433" s="54"/>
    </row>
    <row r="434" spans="1:107" x14ac:dyDescent="0.2">
      <c r="A434" s="54"/>
      <c r="B434" s="54"/>
      <c r="C434" s="54"/>
      <c r="D434" s="54"/>
      <c r="E434" s="54"/>
      <c r="F434" s="54"/>
      <c r="G434" s="54"/>
      <c r="H434" s="54"/>
      <c r="I434" s="54"/>
      <c r="J434" s="54"/>
      <c r="K434" s="54"/>
      <c r="L434" s="54"/>
      <c r="M434" s="54"/>
      <c r="N434" s="54"/>
      <c r="O434" s="54"/>
      <c r="P434" s="54"/>
      <c r="Q434" s="54"/>
      <c r="R434" s="54"/>
      <c r="S434" s="54"/>
      <c r="T434" s="54"/>
      <c r="U434" s="54"/>
      <c r="V434" s="54"/>
      <c r="W434" s="54"/>
      <c r="X434" s="54"/>
      <c r="Y434" s="54"/>
      <c r="Z434" s="54"/>
      <c r="AA434" s="54"/>
      <c r="AB434" s="54"/>
      <c r="AC434" s="54"/>
      <c r="AD434" s="54"/>
      <c r="AE434" s="54"/>
      <c r="AF434" s="54"/>
      <c r="AG434" s="54"/>
      <c r="AH434" s="54"/>
      <c r="AI434" s="54"/>
      <c r="AJ434" s="54"/>
      <c r="AK434" s="54"/>
      <c r="AL434" s="54"/>
      <c r="AM434" s="54"/>
      <c r="AN434" s="54"/>
      <c r="AO434" s="54"/>
      <c r="AP434" s="54"/>
      <c r="AQ434" s="54"/>
      <c r="AR434" s="54"/>
      <c r="AS434" s="54"/>
      <c r="AT434" s="54"/>
      <c r="AU434" s="54"/>
      <c r="AV434" s="54"/>
      <c r="AW434" s="54"/>
      <c r="AX434" s="54"/>
      <c r="AY434" s="54"/>
      <c r="AZ434" s="54"/>
      <c r="BA434" s="54"/>
      <c r="BB434" s="54"/>
      <c r="BC434" s="54"/>
      <c r="BD434" s="54"/>
      <c r="BE434" s="54"/>
      <c r="BF434" s="54"/>
      <c r="BG434" s="54"/>
      <c r="BH434" s="54"/>
      <c r="BI434" s="54"/>
      <c r="BJ434" s="54"/>
      <c r="BK434" s="54"/>
      <c r="BL434" s="54"/>
      <c r="BM434" s="54"/>
      <c r="BN434" s="54"/>
      <c r="BO434" s="54"/>
      <c r="BP434" s="54"/>
      <c r="BQ434" s="54"/>
      <c r="BR434" s="54"/>
      <c r="BS434" s="54"/>
      <c r="BT434" s="54"/>
      <c r="BU434" s="54"/>
      <c r="BV434" s="54"/>
      <c r="BW434" s="54"/>
      <c r="BX434" s="54"/>
      <c r="BY434" s="54"/>
      <c r="BZ434" s="54"/>
      <c r="CA434" s="54"/>
      <c r="CB434" s="54"/>
      <c r="CC434" s="54"/>
      <c r="CD434" s="54"/>
      <c r="CE434" s="54"/>
      <c r="CF434" s="54"/>
      <c r="CG434" s="54"/>
      <c r="CH434" s="54"/>
      <c r="CI434" s="54"/>
      <c r="CJ434" s="54"/>
      <c r="CK434" s="54"/>
      <c r="CL434" s="54"/>
      <c r="CM434" s="54"/>
      <c r="CN434" s="54"/>
      <c r="CO434" s="54"/>
      <c r="CP434" s="54"/>
      <c r="CQ434" s="54"/>
      <c r="CR434" s="54"/>
      <c r="CS434" s="54"/>
      <c r="CT434" s="54"/>
      <c r="CU434" s="54"/>
      <c r="CV434" s="54"/>
      <c r="CW434" s="54"/>
      <c r="CX434" s="54"/>
      <c r="CY434" s="54"/>
      <c r="CZ434" s="54"/>
      <c r="DA434" s="54"/>
      <c r="DB434" s="54"/>
      <c r="DC434" s="54"/>
    </row>
    <row r="435" spans="1:107" x14ac:dyDescent="0.2">
      <c r="A435" s="54"/>
      <c r="B435" s="54"/>
      <c r="C435" s="54"/>
      <c r="D435" s="54"/>
      <c r="E435" s="54"/>
      <c r="F435" s="54"/>
      <c r="G435" s="54"/>
      <c r="H435" s="54"/>
      <c r="I435" s="54"/>
      <c r="J435" s="54"/>
      <c r="K435" s="54"/>
      <c r="L435" s="54"/>
      <c r="M435" s="54"/>
      <c r="N435" s="54"/>
      <c r="O435" s="54"/>
      <c r="P435" s="54"/>
      <c r="Q435" s="54"/>
      <c r="R435" s="54"/>
      <c r="S435" s="54"/>
      <c r="T435" s="54"/>
      <c r="U435" s="54"/>
      <c r="V435" s="54"/>
      <c r="W435" s="54"/>
      <c r="X435" s="54"/>
      <c r="Y435" s="54"/>
      <c r="Z435" s="54"/>
      <c r="AA435" s="54"/>
      <c r="AB435" s="54"/>
      <c r="AC435" s="54"/>
      <c r="AD435" s="54"/>
      <c r="AE435" s="54"/>
      <c r="AF435" s="54"/>
      <c r="AG435" s="54"/>
      <c r="AH435" s="54"/>
      <c r="AI435" s="54"/>
      <c r="AJ435" s="54"/>
      <c r="AK435" s="54"/>
      <c r="AL435" s="54"/>
      <c r="AM435" s="54"/>
      <c r="AN435" s="54"/>
      <c r="AO435" s="54"/>
      <c r="AP435" s="54"/>
      <c r="AQ435" s="54"/>
      <c r="AR435" s="54"/>
      <c r="AS435" s="54"/>
      <c r="AT435" s="54"/>
      <c r="AU435" s="54"/>
      <c r="AV435" s="54"/>
      <c r="AW435" s="54"/>
      <c r="AX435" s="54"/>
      <c r="AY435" s="54"/>
      <c r="AZ435" s="54"/>
      <c r="BA435" s="54"/>
      <c r="BB435" s="54"/>
      <c r="BC435" s="54"/>
      <c r="BD435" s="54"/>
      <c r="BE435" s="54"/>
      <c r="BF435" s="54"/>
      <c r="BG435" s="54"/>
      <c r="BH435" s="54"/>
      <c r="BI435" s="54"/>
      <c r="BJ435" s="54"/>
      <c r="BK435" s="54"/>
      <c r="BL435" s="54"/>
      <c r="BM435" s="54"/>
      <c r="BN435" s="54"/>
      <c r="BO435" s="54"/>
      <c r="BP435" s="54"/>
      <c r="BQ435" s="54"/>
      <c r="BR435" s="54"/>
      <c r="BS435" s="54"/>
      <c r="BT435" s="54"/>
      <c r="BU435" s="54"/>
      <c r="BV435" s="54"/>
      <c r="BW435" s="54"/>
      <c r="BX435" s="54"/>
      <c r="BY435" s="54"/>
      <c r="BZ435" s="54"/>
      <c r="CA435" s="54"/>
      <c r="CB435" s="54"/>
      <c r="CC435" s="54"/>
      <c r="CD435" s="54"/>
      <c r="CE435" s="54"/>
      <c r="CF435" s="54"/>
      <c r="CG435" s="54"/>
      <c r="CH435" s="54"/>
      <c r="CI435" s="54"/>
      <c r="CJ435" s="54"/>
      <c r="CK435" s="54"/>
      <c r="CL435" s="54"/>
      <c r="CM435" s="54"/>
      <c r="CN435" s="54"/>
      <c r="CO435" s="54"/>
      <c r="CP435" s="54"/>
      <c r="CQ435" s="54"/>
      <c r="CR435" s="54"/>
      <c r="CS435" s="54"/>
      <c r="CT435" s="54"/>
      <c r="CU435" s="54"/>
      <c r="CV435" s="54"/>
      <c r="CW435" s="54"/>
      <c r="CX435" s="54"/>
      <c r="CY435" s="54"/>
      <c r="CZ435" s="54"/>
      <c r="DA435" s="54"/>
      <c r="DB435" s="54"/>
      <c r="DC435" s="54"/>
    </row>
    <row r="436" spans="1:107" x14ac:dyDescent="0.2">
      <c r="A436" s="54"/>
      <c r="B436" s="54"/>
      <c r="C436" s="54"/>
      <c r="D436" s="54"/>
      <c r="E436" s="54"/>
      <c r="F436" s="54"/>
      <c r="G436" s="54"/>
      <c r="H436" s="54"/>
      <c r="I436" s="54"/>
      <c r="J436" s="54"/>
      <c r="K436" s="54"/>
      <c r="L436" s="54"/>
      <c r="M436" s="54"/>
      <c r="N436" s="54"/>
      <c r="O436" s="54"/>
      <c r="P436" s="54"/>
      <c r="Q436" s="54"/>
      <c r="R436" s="54"/>
      <c r="S436" s="54"/>
      <c r="T436" s="54"/>
      <c r="U436" s="54"/>
      <c r="V436" s="54"/>
      <c r="W436" s="54"/>
      <c r="X436" s="54"/>
      <c r="Y436" s="54"/>
      <c r="Z436" s="54"/>
      <c r="AA436" s="54"/>
      <c r="AB436" s="54"/>
      <c r="AC436" s="54"/>
      <c r="AD436" s="54"/>
      <c r="AE436" s="54"/>
      <c r="AF436" s="54"/>
      <c r="AG436" s="54"/>
      <c r="AH436" s="54"/>
      <c r="AI436" s="54"/>
      <c r="AJ436" s="54"/>
      <c r="AK436" s="54"/>
      <c r="AL436" s="54"/>
      <c r="AM436" s="54"/>
      <c r="AN436" s="54"/>
      <c r="AO436" s="54"/>
      <c r="AP436" s="54"/>
      <c r="AQ436" s="54"/>
      <c r="AR436" s="54"/>
      <c r="AS436" s="54"/>
      <c r="AT436" s="54"/>
      <c r="AU436" s="54"/>
      <c r="AV436" s="54"/>
      <c r="AW436" s="54"/>
      <c r="AX436" s="54"/>
      <c r="AY436" s="54"/>
      <c r="AZ436" s="54"/>
      <c r="BA436" s="54"/>
      <c r="BB436" s="54"/>
      <c r="BC436" s="54"/>
      <c r="BD436" s="54"/>
      <c r="BE436" s="54"/>
      <c r="BF436" s="54"/>
      <c r="BG436" s="54"/>
      <c r="BH436" s="54"/>
      <c r="BI436" s="54"/>
      <c r="BJ436" s="54"/>
      <c r="BK436" s="54"/>
      <c r="BL436" s="54"/>
      <c r="BM436" s="54"/>
      <c r="BN436" s="54"/>
      <c r="BO436" s="54"/>
      <c r="BP436" s="54"/>
      <c r="BQ436" s="54"/>
      <c r="BR436" s="54"/>
      <c r="BS436" s="54"/>
      <c r="BT436" s="54"/>
      <c r="BU436" s="54"/>
      <c r="BV436" s="54"/>
      <c r="BW436" s="54"/>
      <c r="BX436" s="54"/>
      <c r="BY436" s="54"/>
      <c r="BZ436" s="54"/>
      <c r="CA436" s="54"/>
      <c r="CB436" s="54"/>
      <c r="CC436" s="54"/>
      <c r="CD436" s="54"/>
      <c r="CE436" s="54"/>
      <c r="CF436" s="54"/>
      <c r="CG436" s="54"/>
      <c r="CH436" s="54"/>
      <c r="CI436" s="54"/>
      <c r="CJ436" s="54"/>
      <c r="CK436" s="54"/>
      <c r="CL436" s="54"/>
      <c r="CM436" s="54"/>
      <c r="CN436" s="54"/>
      <c r="CO436" s="54"/>
      <c r="CP436" s="54"/>
      <c r="CQ436" s="54"/>
      <c r="CR436" s="54"/>
      <c r="CS436" s="54"/>
      <c r="CT436" s="54"/>
      <c r="CU436" s="54"/>
      <c r="CV436" s="54"/>
      <c r="CW436" s="54"/>
      <c r="CX436" s="54"/>
      <c r="CY436" s="54"/>
      <c r="CZ436" s="54"/>
      <c r="DA436" s="54"/>
      <c r="DB436" s="54"/>
      <c r="DC436" s="54"/>
    </row>
    <row r="437" spans="1:107" x14ac:dyDescent="0.2">
      <c r="A437" s="54"/>
      <c r="B437" s="54"/>
      <c r="C437" s="54"/>
      <c r="D437" s="54"/>
      <c r="E437" s="54"/>
      <c r="F437" s="54"/>
      <c r="G437" s="54"/>
      <c r="H437" s="54"/>
      <c r="I437" s="54"/>
      <c r="J437" s="54"/>
      <c r="K437" s="54"/>
      <c r="L437" s="54"/>
      <c r="M437" s="54"/>
      <c r="N437" s="54"/>
      <c r="O437" s="54"/>
      <c r="P437" s="54"/>
      <c r="Q437" s="54"/>
      <c r="R437" s="54"/>
      <c r="S437" s="54"/>
      <c r="T437" s="54"/>
      <c r="U437" s="54"/>
      <c r="V437" s="54"/>
      <c r="W437" s="54"/>
      <c r="X437" s="54"/>
      <c r="Y437" s="54"/>
      <c r="Z437" s="54"/>
      <c r="AA437" s="54"/>
      <c r="AB437" s="54"/>
      <c r="AC437" s="54"/>
      <c r="AD437" s="54"/>
      <c r="AE437" s="54"/>
      <c r="AF437" s="54"/>
      <c r="AG437" s="54"/>
      <c r="AH437" s="54"/>
      <c r="AI437" s="54"/>
      <c r="AJ437" s="54"/>
      <c r="AK437" s="54"/>
      <c r="AL437" s="54"/>
      <c r="AM437" s="54"/>
      <c r="AN437" s="54"/>
      <c r="AO437" s="54"/>
      <c r="AP437" s="54"/>
      <c r="AQ437" s="54"/>
      <c r="AR437" s="54"/>
      <c r="AS437" s="54"/>
      <c r="AT437" s="54"/>
      <c r="AU437" s="54"/>
      <c r="AV437" s="54"/>
      <c r="AW437" s="54"/>
      <c r="AX437" s="54"/>
      <c r="AY437" s="54"/>
      <c r="AZ437" s="54"/>
      <c r="BA437" s="54"/>
      <c r="BB437" s="54"/>
      <c r="BC437" s="54"/>
      <c r="BD437" s="54"/>
      <c r="BE437" s="54"/>
      <c r="BF437" s="54"/>
      <c r="BG437" s="54"/>
      <c r="BH437" s="54"/>
      <c r="BI437" s="54"/>
      <c r="BJ437" s="54"/>
      <c r="BK437" s="54"/>
      <c r="BL437" s="54"/>
      <c r="BM437" s="54"/>
      <c r="BN437" s="54"/>
      <c r="BO437" s="54"/>
      <c r="BP437" s="54"/>
      <c r="BQ437" s="54"/>
      <c r="BR437" s="54"/>
      <c r="BS437" s="54"/>
      <c r="BT437" s="54"/>
      <c r="BU437" s="54"/>
      <c r="BV437" s="54"/>
      <c r="BW437" s="54"/>
      <c r="BX437" s="54"/>
      <c r="BY437" s="54"/>
      <c r="BZ437" s="54"/>
      <c r="CA437" s="54"/>
      <c r="CB437" s="54"/>
      <c r="CC437" s="54"/>
      <c r="CD437" s="54"/>
      <c r="CE437" s="54"/>
      <c r="CF437" s="54"/>
      <c r="CG437" s="54"/>
      <c r="CH437" s="54"/>
      <c r="CI437" s="54"/>
      <c r="CJ437" s="54"/>
      <c r="CK437" s="54"/>
      <c r="CL437" s="54"/>
      <c r="CM437" s="54"/>
      <c r="CN437" s="54"/>
      <c r="CO437" s="54"/>
      <c r="CP437" s="54"/>
      <c r="CQ437" s="54"/>
      <c r="CR437" s="54"/>
      <c r="CS437" s="54"/>
      <c r="CT437" s="54"/>
      <c r="CU437" s="54"/>
      <c r="CV437" s="54"/>
      <c r="CW437" s="54"/>
      <c r="CX437" s="54"/>
      <c r="CY437" s="54"/>
      <c r="CZ437" s="54"/>
      <c r="DA437" s="54"/>
      <c r="DB437" s="54"/>
      <c r="DC437" s="54"/>
    </row>
    <row r="438" spans="1:107" x14ac:dyDescent="0.2">
      <c r="A438" s="54"/>
      <c r="B438" s="54"/>
      <c r="C438" s="54"/>
      <c r="D438" s="54"/>
      <c r="E438" s="54"/>
      <c r="F438" s="54"/>
      <c r="G438" s="54"/>
      <c r="H438" s="54"/>
      <c r="I438" s="54"/>
      <c r="J438" s="54"/>
      <c r="K438" s="54"/>
      <c r="L438" s="54"/>
      <c r="M438" s="54"/>
      <c r="N438" s="54"/>
      <c r="O438" s="54"/>
      <c r="P438" s="54"/>
      <c r="Q438" s="54"/>
      <c r="R438" s="54"/>
      <c r="S438" s="54"/>
      <c r="T438" s="54"/>
      <c r="U438" s="54"/>
      <c r="V438" s="54"/>
      <c r="W438" s="54"/>
      <c r="X438" s="54"/>
      <c r="Y438" s="54"/>
      <c r="Z438" s="54"/>
      <c r="AA438" s="54"/>
      <c r="AB438" s="54"/>
      <c r="AC438" s="54"/>
      <c r="AD438" s="54"/>
      <c r="AE438" s="54"/>
      <c r="AF438" s="54"/>
      <c r="AG438" s="54"/>
      <c r="AH438" s="54"/>
      <c r="AI438" s="54"/>
      <c r="AJ438" s="54"/>
      <c r="AK438" s="54"/>
      <c r="AL438" s="54"/>
      <c r="AM438" s="54"/>
      <c r="AN438" s="54"/>
      <c r="AO438" s="54"/>
      <c r="AP438" s="54"/>
      <c r="AQ438" s="54"/>
      <c r="AR438" s="54"/>
      <c r="AS438" s="54"/>
      <c r="AT438" s="54"/>
      <c r="AU438" s="54"/>
      <c r="AV438" s="54"/>
      <c r="AW438" s="54"/>
      <c r="AX438" s="54"/>
      <c r="AY438" s="54"/>
      <c r="AZ438" s="54"/>
      <c r="BA438" s="54"/>
      <c r="BB438" s="54"/>
      <c r="BC438" s="54"/>
      <c r="BD438" s="54"/>
      <c r="BE438" s="54"/>
      <c r="BF438" s="54"/>
      <c r="BG438" s="54"/>
      <c r="BH438" s="54"/>
      <c r="BI438" s="54"/>
      <c r="BJ438" s="54"/>
      <c r="BK438" s="54"/>
      <c r="BL438" s="54"/>
      <c r="BM438" s="54"/>
      <c r="BN438" s="54"/>
      <c r="BO438" s="54"/>
      <c r="BP438" s="54"/>
      <c r="BQ438" s="54"/>
      <c r="BR438" s="54"/>
      <c r="BS438" s="54"/>
      <c r="BT438" s="54"/>
      <c r="BU438" s="54"/>
      <c r="BV438" s="54"/>
      <c r="BW438" s="54"/>
      <c r="BX438" s="54"/>
      <c r="BY438" s="54"/>
      <c r="BZ438" s="54"/>
      <c r="CA438" s="54"/>
      <c r="CB438" s="54"/>
      <c r="CC438" s="54"/>
      <c r="CD438" s="54"/>
      <c r="CE438" s="54"/>
      <c r="CF438" s="54"/>
      <c r="CG438" s="54"/>
      <c r="CH438" s="54"/>
      <c r="CI438" s="54"/>
      <c r="CJ438" s="54"/>
      <c r="CK438" s="54"/>
      <c r="CL438" s="54"/>
      <c r="CM438" s="54"/>
      <c r="CN438" s="54"/>
      <c r="CO438" s="54"/>
      <c r="CP438" s="54"/>
      <c r="CQ438" s="54"/>
      <c r="CR438" s="54"/>
      <c r="CS438" s="54"/>
      <c r="CT438" s="54"/>
      <c r="CU438" s="54"/>
      <c r="CV438" s="54"/>
      <c r="CW438" s="54"/>
      <c r="CX438" s="54"/>
      <c r="CY438" s="54"/>
      <c r="CZ438" s="54"/>
      <c r="DA438" s="54"/>
      <c r="DB438" s="54"/>
      <c r="DC438" s="54"/>
    </row>
    <row r="439" spans="1:107" x14ac:dyDescent="0.2">
      <c r="A439" s="54"/>
      <c r="B439" s="54"/>
      <c r="C439" s="54"/>
      <c r="D439" s="54"/>
      <c r="E439" s="54"/>
      <c r="F439" s="54"/>
      <c r="G439" s="54"/>
      <c r="H439" s="54"/>
      <c r="I439" s="54"/>
      <c r="J439" s="54"/>
      <c r="K439" s="54"/>
      <c r="L439" s="54"/>
      <c r="M439" s="54"/>
      <c r="N439" s="54"/>
      <c r="O439" s="54"/>
      <c r="P439" s="54"/>
      <c r="Q439" s="54"/>
      <c r="R439" s="54"/>
      <c r="S439" s="54"/>
      <c r="T439" s="54"/>
      <c r="U439" s="54"/>
      <c r="V439" s="54"/>
      <c r="W439" s="54"/>
      <c r="X439" s="54"/>
      <c r="Y439" s="54"/>
      <c r="Z439" s="54"/>
      <c r="AA439" s="54"/>
      <c r="AB439" s="54"/>
      <c r="AC439" s="54"/>
      <c r="AD439" s="54"/>
      <c r="AE439" s="54"/>
      <c r="AF439" s="54"/>
      <c r="AG439" s="54"/>
      <c r="AH439" s="54"/>
      <c r="AI439" s="54"/>
      <c r="AJ439" s="54"/>
      <c r="AK439" s="54"/>
      <c r="AL439" s="54"/>
      <c r="AM439" s="54"/>
      <c r="AN439" s="54"/>
      <c r="AO439" s="54"/>
      <c r="AP439" s="54"/>
      <c r="AQ439" s="54"/>
      <c r="AR439" s="54"/>
      <c r="AS439" s="54"/>
      <c r="AT439" s="54"/>
      <c r="AU439" s="54"/>
      <c r="AV439" s="54"/>
      <c r="AW439" s="54"/>
      <c r="AX439" s="54"/>
      <c r="AY439" s="54"/>
      <c r="AZ439" s="54"/>
      <c r="BA439" s="54"/>
      <c r="BB439" s="54"/>
      <c r="BC439" s="54"/>
      <c r="BD439" s="54"/>
      <c r="BE439" s="54"/>
      <c r="BF439" s="54"/>
      <c r="BG439" s="54"/>
      <c r="BH439" s="54"/>
      <c r="BI439" s="54"/>
      <c r="BJ439" s="54"/>
      <c r="BK439" s="54"/>
      <c r="BL439" s="54"/>
      <c r="BM439" s="54"/>
      <c r="BN439" s="54"/>
      <c r="BO439" s="54"/>
      <c r="BP439" s="54"/>
      <c r="BQ439" s="54"/>
      <c r="BR439" s="54"/>
      <c r="BS439" s="54"/>
      <c r="BT439" s="54"/>
      <c r="BU439" s="54"/>
      <c r="BV439" s="54"/>
      <c r="BW439" s="54"/>
      <c r="BX439" s="54"/>
      <c r="BY439" s="54"/>
      <c r="BZ439" s="54"/>
      <c r="CA439" s="54"/>
      <c r="CB439" s="54"/>
      <c r="CC439" s="54"/>
      <c r="CD439" s="54"/>
      <c r="CE439" s="54"/>
      <c r="CF439" s="54"/>
      <c r="CG439" s="54"/>
      <c r="CH439" s="54"/>
      <c r="CI439" s="54"/>
      <c r="CJ439" s="54"/>
      <c r="CK439" s="54"/>
      <c r="CL439" s="54"/>
      <c r="CM439" s="54"/>
      <c r="CN439" s="54"/>
      <c r="CO439" s="54"/>
      <c r="CP439" s="54"/>
      <c r="CQ439" s="54"/>
      <c r="CR439" s="54"/>
      <c r="CS439" s="54"/>
      <c r="CT439" s="54"/>
      <c r="CU439" s="54"/>
      <c r="CV439" s="54"/>
      <c r="CW439" s="54"/>
      <c r="CX439" s="54"/>
      <c r="CY439" s="54"/>
      <c r="CZ439" s="54"/>
      <c r="DA439" s="54"/>
      <c r="DB439" s="54"/>
      <c r="DC439" s="54"/>
    </row>
    <row r="440" spans="1:107" x14ac:dyDescent="0.2">
      <c r="A440" s="54"/>
      <c r="B440" s="54"/>
      <c r="C440" s="54"/>
      <c r="D440" s="54"/>
      <c r="E440" s="54"/>
      <c r="F440" s="54"/>
      <c r="G440" s="54"/>
      <c r="H440" s="54"/>
      <c r="I440" s="54"/>
      <c r="J440" s="54"/>
      <c r="K440" s="54"/>
      <c r="L440" s="54"/>
      <c r="M440" s="54"/>
      <c r="N440" s="54"/>
      <c r="O440" s="54"/>
      <c r="P440" s="54"/>
      <c r="Q440" s="54"/>
      <c r="R440" s="54"/>
      <c r="S440" s="54"/>
      <c r="T440" s="54"/>
      <c r="U440" s="54"/>
      <c r="V440" s="54"/>
      <c r="W440" s="54"/>
      <c r="X440" s="54"/>
      <c r="Y440" s="54"/>
      <c r="Z440" s="54"/>
      <c r="AA440" s="54"/>
      <c r="AB440" s="54"/>
      <c r="AC440" s="54"/>
      <c r="AD440" s="54"/>
      <c r="AE440" s="54"/>
      <c r="AF440" s="54"/>
      <c r="AG440" s="54"/>
      <c r="AH440" s="54"/>
      <c r="AI440" s="54"/>
      <c r="AJ440" s="54"/>
      <c r="AK440" s="54"/>
      <c r="AL440" s="54"/>
      <c r="AM440" s="54"/>
      <c r="AN440" s="54"/>
      <c r="AO440" s="54"/>
      <c r="AP440" s="54"/>
      <c r="AQ440" s="54"/>
      <c r="AR440" s="54"/>
      <c r="AS440" s="54"/>
      <c r="AT440" s="54"/>
      <c r="AU440" s="54"/>
      <c r="AV440" s="54"/>
      <c r="AW440" s="54"/>
      <c r="AX440" s="54"/>
      <c r="AY440" s="54"/>
      <c r="AZ440" s="54"/>
      <c r="BA440" s="54"/>
      <c r="BB440" s="54"/>
      <c r="BC440" s="54"/>
      <c r="BD440" s="54"/>
      <c r="BE440" s="54"/>
      <c r="BF440" s="54"/>
      <c r="BG440" s="54"/>
      <c r="BH440" s="54"/>
      <c r="BI440" s="54"/>
      <c r="BJ440" s="54"/>
      <c r="BK440" s="54"/>
      <c r="BL440" s="54"/>
      <c r="BM440" s="54"/>
      <c r="BN440" s="54"/>
      <c r="BO440" s="54"/>
      <c r="BP440" s="54"/>
      <c r="BQ440" s="54"/>
      <c r="BR440" s="54"/>
      <c r="BS440" s="54"/>
      <c r="BT440" s="54"/>
      <c r="BU440" s="54"/>
      <c r="BV440" s="54"/>
      <c r="BW440" s="54"/>
      <c r="BX440" s="54"/>
      <c r="BY440" s="54"/>
      <c r="BZ440" s="54"/>
      <c r="CA440" s="54"/>
      <c r="CB440" s="54"/>
      <c r="CC440" s="54"/>
      <c r="CD440" s="54"/>
      <c r="CE440" s="54"/>
      <c r="CF440" s="54"/>
      <c r="CG440" s="54"/>
      <c r="CH440" s="54"/>
      <c r="CI440" s="54"/>
      <c r="CJ440" s="54"/>
      <c r="CK440" s="54"/>
      <c r="CL440" s="54"/>
      <c r="CM440" s="54"/>
      <c r="CN440" s="54"/>
      <c r="CO440" s="54"/>
      <c r="CP440" s="54"/>
      <c r="CQ440" s="54"/>
      <c r="CR440" s="54"/>
      <c r="CS440" s="54"/>
      <c r="CT440" s="54"/>
      <c r="CU440" s="54"/>
      <c r="CV440" s="54"/>
      <c r="CW440" s="54"/>
      <c r="CX440" s="54"/>
      <c r="CY440" s="54"/>
      <c r="CZ440" s="54"/>
      <c r="DA440" s="54"/>
      <c r="DB440" s="54"/>
      <c r="DC440" s="54"/>
    </row>
    <row r="441" spans="1:107" x14ac:dyDescent="0.2">
      <c r="A441" s="54"/>
      <c r="B441" s="54"/>
      <c r="C441" s="54"/>
      <c r="D441" s="54"/>
      <c r="E441" s="54"/>
      <c r="F441" s="54"/>
      <c r="G441" s="54"/>
      <c r="H441" s="54"/>
      <c r="I441" s="54"/>
      <c r="J441" s="54"/>
      <c r="K441" s="54"/>
      <c r="L441" s="54"/>
      <c r="M441" s="54"/>
      <c r="N441" s="54"/>
      <c r="O441" s="54"/>
      <c r="P441" s="54"/>
      <c r="Q441" s="54"/>
      <c r="R441" s="54"/>
      <c r="S441" s="54"/>
      <c r="T441" s="54"/>
      <c r="U441" s="54"/>
      <c r="V441" s="54"/>
      <c r="W441" s="54"/>
      <c r="X441" s="54"/>
      <c r="Y441" s="54"/>
      <c r="Z441" s="54"/>
      <c r="AA441" s="54"/>
      <c r="AB441" s="54"/>
      <c r="AC441" s="54"/>
      <c r="AD441" s="54"/>
      <c r="AE441" s="54"/>
      <c r="AF441" s="54"/>
      <c r="AG441" s="54"/>
      <c r="AH441" s="54"/>
      <c r="AI441" s="54"/>
      <c r="AJ441" s="54"/>
      <c r="AK441" s="54"/>
      <c r="AL441" s="54"/>
      <c r="AM441" s="54"/>
      <c r="AN441" s="54"/>
      <c r="AO441" s="54"/>
      <c r="AP441" s="54"/>
      <c r="AQ441" s="54"/>
      <c r="AR441" s="54"/>
      <c r="AS441" s="54"/>
      <c r="AT441" s="54"/>
      <c r="AU441" s="54"/>
      <c r="AV441" s="54"/>
      <c r="AW441" s="54"/>
      <c r="AX441" s="54"/>
      <c r="AY441" s="54"/>
      <c r="AZ441" s="54"/>
      <c r="BA441" s="54"/>
      <c r="BB441" s="54"/>
      <c r="BC441" s="54"/>
      <c r="BD441" s="54"/>
      <c r="BE441" s="54"/>
      <c r="BF441" s="54"/>
      <c r="BG441" s="54"/>
      <c r="BH441" s="54"/>
      <c r="BI441" s="54"/>
      <c r="BJ441" s="54"/>
      <c r="BK441" s="54"/>
      <c r="BL441" s="54"/>
      <c r="BM441" s="54"/>
      <c r="BN441" s="54"/>
      <c r="BO441" s="54"/>
      <c r="BP441" s="54"/>
      <c r="BQ441" s="54"/>
      <c r="BR441" s="54"/>
      <c r="BS441" s="54"/>
      <c r="BT441" s="54"/>
      <c r="BU441" s="54"/>
      <c r="BV441" s="54"/>
      <c r="BW441" s="54"/>
      <c r="BX441" s="54"/>
      <c r="BY441" s="54"/>
      <c r="BZ441" s="54"/>
      <c r="CA441" s="54"/>
      <c r="CB441" s="54"/>
      <c r="CC441" s="54"/>
      <c r="CD441" s="54"/>
      <c r="CE441" s="54"/>
      <c r="CF441" s="54"/>
      <c r="CG441" s="54"/>
      <c r="CH441" s="54"/>
      <c r="CI441" s="54"/>
      <c r="CJ441" s="54"/>
      <c r="CK441" s="54"/>
      <c r="CL441" s="54"/>
      <c r="CM441" s="54"/>
      <c r="CN441" s="54"/>
      <c r="CO441" s="54"/>
      <c r="CP441" s="54"/>
      <c r="CQ441" s="54"/>
      <c r="CR441" s="54"/>
      <c r="CS441" s="54"/>
      <c r="CT441" s="54"/>
      <c r="CU441" s="54"/>
      <c r="CV441" s="54"/>
      <c r="CW441" s="54"/>
      <c r="CX441" s="54"/>
      <c r="CY441" s="54"/>
      <c r="CZ441" s="54"/>
      <c r="DA441" s="54"/>
      <c r="DB441" s="54"/>
      <c r="DC441" s="54"/>
    </row>
    <row r="442" spans="1:107" x14ac:dyDescent="0.2">
      <c r="A442" s="54"/>
      <c r="B442" s="54"/>
      <c r="C442" s="54"/>
      <c r="D442" s="54"/>
      <c r="E442" s="54"/>
      <c r="F442" s="54"/>
      <c r="G442" s="54"/>
      <c r="H442" s="54"/>
      <c r="I442" s="54"/>
      <c r="J442" s="54"/>
      <c r="K442" s="54"/>
      <c r="L442" s="54"/>
      <c r="M442" s="54"/>
      <c r="N442" s="54"/>
      <c r="O442" s="54"/>
      <c r="P442" s="54"/>
      <c r="Q442" s="54"/>
      <c r="R442" s="54"/>
      <c r="S442" s="54"/>
      <c r="T442" s="54"/>
      <c r="U442" s="54"/>
      <c r="V442" s="54"/>
      <c r="W442" s="54"/>
      <c r="X442" s="54"/>
      <c r="Y442" s="54"/>
      <c r="Z442" s="54"/>
      <c r="AA442" s="54"/>
      <c r="AB442" s="54"/>
      <c r="AC442" s="54"/>
      <c r="AD442" s="54"/>
      <c r="AE442" s="54"/>
      <c r="AF442" s="54"/>
      <c r="AG442" s="54"/>
      <c r="AH442" s="54"/>
      <c r="AI442" s="54"/>
      <c r="AJ442" s="54"/>
      <c r="AK442" s="54"/>
      <c r="AL442" s="54"/>
      <c r="AM442" s="54"/>
      <c r="AN442" s="54"/>
      <c r="AO442" s="54"/>
      <c r="AP442" s="54"/>
      <c r="AQ442" s="54"/>
      <c r="AR442" s="54"/>
      <c r="AS442" s="54"/>
      <c r="AT442" s="54"/>
      <c r="AU442" s="54"/>
      <c r="AV442" s="54"/>
      <c r="AW442" s="54"/>
      <c r="AX442" s="54"/>
      <c r="AY442" s="54"/>
      <c r="AZ442" s="54"/>
      <c r="BA442" s="54"/>
      <c r="BB442" s="54"/>
      <c r="BC442" s="54"/>
      <c r="BD442" s="54"/>
      <c r="BE442" s="54"/>
      <c r="BF442" s="54"/>
      <c r="BG442" s="54"/>
      <c r="BH442" s="54"/>
      <c r="BI442" s="54"/>
      <c r="BJ442" s="54"/>
      <c r="BK442" s="54"/>
      <c r="BL442" s="54"/>
      <c r="BM442" s="54"/>
      <c r="BN442" s="54"/>
      <c r="BO442" s="54"/>
      <c r="BP442" s="54"/>
      <c r="BQ442" s="54"/>
      <c r="BR442" s="54"/>
      <c r="BS442" s="54"/>
      <c r="BT442" s="54"/>
      <c r="BU442" s="54"/>
      <c r="BV442" s="54"/>
      <c r="BW442" s="54"/>
      <c r="BX442" s="54"/>
      <c r="BY442" s="54"/>
      <c r="BZ442" s="54"/>
      <c r="CA442" s="54"/>
      <c r="CB442" s="54"/>
      <c r="CC442" s="54"/>
      <c r="CD442" s="54"/>
      <c r="CE442" s="54"/>
      <c r="CF442" s="54"/>
      <c r="CG442" s="54"/>
      <c r="CH442" s="54"/>
      <c r="CI442" s="54"/>
      <c r="CJ442" s="54"/>
      <c r="CK442" s="54"/>
      <c r="CL442" s="54"/>
      <c r="CM442" s="54"/>
      <c r="CN442" s="54"/>
      <c r="CO442" s="54"/>
      <c r="CP442" s="54"/>
      <c r="CQ442" s="54"/>
      <c r="CR442" s="54"/>
      <c r="CS442" s="54"/>
      <c r="CT442" s="54"/>
      <c r="CU442" s="54"/>
      <c r="CV442" s="54"/>
      <c r="CW442" s="54"/>
      <c r="CX442" s="54"/>
      <c r="CY442" s="54"/>
      <c r="CZ442" s="54"/>
      <c r="DA442" s="54"/>
      <c r="DB442" s="54"/>
      <c r="DC442" s="54"/>
    </row>
    <row r="443" spans="1:107" x14ac:dyDescent="0.2">
      <c r="A443" s="54"/>
      <c r="B443" s="54"/>
      <c r="C443" s="54"/>
      <c r="D443" s="54"/>
      <c r="E443" s="54"/>
      <c r="F443" s="54"/>
      <c r="G443" s="54"/>
      <c r="H443" s="54"/>
      <c r="I443" s="54"/>
      <c r="J443" s="54"/>
      <c r="K443" s="54"/>
      <c r="L443" s="54"/>
      <c r="M443" s="54"/>
      <c r="N443" s="54"/>
      <c r="O443" s="54"/>
      <c r="P443" s="54"/>
      <c r="Q443" s="54"/>
      <c r="R443" s="54"/>
      <c r="S443" s="54"/>
      <c r="T443" s="54"/>
      <c r="U443" s="54"/>
      <c r="V443" s="54"/>
      <c r="W443" s="54"/>
      <c r="X443" s="54"/>
      <c r="Y443" s="54"/>
      <c r="Z443" s="54"/>
      <c r="AA443" s="54"/>
      <c r="AB443" s="54"/>
      <c r="AC443" s="54"/>
      <c r="AD443" s="54"/>
      <c r="AE443" s="54"/>
      <c r="AF443" s="54"/>
      <c r="AG443" s="54"/>
      <c r="AH443" s="54"/>
      <c r="AI443" s="54"/>
      <c r="AJ443" s="54"/>
      <c r="AK443" s="54"/>
      <c r="AL443" s="54"/>
      <c r="AM443" s="54"/>
      <c r="AN443" s="54"/>
      <c r="AO443" s="54"/>
      <c r="AP443" s="54"/>
      <c r="AQ443" s="54"/>
      <c r="AR443" s="54"/>
      <c r="AS443" s="54"/>
      <c r="AT443" s="54"/>
      <c r="AU443" s="54"/>
      <c r="AV443" s="54"/>
      <c r="AW443" s="54"/>
      <c r="AX443" s="54"/>
      <c r="AY443" s="54"/>
      <c r="AZ443" s="54"/>
      <c r="BA443" s="54"/>
      <c r="BB443" s="54"/>
      <c r="BC443" s="54"/>
      <c r="BD443" s="54"/>
      <c r="BE443" s="54"/>
      <c r="BF443" s="54"/>
      <c r="BG443" s="54"/>
      <c r="BH443" s="54"/>
      <c r="BI443" s="54"/>
      <c r="BJ443" s="54"/>
      <c r="BK443" s="54"/>
      <c r="BL443" s="54"/>
      <c r="BM443" s="54"/>
      <c r="BN443" s="54"/>
      <c r="BO443" s="54"/>
      <c r="BP443" s="54"/>
      <c r="BQ443" s="54"/>
      <c r="BR443" s="54"/>
      <c r="BS443" s="54"/>
      <c r="BT443" s="54"/>
      <c r="BU443" s="54"/>
      <c r="BV443" s="54"/>
      <c r="BW443" s="54"/>
      <c r="BX443" s="54"/>
      <c r="BY443" s="54"/>
      <c r="BZ443" s="54"/>
      <c r="CA443" s="54"/>
      <c r="CB443" s="54"/>
      <c r="CC443" s="54"/>
      <c r="CD443" s="54"/>
      <c r="CE443" s="54"/>
      <c r="CF443" s="54"/>
      <c r="CG443" s="54"/>
      <c r="CH443" s="54"/>
      <c r="CI443" s="54"/>
      <c r="CJ443" s="54"/>
      <c r="CK443" s="54"/>
      <c r="CL443" s="54"/>
      <c r="CM443" s="54"/>
      <c r="CN443" s="54"/>
      <c r="CO443" s="54"/>
      <c r="CP443" s="54"/>
      <c r="CQ443" s="54"/>
      <c r="CR443" s="54"/>
      <c r="CS443" s="54"/>
      <c r="CT443" s="54"/>
      <c r="CU443" s="54"/>
      <c r="CV443" s="54"/>
      <c r="CW443" s="54"/>
      <c r="CX443" s="54"/>
      <c r="CY443" s="54"/>
      <c r="CZ443" s="54"/>
      <c r="DA443" s="54"/>
      <c r="DB443" s="54"/>
      <c r="DC443" s="54"/>
    </row>
    <row r="444" spans="1:107" x14ac:dyDescent="0.2">
      <c r="A444" s="54"/>
      <c r="B444" s="54"/>
      <c r="C444" s="54"/>
      <c r="D444" s="54"/>
      <c r="E444" s="54"/>
      <c r="F444" s="54"/>
      <c r="G444" s="54"/>
      <c r="H444" s="54"/>
      <c r="I444" s="54"/>
      <c r="J444" s="54"/>
      <c r="K444" s="54"/>
      <c r="L444" s="54"/>
      <c r="M444" s="54"/>
      <c r="N444" s="54"/>
      <c r="O444" s="54"/>
      <c r="P444" s="54"/>
      <c r="Q444" s="54"/>
      <c r="R444" s="54"/>
      <c r="S444" s="54"/>
      <c r="T444" s="54"/>
      <c r="U444" s="54"/>
      <c r="V444" s="54"/>
      <c r="W444" s="54"/>
      <c r="X444" s="54"/>
      <c r="Y444" s="54"/>
      <c r="Z444" s="54"/>
      <c r="AA444" s="54"/>
      <c r="AB444" s="54"/>
      <c r="AC444" s="54"/>
      <c r="AD444" s="54"/>
      <c r="AE444" s="54"/>
      <c r="AF444" s="54"/>
      <c r="AG444" s="54"/>
      <c r="AH444" s="54"/>
      <c r="AI444" s="54"/>
      <c r="AJ444" s="54"/>
      <c r="AK444" s="54"/>
      <c r="AL444" s="54"/>
      <c r="AM444" s="54"/>
      <c r="AN444" s="54"/>
      <c r="AO444" s="54"/>
      <c r="AP444" s="54"/>
      <c r="AQ444" s="54"/>
      <c r="AR444" s="54"/>
      <c r="AS444" s="54"/>
      <c r="AT444" s="54"/>
      <c r="AU444" s="54"/>
      <c r="AV444" s="54"/>
      <c r="AW444" s="54"/>
      <c r="AX444" s="54"/>
      <c r="AY444" s="54"/>
      <c r="AZ444" s="54"/>
      <c r="BA444" s="54"/>
      <c r="BB444" s="54"/>
      <c r="BC444" s="54"/>
      <c r="BD444" s="54"/>
      <c r="BE444" s="54"/>
      <c r="BF444" s="54"/>
      <c r="BG444" s="54"/>
      <c r="BH444" s="54"/>
      <c r="BI444" s="54"/>
      <c r="BJ444" s="54"/>
      <c r="BK444" s="54"/>
      <c r="BL444" s="54"/>
      <c r="BM444" s="54"/>
      <c r="BN444" s="54"/>
      <c r="BO444" s="54"/>
      <c r="BP444" s="54"/>
      <c r="BQ444" s="54"/>
      <c r="BR444" s="54"/>
      <c r="BS444" s="54"/>
      <c r="BT444" s="54"/>
      <c r="BU444" s="54"/>
      <c r="BV444" s="54"/>
      <c r="BW444" s="54"/>
      <c r="BX444" s="54"/>
      <c r="BY444" s="54"/>
      <c r="BZ444" s="54"/>
      <c r="CA444" s="54"/>
      <c r="CB444" s="54"/>
      <c r="CC444" s="54"/>
      <c r="CD444" s="54"/>
      <c r="CE444" s="54"/>
      <c r="CF444" s="54"/>
      <c r="CG444" s="54"/>
      <c r="CH444" s="54"/>
      <c r="CI444" s="54"/>
      <c r="CJ444" s="54"/>
      <c r="CK444" s="54"/>
      <c r="CL444" s="54"/>
      <c r="CM444" s="54"/>
      <c r="CN444" s="54"/>
      <c r="CO444" s="54"/>
      <c r="CP444" s="54"/>
      <c r="CQ444" s="54"/>
      <c r="CR444" s="54"/>
      <c r="CS444" s="54"/>
      <c r="CT444" s="54"/>
      <c r="CU444" s="54"/>
      <c r="CV444" s="54"/>
      <c r="CW444" s="54"/>
      <c r="CX444" s="54"/>
      <c r="CY444" s="54"/>
      <c r="CZ444" s="54"/>
      <c r="DA444" s="54"/>
      <c r="DB444" s="54"/>
      <c r="DC444" s="54"/>
    </row>
    <row r="445" spans="1:107" x14ac:dyDescent="0.2">
      <c r="A445" s="54"/>
      <c r="B445" s="54"/>
      <c r="C445" s="54"/>
      <c r="D445" s="54"/>
      <c r="E445" s="54"/>
      <c r="F445" s="54"/>
      <c r="G445" s="54"/>
      <c r="H445" s="54"/>
      <c r="I445" s="54"/>
      <c r="J445" s="54"/>
      <c r="K445" s="54"/>
      <c r="L445" s="54"/>
      <c r="M445" s="54"/>
      <c r="N445" s="54"/>
      <c r="O445" s="54"/>
      <c r="P445" s="54"/>
      <c r="Q445" s="54"/>
      <c r="R445" s="54"/>
      <c r="S445" s="54"/>
      <c r="T445" s="54"/>
      <c r="U445" s="54"/>
      <c r="V445" s="54"/>
      <c r="W445" s="54"/>
      <c r="X445" s="54"/>
      <c r="Y445" s="54"/>
      <c r="Z445" s="54"/>
      <c r="AA445" s="54"/>
      <c r="AB445" s="54"/>
      <c r="AC445" s="54"/>
      <c r="AD445" s="54"/>
      <c r="AE445" s="54"/>
      <c r="AF445" s="54"/>
      <c r="AG445" s="54"/>
      <c r="AH445" s="54"/>
      <c r="AI445" s="54"/>
      <c r="AJ445" s="54"/>
      <c r="AK445" s="54"/>
      <c r="AL445" s="54"/>
      <c r="AM445" s="54"/>
      <c r="AN445" s="54"/>
      <c r="AO445" s="54"/>
      <c r="AP445" s="54"/>
      <c r="AQ445" s="54"/>
      <c r="AR445" s="54"/>
      <c r="AS445" s="54"/>
      <c r="AT445" s="54"/>
      <c r="AU445" s="54"/>
      <c r="AV445" s="54"/>
      <c r="AW445" s="54"/>
      <c r="AX445" s="54"/>
      <c r="AY445" s="54"/>
      <c r="AZ445" s="54"/>
      <c r="BA445" s="54"/>
      <c r="BB445" s="54"/>
      <c r="BC445" s="54"/>
      <c r="BD445" s="54"/>
      <c r="BE445" s="54"/>
      <c r="BF445" s="54"/>
      <c r="BG445" s="54"/>
      <c r="BH445" s="54"/>
      <c r="BI445" s="54"/>
      <c r="BJ445" s="54"/>
      <c r="BK445" s="54"/>
      <c r="BL445" s="54"/>
      <c r="BM445" s="54"/>
      <c r="BN445" s="54"/>
      <c r="BO445" s="54"/>
      <c r="BP445" s="54"/>
      <c r="BQ445" s="54"/>
      <c r="BR445" s="54"/>
      <c r="BS445" s="54"/>
      <c r="BT445" s="54"/>
      <c r="BU445" s="54"/>
      <c r="BV445" s="54"/>
      <c r="BW445" s="54"/>
      <c r="BX445" s="54"/>
      <c r="BY445" s="54"/>
      <c r="BZ445" s="54"/>
      <c r="CA445" s="54"/>
      <c r="CB445" s="54"/>
      <c r="CC445" s="54"/>
      <c r="CD445" s="54"/>
      <c r="CE445" s="54"/>
      <c r="CF445" s="54"/>
      <c r="CG445" s="54"/>
      <c r="CH445" s="54"/>
      <c r="CI445" s="54"/>
      <c r="CJ445" s="54"/>
      <c r="CK445" s="54"/>
      <c r="CL445" s="54"/>
      <c r="CM445" s="54"/>
      <c r="CN445" s="54"/>
      <c r="CO445" s="54"/>
      <c r="CP445" s="54"/>
      <c r="CQ445" s="54"/>
      <c r="CR445" s="54"/>
      <c r="CS445" s="54"/>
      <c r="CT445" s="54"/>
      <c r="CU445" s="54"/>
      <c r="CV445" s="54"/>
      <c r="CW445" s="54"/>
      <c r="CX445" s="54"/>
      <c r="CY445" s="54"/>
      <c r="CZ445" s="54"/>
      <c r="DA445" s="54"/>
      <c r="DB445" s="54"/>
      <c r="DC445" s="54"/>
    </row>
    <row r="446" spans="1:107" x14ac:dyDescent="0.2">
      <c r="A446" s="54"/>
      <c r="B446" s="54"/>
      <c r="C446" s="54"/>
      <c r="D446" s="54"/>
      <c r="E446" s="54"/>
      <c r="F446" s="54"/>
      <c r="G446" s="54"/>
      <c r="H446" s="54"/>
      <c r="I446" s="54"/>
      <c r="J446" s="54"/>
      <c r="K446" s="54"/>
      <c r="L446" s="54"/>
      <c r="M446" s="54"/>
      <c r="N446" s="54"/>
      <c r="O446" s="54"/>
      <c r="P446" s="54"/>
      <c r="Q446" s="54"/>
      <c r="R446" s="54"/>
      <c r="S446" s="54"/>
      <c r="T446" s="54"/>
      <c r="U446" s="54"/>
      <c r="V446" s="54"/>
      <c r="W446" s="54"/>
      <c r="X446" s="54"/>
      <c r="Y446" s="54"/>
      <c r="Z446" s="54"/>
      <c r="AA446" s="54"/>
      <c r="AB446" s="54"/>
      <c r="AC446" s="54"/>
      <c r="AD446" s="54"/>
      <c r="AE446" s="54"/>
      <c r="AF446" s="54"/>
      <c r="AG446" s="54"/>
      <c r="AH446" s="54"/>
      <c r="AI446" s="54"/>
      <c r="AJ446" s="54"/>
      <c r="AK446" s="54"/>
      <c r="AL446" s="54"/>
      <c r="AM446" s="54"/>
      <c r="AN446" s="54"/>
      <c r="AO446" s="54"/>
      <c r="AP446" s="54"/>
      <c r="AQ446" s="54"/>
      <c r="AR446" s="54"/>
      <c r="AS446" s="54"/>
      <c r="AT446" s="54"/>
      <c r="AU446" s="54"/>
      <c r="AV446" s="54"/>
      <c r="AW446" s="54"/>
      <c r="AX446" s="54"/>
      <c r="AY446" s="54"/>
      <c r="AZ446" s="54"/>
      <c r="BA446" s="54"/>
      <c r="BB446" s="54"/>
      <c r="BC446" s="54"/>
      <c r="BD446" s="54"/>
      <c r="BE446" s="54"/>
      <c r="BF446" s="54"/>
      <c r="BG446" s="54"/>
      <c r="BH446" s="54"/>
      <c r="BI446" s="54"/>
      <c r="BJ446" s="54"/>
      <c r="BK446" s="54"/>
      <c r="BL446" s="54"/>
      <c r="BM446" s="54"/>
      <c r="BN446" s="54"/>
      <c r="BO446" s="54"/>
      <c r="BP446" s="54"/>
      <c r="BQ446" s="54"/>
      <c r="BR446" s="54"/>
      <c r="BS446" s="54"/>
      <c r="BT446" s="54"/>
      <c r="BU446" s="54"/>
      <c r="BV446" s="54"/>
      <c r="BW446" s="54"/>
      <c r="BX446" s="54"/>
      <c r="BY446" s="54"/>
      <c r="BZ446" s="54"/>
      <c r="CA446" s="54"/>
      <c r="CB446" s="54"/>
      <c r="CC446" s="54"/>
      <c r="CD446" s="54"/>
      <c r="CE446" s="54"/>
      <c r="CF446" s="54"/>
      <c r="CG446" s="54"/>
      <c r="CH446" s="54"/>
      <c r="CI446" s="54"/>
      <c r="CJ446" s="54"/>
      <c r="CK446" s="54"/>
      <c r="CL446" s="54"/>
      <c r="CM446" s="54"/>
      <c r="CN446" s="54"/>
      <c r="CO446" s="54"/>
      <c r="CP446" s="54"/>
      <c r="CQ446" s="54"/>
      <c r="CR446" s="54"/>
      <c r="CS446" s="54"/>
      <c r="CT446" s="54"/>
      <c r="CU446" s="54"/>
      <c r="CV446" s="54"/>
      <c r="CW446" s="54"/>
      <c r="CX446" s="54"/>
      <c r="CY446" s="54"/>
      <c r="CZ446" s="54"/>
      <c r="DA446" s="54"/>
      <c r="DB446" s="54"/>
      <c r="DC446" s="54"/>
    </row>
    <row r="447" spans="1:107" x14ac:dyDescent="0.2">
      <c r="A447" s="54"/>
      <c r="B447" s="54"/>
      <c r="C447" s="54"/>
      <c r="D447" s="54"/>
      <c r="E447" s="54"/>
      <c r="F447" s="54"/>
      <c r="G447" s="54"/>
      <c r="H447" s="54"/>
      <c r="I447" s="54"/>
      <c r="J447" s="54"/>
      <c r="K447" s="54"/>
      <c r="L447" s="54"/>
      <c r="M447" s="54"/>
      <c r="N447" s="54"/>
      <c r="O447" s="54"/>
      <c r="P447" s="54"/>
      <c r="Q447" s="54"/>
      <c r="R447" s="54"/>
      <c r="S447" s="54"/>
      <c r="T447" s="54"/>
      <c r="U447" s="54"/>
      <c r="V447" s="54"/>
      <c r="W447" s="54"/>
      <c r="X447" s="54"/>
      <c r="Y447" s="54"/>
      <c r="Z447" s="54"/>
      <c r="AA447" s="54"/>
      <c r="AB447" s="54"/>
      <c r="AC447" s="54"/>
      <c r="AD447" s="54"/>
      <c r="AE447" s="54"/>
      <c r="AF447" s="54"/>
      <c r="AG447" s="54"/>
      <c r="AH447" s="54"/>
      <c r="AI447" s="54"/>
      <c r="AJ447" s="54"/>
      <c r="AK447" s="54"/>
      <c r="AL447" s="54"/>
      <c r="AM447" s="54"/>
      <c r="AN447" s="54"/>
      <c r="AO447" s="54"/>
      <c r="AP447" s="54"/>
      <c r="AQ447" s="54"/>
      <c r="AR447" s="54"/>
      <c r="AS447" s="54"/>
      <c r="AT447" s="54"/>
      <c r="AU447" s="54"/>
      <c r="AV447" s="54"/>
      <c r="AW447" s="54"/>
      <c r="AX447" s="54"/>
      <c r="AY447" s="54"/>
      <c r="AZ447" s="54"/>
      <c r="BA447" s="54"/>
      <c r="BB447" s="54"/>
      <c r="BC447" s="54"/>
      <c r="BD447" s="54"/>
      <c r="BE447" s="54"/>
      <c r="BF447" s="54"/>
      <c r="BG447" s="54"/>
      <c r="BH447" s="54"/>
      <c r="BI447" s="54"/>
      <c r="BJ447" s="54"/>
      <c r="BK447" s="54"/>
      <c r="BL447" s="54"/>
      <c r="BM447" s="54"/>
      <c r="BN447" s="54"/>
      <c r="BO447" s="54"/>
      <c r="BP447" s="54"/>
      <c r="BQ447" s="54"/>
      <c r="BR447" s="54"/>
      <c r="BS447" s="54"/>
      <c r="BT447" s="54"/>
      <c r="BU447" s="54"/>
      <c r="BV447" s="54"/>
      <c r="BW447" s="54"/>
      <c r="BX447" s="54"/>
      <c r="BY447" s="54"/>
      <c r="BZ447" s="54"/>
      <c r="CA447" s="54"/>
      <c r="CB447" s="54"/>
      <c r="CC447" s="54"/>
      <c r="CD447" s="54"/>
      <c r="CE447" s="54"/>
      <c r="CF447" s="54"/>
      <c r="CG447" s="54"/>
      <c r="CH447" s="54"/>
      <c r="CI447" s="54"/>
      <c r="CJ447" s="54"/>
      <c r="CK447" s="54"/>
      <c r="CL447" s="54"/>
      <c r="CM447" s="54"/>
      <c r="CN447" s="54"/>
      <c r="CO447" s="54"/>
      <c r="CP447" s="54"/>
      <c r="CQ447" s="54"/>
      <c r="CR447" s="54"/>
      <c r="CS447" s="54"/>
      <c r="CT447" s="54"/>
      <c r="CU447" s="54"/>
      <c r="CV447" s="54"/>
      <c r="CW447" s="54"/>
      <c r="CX447" s="54"/>
      <c r="CY447" s="54"/>
      <c r="CZ447" s="54"/>
      <c r="DA447" s="54"/>
      <c r="DB447" s="54"/>
      <c r="DC447" s="54"/>
    </row>
    <row r="448" spans="1:107" x14ac:dyDescent="0.2">
      <c r="A448" s="54"/>
      <c r="B448" s="54"/>
      <c r="C448" s="54"/>
      <c r="D448" s="54"/>
      <c r="E448" s="54"/>
      <c r="F448" s="54"/>
      <c r="G448" s="54"/>
      <c r="H448" s="54"/>
      <c r="I448" s="54"/>
      <c r="J448" s="54"/>
      <c r="K448" s="54"/>
      <c r="L448" s="54"/>
      <c r="M448" s="54"/>
      <c r="N448" s="54"/>
      <c r="O448" s="54"/>
      <c r="P448" s="54"/>
      <c r="Q448" s="54"/>
      <c r="R448" s="54"/>
      <c r="S448" s="54"/>
      <c r="T448" s="54"/>
      <c r="U448" s="54"/>
      <c r="V448" s="54"/>
      <c r="W448" s="54"/>
      <c r="X448" s="54"/>
      <c r="Y448" s="54"/>
      <c r="Z448" s="54"/>
      <c r="AA448" s="54"/>
      <c r="AB448" s="54"/>
      <c r="AC448" s="54"/>
      <c r="AD448" s="54"/>
      <c r="AE448" s="54"/>
      <c r="AF448" s="54"/>
      <c r="AG448" s="54"/>
      <c r="AH448" s="54"/>
      <c r="AI448" s="54"/>
      <c r="AJ448" s="54"/>
      <c r="AK448" s="54"/>
      <c r="AL448" s="54"/>
      <c r="AM448" s="54"/>
      <c r="AN448" s="54"/>
      <c r="AO448" s="54"/>
      <c r="AP448" s="54"/>
      <c r="AQ448" s="54"/>
      <c r="AR448" s="54"/>
      <c r="AS448" s="54"/>
      <c r="AT448" s="54"/>
      <c r="AU448" s="54"/>
      <c r="AV448" s="54"/>
      <c r="AW448" s="54"/>
      <c r="AX448" s="54"/>
      <c r="AY448" s="54"/>
      <c r="AZ448" s="54"/>
      <c r="BA448" s="54"/>
      <c r="BB448" s="54"/>
      <c r="BC448" s="54"/>
      <c r="BD448" s="54"/>
      <c r="BE448" s="54"/>
      <c r="BF448" s="54"/>
      <c r="BG448" s="54"/>
      <c r="BH448" s="54"/>
      <c r="BI448" s="54"/>
      <c r="BJ448" s="54"/>
      <c r="BK448" s="54"/>
      <c r="BL448" s="54"/>
      <c r="BM448" s="54"/>
      <c r="BN448" s="54"/>
      <c r="BO448" s="54"/>
      <c r="BP448" s="54"/>
      <c r="BQ448" s="54"/>
      <c r="BR448" s="54"/>
      <c r="BS448" s="54"/>
      <c r="BT448" s="54"/>
      <c r="BU448" s="54"/>
      <c r="BV448" s="54"/>
      <c r="BW448" s="54"/>
      <c r="BX448" s="54"/>
      <c r="BY448" s="54"/>
      <c r="BZ448" s="54"/>
      <c r="CA448" s="54"/>
      <c r="CB448" s="54"/>
      <c r="CC448" s="54"/>
      <c r="CD448" s="54"/>
      <c r="CE448" s="54"/>
      <c r="CF448" s="54"/>
      <c r="CG448" s="54"/>
      <c r="CH448" s="54"/>
      <c r="CI448" s="54"/>
      <c r="CJ448" s="54"/>
      <c r="CK448" s="54"/>
      <c r="CL448" s="54"/>
      <c r="CM448" s="54"/>
      <c r="CN448" s="54"/>
      <c r="CO448" s="54"/>
      <c r="CP448" s="54"/>
      <c r="CQ448" s="54"/>
      <c r="CR448" s="54"/>
      <c r="CS448" s="54"/>
      <c r="CT448" s="54"/>
      <c r="CU448" s="54"/>
      <c r="CV448" s="54"/>
      <c r="CW448" s="54"/>
      <c r="CX448" s="54"/>
      <c r="CY448" s="54"/>
      <c r="CZ448" s="54"/>
      <c r="DA448" s="54"/>
      <c r="DB448" s="54"/>
      <c r="DC448" s="54"/>
    </row>
    <row r="449" spans="1:107" x14ac:dyDescent="0.2">
      <c r="A449" s="54"/>
      <c r="B449" s="54"/>
      <c r="C449" s="54"/>
      <c r="D449" s="54"/>
      <c r="E449" s="54"/>
      <c r="F449" s="54"/>
      <c r="G449" s="54"/>
      <c r="H449" s="54"/>
      <c r="I449" s="54"/>
      <c r="J449" s="54"/>
      <c r="K449" s="54"/>
      <c r="L449" s="54"/>
      <c r="M449" s="54"/>
      <c r="N449" s="54"/>
      <c r="O449" s="54"/>
      <c r="P449" s="54"/>
      <c r="Q449" s="54"/>
      <c r="R449" s="54"/>
      <c r="S449" s="54"/>
      <c r="T449" s="54"/>
      <c r="U449" s="54"/>
      <c r="V449" s="54"/>
      <c r="W449" s="54"/>
      <c r="X449" s="54"/>
      <c r="Y449" s="54"/>
      <c r="Z449" s="54"/>
      <c r="AA449" s="54"/>
      <c r="AB449" s="54"/>
      <c r="AC449" s="54"/>
      <c r="AD449" s="54"/>
      <c r="AE449" s="54"/>
      <c r="AF449" s="54"/>
      <c r="AG449" s="54"/>
      <c r="AH449" s="54"/>
      <c r="AI449" s="54"/>
      <c r="AJ449" s="54"/>
      <c r="AK449" s="54"/>
      <c r="AL449" s="54"/>
      <c r="AM449" s="54"/>
      <c r="AN449" s="54"/>
      <c r="AO449" s="54"/>
      <c r="AP449" s="54"/>
      <c r="AQ449" s="54"/>
      <c r="AR449" s="54"/>
      <c r="AS449" s="54"/>
      <c r="AT449" s="54"/>
      <c r="AU449" s="54"/>
      <c r="AV449" s="54"/>
      <c r="AW449" s="54"/>
      <c r="AX449" s="54"/>
      <c r="AY449" s="54"/>
      <c r="AZ449" s="54"/>
      <c r="BA449" s="54"/>
      <c r="BB449" s="54"/>
      <c r="BC449" s="54"/>
      <c r="BD449" s="54"/>
      <c r="BE449" s="54"/>
      <c r="BF449" s="54"/>
      <c r="BG449" s="54"/>
      <c r="BH449" s="54"/>
      <c r="BI449" s="54"/>
      <c r="BJ449" s="54"/>
      <c r="BK449" s="54"/>
      <c r="BL449" s="54"/>
      <c r="BM449" s="54"/>
      <c r="BN449" s="54"/>
      <c r="BO449" s="54"/>
      <c r="BP449" s="54"/>
      <c r="BQ449" s="54"/>
      <c r="BR449" s="54"/>
      <c r="BS449" s="54"/>
      <c r="BT449" s="54"/>
      <c r="BU449" s="54"/>
      <c r="BV449" s="54"/>
      <c r="BW449" s="54"/>
      <c r="BX449" s="54"/>
      <c r="BY449" s="54"/>
      <c r="BZ449" s="54"/>
      <c r="CA449" s="54"/>
      <c r="CB449" s="54"/>
      <c r="CC449" s="54"/>
      <c r="CD449" s="54"/>
      <c r="CE449" s="54"/>
      <c r="CF449" s="54"/>
      <c r="CG449" s="54"/>
      <c r="CH449" s="54"/>
      <c r="CI449" s="54"/>
      <c r="CJ449" s="54"/>
      <c r="CK449" s="54"/>
      <c r="CL449" s="54"/>
      <c r="CM449" s="54"/>
      <c r="CN449" s="54"/>
      <c r="CO449" s="54"/>
      <c r="CP449" s="54"/>
      <c r="CQ449" s="54"/>
      <c r="CR449" s="54"/>
      <c r="CS449" s="54"/>
      <c r="CT449" s="54"/>
      <c r="CU449" s="54"/>
      <c r="CV449" s="54"/>
      <c r="CW449" s="54"/>
      <c r="CX449" s="54"/>
      <c r="CY449" s="54"/>
      <c r="CZ449" s="54"/>
      <c r="DA449" s="54"/>
      <c r="DB449" s="54"/>
      <c r="DC449" s="54"/>
    </row>
    <row r="450" spans="1:107" x14ac:dyDescent="0.2">
      <c r="A450" s="54"/>
      <c r="B450" s="54"/>
      <c r="C450" s="54"/>
      <c r="D450" s="54"/>
      <c r="E450" s="54"/>
      <c r="F450" s="54"/>
      <c r="G450" s="54"/>
      <c r="H450" s="54"/>
      <c r="I450" s="54"/>
      <c r="J450" s="54"/>
      <c r="K450" s="54"/>
      <c r="L450" s="54"/>
      <c r="M450" s="54"/>
      <c r="N450" s="54"/>
      <c r="O450" s="54"/>
      <c r="P450" s="54"/>
      <c r="Q450" s="54"/>
      <c r="R450" s="54"/>
      <c r="S450" s="54"/>
      <c r="T450" s="54"/>
      <c r="U450" s="54"/>
      <c r="V450" s="54"/>
      <c r="W450" s="54"/>
      <c r="X450" s="54"/>
      <c r="Y450" s="54"/>
      <c r="Z450" s="54"/>
      <c r="AA450" s="54"/>
      <c r="AB450" s="54"/>
      <c r="AC450" s="54"/>
      <c r="AD450" s="54"/>
      <c r="AE450" s="54"/>
      <c r="AF450" s="54"/>
      <c r="AG450" s="54"/>
      <c r="AH450" s="54"/>
      <c r="AI450" s="54"/>
      <c r="AJ450" s="54"/>
      <c r="AK450" s="54"/>
      <c r="AL450" s="54"/>
      <c r="AM450" s="54"/>
      <c r="AN450" s="54"/>
      <c r="AO450" s="54"/>
      <c r="AP450" s="54"/>
      <c r="AQ450" s="54"/>
      <c r="AR450" s="54"/>
      <c r="AS450" s="54"/>
      <c r="AT450" s="54"/>
      <c r="AU450" s="54"/>
      <c r="AV450" s="54"/>
      <c r="AW450" s="54"/>
      <c r="AX450" s="54"/>
      <c r="AY450" s="54"/>
      <c r="AZ450" s="54"/>
      <c r="BA450" s="54"/>
      <c r="BB450" s="54"/>
      <c r="BC450" s="54"/>
      <c r="BD450" s="54"/>
      <c r="BE450" s="54"/>
      <c r="BF450" s="54"/>
      <c r="BG450" s="54"/>
      <c r="BH450" s="54"/>
      <c r="BI450" s="54"/>
      <c r="BJ450" s="54"/>
      <c r="BK450" s="54"/>
      <c r="BL450" s="54"/>
      <c r="BM450" s="54"/>
      <c r="BN450" s="54"/>
      <c r="BO450" s="54"/>
      <c r="BP450" s="54"/>
      <c r="BQ450" s="54"/>
      <c r="BR450" s="54"/>
      <c r="BS450" s="54"/>
      <c r="BT450" s="54"/>
      <c r="BU450" s="54"/>
      <c r="BV450" s="54"/>
      <c r="BW450" s="54"/>
      <c r="BX450" s="54"/>
      <c r="BY450" s="54"/>
      <c r="BZ450" s="54"/>
      <c r="CA450" s="54"/>
      <c r="CB450" s="54"/>
      <c r="CC450" s="54"/>
      <c r="CD450" s="54"/>
      <c r="CE450" s="54"/>
      <c r="CF450" s="54"/>
      <c r="CG450" s="54"/>
      <c r="CH450" s="54"/>
      <c r="CI450" s="54"/>
      <c r="CJ450" s="54"/>
      <c r="CK450" s="54"/>
      <c r="CL450" s="54"/>
      <c r="CM450" s="54"/>
      <c r="CN450" s="54"/>
      <c r="CO450" s="54"/>
      <c r="CP450" s="54"/>
      <c r="CQ450" s="54"/>
      <c r="CR450" s="54"/>
      <c r="CS450" s="54"/>
      <c r="CT450" s="54"/>
      <c r="CU450" s="54"/>
      <c r="CV450" s="54"/>
      <c r="CW450" s="54"/>
      <c r="CX450" s="54"/>
      <c r="CY450" s="54"/>
      <c r="CZ450" s="54"/>
      <c r="DA450" s="54"/>
      <c r="DB450" s="54"/>
      <c r="DC450" s="54"/>
    </row>
    <row r="451" spans="1:107" x14ac:dyDescent="0.2">
      <c r="J451" s="54"/>
      <c r="K451" s="54"/>
      <c r="L451" s="54"/>
      <c r="M451" s="54"/>
      <c r="N451" s="54"/>
      <c r="O451" s="54"/>
      <c r="P451" s="54"/>
      <c r="Q451" s="54"/>
      <c r="R451" s="54"/>
      <c r="S451" s="54"/>
      <c r="T451" s="54"/>
      <c r="U451" s="54"/>
      <c r="V451" s="54"/>
      <c r="W451" s="54"/>
      <c r="X451" s="54"/>
      <c r="Y451" s="54"/>
      <c r="Z451" s="54"/>
      <c r="AA451" s="54"/>
      <c r="AB451" s="54"/>
      <c r="AC451" s="54"/>
      <c r="AD451" s="54"/>
      <c r="AE451" s="54"/>
      <c r="AF451" s="54"/>
      <c r="AG451" s="54"/>
      <c r="AH451" s="54"/>
      <c r="AI451" s="54"/>
      <c r="AJ451" s="54"/>
      <c r="AK451" s="54"/>
      <c r="AL451" s="54"/>
      <c r="AM451" s="54"/>
      <c r="AN451" s="54"/>
      <c r="AO451" s="54"/>
      <c r="AP451" s="54"/>
      <c r="AQ451" s="54"/>
      <c r="AR451" s="54"/>
      <c r="AS451" s="54"/>
      <c r="AT451" s="54"/>
      <c r="AU451" s="54"/>
      <c r="AV451" s="54"/>
      <c r="AW451" s="54"/>
      <c r="AX451" s="54"/>
      <c r="AY451" s="54"/>
      <c r="AZ451" s="54"/>
      <c r="BA451" s="54"/>
      <c r="BB451" s="54"/>
      <c r="BC451" s="54"/>
      <c r="BD451" s="54"/>
      <c r="BE451" s="54"/>
      <c r="BF451" s="54"/>
      <c r="BG451" s="54"/>
      <c r="BH451" s="54"/>
      <c r="BI451" s="54"/>
      <c r="BJ451" s="54"/>
      <c r="BK451" s="54"/>
      <c r="BL451" s="54"/>
      <c r="BM451" s="54"/>
      <c r="BN451" s="54"/>
      <c r="BO451" s="54"/>
      <c r="BP451" s="54"/>
      <c r="BQ451" s="54"/>
      <c r="BR451" s="54"/>
      <c r="BS451" s="54"/>
      <c r="BT451" s="54"/>
      <c r="BU451" s="54"/>
      <c r="BV451" s="54"/>
      <c r="BW451" s="54"/>
      <c r="BX451" s="54"/>
      <c r="BY451" s="54"/>
      <c r="BZ451" s="54"/>
      <c r="CA451" s="54"/>
      <c r="CB451" s="54"/>
      <c r="CC451" s="54"/>
      <c r="CD451" s="54"/>
      <c r="CE451" s="54"/>
      <c r="CF451" s="54"/>
      <c r="CG451" s="54"/>
      <c r="CH451" s="54"/>
      <c r="CI451" s="54"/>
      <c r="CJ451" s="54"/>
      <c r="CK451" s="54"/>
      <c r="CL451" s="54"/>
      <c r="CM451" s="54"/>
      <c r="CN451" s="54"/>
      <c r="CO451" s="54"/>
      <c r="CP451" s="54"/>
      <c r="CQ451" s="54"/>
      <c r="CR451" s="54"/>
      <c r="CS451" s="54"/>
      <c r="CT451" s="54"/>
      <c r="CU451" s="54"/>
      <c r="CV451" s="54"/>
      <c r="CW451" s="54"/>
      <c r="CX451" s="54"/>
      <c r="CY451" s="54"/>
      <c r="CZ451" s="54"/>
      <c r="DA451" s="54"/>
      <c r="DB451" s="54"/>
      <c r="DC451" s="54"/>
    </row>
    <row r="452" spans="1:107" x14ac:dyDescent="0.2">
      <c r="J452" s="54"/>
      <c r="K452" s="54"/>
      <c r="L452" s="54"/>
      <c r="M452" s="54"/>
      <c r="N452" s="54"/>
      <c r="O452" s="54"/>
      <c r="P452" s="54"/>
      <c r="Q452" s="54"/>
      <c r="R452" s="54"/>
      <c r="S452" s="54"/>
      <c r="T452" s="54"/>
      <c r="U452" s="54"/>
      <c r="V452" s="54"/>
      <c r="W452" s="54"/>
      <c r="X452" s="54"/>
      <c r="Y452" s="54"/>
      <c r="Z452" s="54"/>
      <c r="AA452" s="54"/>
      <c r="AB452" s="54"/>
      <c r="AC452" s="54"/>
      <c r="AD452" s="54"/>
      <c r="AE452" s="54"/>
      <c r="AF452" s="54"/>
      <c r="AG452" s="54"/>
      <c r="AH452" s="54"/>
      <c r="AI452" s="54"/>
      <c r="AJ452" s="54"/>
      <c r="AK452" s="54"/>
      <c r="AL452" s="54"/>
      <c r="AM452" s="54"/>
      <c r="AN452" s="54"/>
      <c r="AO452" s="54"/>
      <c r="AP452" s="54"/>
      <c r="AQ452" s="54"/>
      <c r="AR452" s="54"/>
      <c r="AS452" s="54"/>
      <c r="AT452" s="54"/>
      <c r="AU452" s="54"/>
      <c r="AV452" s="54"/>
      <c r="AW452" s="54"/>
      <c r="AX452" s="54"/>
      <c r="AY452" s="54"/>
      <c r="AZ452" s="54"/>
      <c r="BA452" s="54"/>
      <c r="BB452" s="54"/>
      <c r="BC452" s="54"/>
      <c r="BD452" s="54"/>
      <c r="BE452" s="54"/>
      <c r="BF452" s="54"/>
      <c r="BG452" s="54"/>
      <c r="BH452" s="54"/>
      <c r="BI452" s="54"/>
      <c r="BJ452" s="54"/>
      <c r="BK452" s="54"/>
      <c r="BL452" s="54"/>
      <c r="BM452" s="54"/>
      <c r="BN452" s="54"/>
      <c r="BO452" s="54"/>
      <c r="BP452" s="54"/>
      <c r="BQ452" s="54"/>
      <c r="BR452" s="54"/>
      <c r="BS452" s="54"/>
      <c r="BT452" s="54"/>
      <c r="BU452" s="54"/>
      <c r="BV452" s="54"/>
      <c r="BW452" s="54"/>
      <c r="BX452" s="54"/>
      <c r="BY452" s="54"/>
      <c r="BZ452" s="54"/>
      <c r="CA452" s="54"/>
      <c r="CB452" s="54"/>
      <c r="CC452" s="54"/>
      <c r="CD452" s="54"/>
      <c r="CE452" s="54"/>
      <c r="CF452" s="54"/>
      <c r="CG452" s="54"/>
      <c r="CH452" s="54"/>
      <c r="CI452" s="54"/>
      <c r="CJ452" s="54"/>
      <c r="CK452" s="54"/>
      <c r="CL452" s="54"/>
      <c r="CM452" s="54"/>
      <c r="CN452" s="54"/>
      <c r="CO452" s="54"/>
      <c r="CP452" s="54"/>
      <c r="CQ452" s="54"/>
      <c r="CR452" s="54"/>
      <c r="CS452" s="54"/>
      <c r="CT452" s="54"/>
      <c r="CU452" s="54"/>
      <c r="CV452" s="54"/>
      <c r="CW452" s="54"/>
      <c r="CX452" s="54"/>
      <c r="CY452" s="54"/>
      <c r="CZ452" s="54"/>
      <c r="DA452" s="54"/>
      <c r="DB452" s="54"/>
      <c r="DC452" s="54"/>
    </row>
    <row r="453" spans="1:107" x14ac:dyDescent="0.2">
      <c r="J453" s="54"/>
      <c r="K453" s="54"/>
      <c r="L453" s="54"/>
      <c r="M453" s="54"/>
      <c r="N453" s="54"/>
      <c r="O453" s="54"/>
      <c r="P453" s="54"/>
      <c r="Q453" s="54"/>
      <c r="R453" s="54"/>
      <c r="S453" s="54"/>
      <c r="T453" s="54"/>
      <c r="U453" s="54"/>
      <c r="V453" s="54"/>
      <c r="W453" s="54"/>
      <c r="X453" s="54"/>
      <c r="Y453" s="54"/>
      <c r="Z453" s="54"/>
      <c r="AA453" s="54"/>
      <c r="AB453" s="54"/>
      <c r="AC453" s="54"/>
      <c r="AD453" s="54"/>
      <c r="AE453" s="54"/>
      <c r="AF453" s="54"/>
      <c r="AG453" s="54"/>
      <c r="AH453" s="54"/>
      <c r="AI453" s="54"/>
      <c r="AJ453" s="54"/>
      <c r="AK453" s="54"/>
      <c r="AL453" s="54"/>
      <c r="AM453" s="54"/>
      <c r="AN453" s="54"/>
      <c r="AO453" s="54"/>
      <c r="AP453" s="54"/>
      <c r="AQ453" s="54"/>
      <c r="AR453" s="54"/>
      <c r="AS453" s="54"/>
      <c r="AT453" s="54"/>
      <c r="AU453" s="54"/>
      <c r="AV453" s="54"/>
      <c r="AW453" s="54"/>
      <c r="AX453" s="54"/>
      <c r="AY453" s="54"/>
      <c r="AZ453" s="54"/>
      <c r="BA453" s="54"/>
      <c r="BB453" s="54"/>
      <c r="BC453" s="54"/>
      <c r="BD453" s="54"/>
      <c r="BE453" s="54"/>
      <c r="BF453" s="54"/>
      <c r="BG453" s="54"/>
      <c r="BH453" s="54"/>
      <c r="BI453" s="54"/>
      <c r="BJ453" s="54"/>
      <c r="BK453" s="54"/>
      <c r="BL453" s="54"/>
      <c r="BM453" s="54"/>
      <c r="BN453" s="54"/>
      <c r="BO453" s="54"/>
      <c r="BP453" s="54"/>
      <c r="BQ453" s="54"/>
      <c r="BR453" s="54"/>
      <c r="BS453" s="54"/>
      <c r="BT453" s="54"/>
      <c r="BU453" s="54"/>
      <c r="BV453" s="54"/>
      <c r="BW453" s="54"/>
      <c r="BX453" s="54"/>
      <c r="BY453" s="54"/>
      <c r="BZ453" s="54"/>
      <c r="CA453" s="54"/>
      <c r="CB453" s="54"/>
      <c r="CC453" s="54"/>
      <c r="CD453" s="54"/>
      <c r="CE453" s="54"/>
      <c r="CF453" s="54"/>
      <c r="CG453" s="54"/>
      <c r="CH453" s="54"/>
      <c r="CI453" s="54"/>
      <c r="CJ453" s="54"/>
      <c r="CK453" s="54"/>
      <c r="CL453" s="54"/>
      <c r="CM453" s="54"/>
      <c r="CN453" s="54"/>
      <c r="CO453" s="54"/>
      <c r="CP453" s="54"/>
      <c r="CQ453" s="54"/>
      <c r="CR453" s="54"/>
      <c r="CS453" s="54"/>
      <c r="CT453" s="54"/>
      <c r="CU453" s="54"/>
      <c r="CV453" s="54"/>
      <c r="CW453" s="54"/>
      <c r="CX453" s="54"/>
      <c r="CY453" s="54"/>
      <c r="CZ453" s="54"/>
      <c r="DA453" s="54"/>
      <c r="DB453" s="54"/>
      <c r="DC453" s="54"/>
    </row>
    <row r="454" spans="1:107" x14ac:dyDescent="0.2">
      <c r="J454" s="54"/>
      <c r="K454" s="54"/>
      <c r="L454" s="54"/>
      <c r="M454" s="54"/>
      <c r="N454" s="54"/>
      <c r="O454" s="54"/>
      <c r="P454" s="54"/>
      <c r="Q454" s="54"/>
      <c r="R454" s="54"/>
      <c r="S454" s="54"/>
      <c r="T454" s="54"/>
      <c r="U454" s="54"/>
      <c r="V454" s="54"/>
      <c r="W454" s="54"/>
      <c r="X454" s="54"/>
      <c r="Y454" s="54"/>
      <c r="Z454" s="54"/>
      <c r="AA454" s="54"/>
      <c r="AB454" s="54"/>
      <c r="AC454" s="54"/>
      <c r="AD454" s="54"/>
      <c r="AE454" s="54"/>
      <c r="AF454" s="54"/>
      <c r="AG454" s="54"/>
      <c r="AH454" s="54"/>
      <c r="AI454" s="54"/>
      <c r="AJ454" s="54"/>
      <c r="AK454" s="54"/>
      <c r="AL454" s="54"/>
      <c r="AM454" s="54"/>
      <c r="AN454" s="54"/>
      <c r="AO454" s="54"/>
      <c r="AP454" s="54"/>
      <c r="AQ454" s="54"/>
      <c r="AR454" s="54"/>
      <c r="AS454" s="54"/>
      <c r="AT454" s="54"/>
      <c r="AU454" s="54"/>
      <c r="AV454" s="54"/>
      <c r="AW454" s="54"/>
      <c r="AX454" s="54"/>
      <c r="AY454" s="54"/>
      <c r="AZ454" s="54"/>
      <c r="BA454" s="54"/>
      <c r="BB454" s="54"/>
      <c r="BC454" s="54"/>
      <c r="BD454" s="54"/>
      <c r="BE454" s="54"/>
      <c r="BF454" s="54"/>
      <c r="BG454" s="54"/>
      <c r="BH454" s="54"/>
      <c r="BI454" s="54"/>
      <c r="BJ454" s="54"/>
      <c r="BK454" s="54"/>
      <c r="BL454" s="54"/>
      <c r="BM454" s="54"/>
      <c r="BN454" s="54"/>
      <c r="BO454" s="54"/>
      <c r="BP454" s="54"/>
      <c r="BQ454" s="54"/>
      <c r="BR454" s="54"/>
      <c r="BS454" s="54"/>
      <c r="BT454" s="54"/>
      <c r="BU454" s="54"/>
      <c r="BV454" s="54"/>
      <c r="BW454" s="54"/>
      <c r="BX454" s="54"/>
      <c r="BY454" s="54"/>
      <c r="BZ454" s="54"/>
      <c r="CA454" s="54"/>
      <c r="CB454" s="54"/>
      <c r="CC454" s="54"/>
      <c r="CD454" s="54"/>
      <c r="CE454" s="54"/>
      <c r="CF454" s="54"/>
      <c r="CG454" s="54"/>
      <c r="CH454" s="54"/>
      <c r="CI454" s="54"/>
      <c r="CJ454" s="54"/>
      <c r="CK454" s="54"/>
      <c r="CL454" s="54"/>
      <c r="CM454" s="54"/>
      <c r="CN454" s="54"/>
      <c r="CO454" s="54"/>
      <c r="CP454" s="54"/>
      <c r="CQ454" s="54"/>
      <c r="CR454" s="54"/>
      <c r="CS454" s="54"/>
      <c r="CT454" s="54"/>
      <c r="CU454" s="54"/>
      <c r="CV454" s="54"/>
      <c r="CW454" s="54"/>
      <c r="CX454" s="54"/>
      <c r="CY454" s="54"/>
      <c r="CZ454" s="54"/>
      <c r="DA454" s="54"/>
      <c r="DB454" s="54"/>
      <c r="DC454" s="54"/>
    </row>
    <row r="455" spans="1:107" x14ac:dyDescent="0.2">
      <c r="J455" s="54"/>
      <c r="K455" s="54"/>
      <c r="L455" s="54"/>
      <c r="M455" s="54"/>
      <c r="N455" s="54"/>
      <c r="O455" s="54"/>
      <c r="P455" s="54"/>
      <c r="Q455" s="54"/>
      <c r="R455" s="54"/>
      <c r="S455" s="54"/>
      <c r="T455" s="54"/>
      <c r="U455" s="54"/>
      <c r="V455" s="54"/>
      <c r="W455" s="54"/>
      <c r="X455" s="54"/>
      <c r="Y455" s="54"/>
      <c r="Z455" s="54"/>
      <c r="AA455" s="54"/>
      <c r="AB455" s="54"/>
      <c r="AC455" s="54"/>
      <c r="AD455" s="54"/>
      <c r="AE455" s="54"/>
      <c r="AF455" s="54"/>
      <c r="AG455" s="54"/>
      <c r="AH455" s="54"/>
      <c r="AI455" s="54"/>
      <c r="AJ455" s="54"/>
      <c r="AK455" s="54"/>
      <c r="AL455" s="54"/>
      <c r="AM455" s="54"/>
      <c r="AN455" s="54"/>
      <c r="AO455" s="54"/>
      <c r="AP455" s="54"/>
      <c r="AQ455" s="54"/>
      <c r="AR455" s="54"/>
      <c r="AS455" s="54"/>
      <c r="AT455" s="54"/>
      <c r="AU455" s="54"/>
      <c r="AV455" s="54"/>
      <c r="AW455" s="54"/>
      <c r="AX455" s="54"/>
      <c r="AY455" s="54"/>
      <c r="AZ455" s="54"/>
      <c r="BA455" s="54"/>
      <c r="BB455" s="54"/>
      <c r="BC455" s="54"/>
      <c r="BD455" s="54"/>
      <c r="BE455" s="54"/>
      <c r="BF455" s="54"/>
      <c r="BG455" s="54"/>
      <c r="BH455" s="54"/>
      <c r="BI455" s="54"/>
      <c r="BJ455" s="54"/>
      <c r="BK455" s="54"/>
      <c r="BL455" s="54"/>
      <c r="BM455" s="54"/>
      <c r="BN455" s="54"/>
      <c r="BO455" s="54"/>
      <c r="BP455" s="54"/>
      <c r="BQ455" s="54"/>
      <c r="BR455" s="54"/>
      <c r="BS455" s="54"/>
      <c r="BT455" s="54"/>
      <c r="BU455" s="54"/>
      <c r="BV455" s="54"/>
      <c r="BW455" s="54"/>
      <c r="BX455" s="54"/>
      <c r="BY455" s="54"/>
      <c r="BZ455" s="54"/>
      <c r="CA455" s="54"/>
      <c r="CB455" s="54"/>
      <c r="CC455" s="54"/>
      <c r="CD455" s="54"/>
      <c r="CE455" s="54"/>
      <c r="CF455" s="54"/>
      <c r="CG455" s="54"/>
      <c r="CH455" s="54"/>
      <c r="CI455" s="54"/>
      <c r="CJ455" s="54"/>
      <c r="CK455" s="54"/>
      <c r="CL455" s="54"/>
      <c r="CM455" s="54"/>
      <c r="CN455" s="54"/>
      <c r="CO455" s="54"/>
      <c r="CP455" s="54"/>
      <c r="CQ455" s="54"/>
      <c r="CR455" s="54"/>
      <c r="CS455" s="54"/>
      <c r="CT455" s="54"/>
      <c r="CU455" s="54"/>
      <c r="CV455" s="54"/>
      <c r="CW455" s="54"/>
      <c r="CX455" s="54"/>
      <c r="CY455" s="54"/>
      <c r="CZ455" s="54"/>
      <c r="DA455" s="54"/>
      <c r="DB455" s="54"/>
      <c r="DC455" s="54"/>
    </row>
    <row r="456" spans="1:107" x14ac:dyDescent="0.2">
      <c r="J456" s="54"/>
      <c r="K456" s="54"/>
      <c r="L456" s="54"/>
      <c r="M456" s="54"/>
      <c r="N456" s="54"/>
      <c r="O456" s="54"/>
      <c r="P456" s="54"/>
      <c r="Q456" s="54"/>
      <c r="R456" s="54"/>
      <c r="S456" s="54"/>
      <c r="T456" s="54"/>
      <c r="U456" s="54"/>
      <c r="V456" s="54"/>
      <c r="W456" s="54"/>
      <c r="X456" s="54"/>
      <c r="Y456" s="54"/>
      <c r="Z456" s="54"/>
      <c r="AA456" s="54"/>
      <c r="AB456" s="54"/>
      <c r="AC456" s="54"/>
      <c r="AD456" s="54"/>
      <c r="AE456" s="54"/>
      <c r="AF456" s="54"/>
      <c r="AG456" s="54"/>
      <c r="AH456" s="54"/>
      <c r="AI456" s="54"/>
      <c r="AJ456" s="54"/>
      <c r="AK456" s="54"/>
      <c r="AL456" s="54"/>
      <c r="AM456" s="54"/>
      <c r="AN456" s="54"/>
      <c r="AO456" s="54"/>
      <c r="AP456" s="54"/>
      <c r="AQ456" s="54"/>
      <c r="AR456" s="54"/>
      <c r="AS456" s="54"/>
      <c r="AT456" s="54"/>
      <c r="AU456" s="54"/>
      <c r="AV456" s="54"/>
      <c r="AW456" s="54"/>
      <c r="AX456" s="54"/>
      <c r="AY456" s="54"/>
      <c r="AZ456" s="54"/>
      <c r="BA456" s="54"/>
      <c r="BB456" s="54"/>
      <c r="BC456" s="54"/>
      <c r="BD456" s="54"/>
      <c r="BE456" s="54"/>
      <c r="BF456" s="54"/>
      <c r="BG456" s="54"/>
      <c r="BH456" s="54"/>
      <c r="BI456" s="54"/>
      <c r="BJ456" s="54"/>
      <c r="BK456" s="54"/>
      <c r="BL456" s="54"/>
      <c r="BM456" s="54"/>
      <c r="BN456" s="54"/>
      <c r="BO456" s="54"/>
      <c r="BP456" s="54"/>
      <c r="BQ456" s="54"/>
      <c r="BR456" s="54"/>
      <c r="BS456" s="54"/>
      <c r="BT456" s="54"/>
      <c r="BU456" s="54"/>
      <c r="BV456" s="54"/>
      <c r="BW456" s="54"/>
      <c r="BX456" s="54"/>
      <c r="BY456" s="54"/>
      <c r="BZ456" s="54"/>
      <c r="CA456" s="54"/>
      <c r="CB456" s="54"/>
      <c r="CC456" s="54"/>
      <c r="CD456" s="54"/>
      <c r="CE456" s="54"/>
      <c r="CF456" s="54"/>
      <c r="CG456" s="54"/>
      <c r="CH456" s="54"/>
      <c r="CI456" s="54"/>
      <c r="CJ456" s="54"/>
      <c r="CK456" s="54"/>
      <c r="CL456" s="54"/>
      <c r="CM456" s="54"/>
      <c r="CN456" s="54"/>
      <c r="CO456" s="54"/>
      <c r="CP456" s="54"/>
      <c r="CQ456" s="54"/>
      <c r="CR456" s="54"/>
      <c r="CS456" s="54"/>
      <c r="CT456" s="54"/>
      <c r="CU456" s="54"/>
      <c r="CV456" s="54"/>
      <c r="CW456" s="54"/>
      <c r="CX456" s="54"/>
      <c r="CY456" s="54"/>
      <c r="CZ456" s="54"/>
      <c r="DA456" s="54"/>
      <c r="DB456" s="54"/>
      <c r="DC456" s="54"/>
    </row>
    <row r="457" spans="1:107" x14ac:dyDescent="0.2">
      <c r="J457" s="54"/>
      <c r="K457" s="54"/>
      <c r="L457" s="54"/>
      <c r="M457" s="54"/>
      <c r="N457" s="54"/>
      <c r="O457" s="54"/>
      <c r="P457" s="54"/>
      <c r="Q457" s="54"/>
      <c r="R457" s="54"/>
      <c r="S457" s="54"/>
      <c r="T457" s="54"/>
      <c r="U457" s="54"/>
      <c r="V457" s="54"/>
      <c r="W457" s="54"/>
      <c r="X457" s="54"/>
      <c r="Y457" s="54"/>
      <c r="Z457" s="54"/>
      <c r="AA457" s="54"/>
      <c r="AB457" s="54"/>
      <c r="AC457" s="54"/>
      <c r="AD457" s="54"/>
      <c r="AE457" s="54"/>
      <c r="AF457" s="54"/>
      <c r="AG457" s="54"/>
      <c r="AH457" s="54"/>
      <c r="AI457" s="54"/>
      <c r="AJ457" s="54"/>
      <c r="AK457" s="54"/>
      <c r="AL457" s="54"/>
      <c r="AM457" s="54"/>
      <c r="AN457" s="54"/>
      <c r="AO457" s="54"/>
      <c r="AP457" s="54"/>
      <c r="AQ457" s="54"/>
      <c r="AR457" s="54"/>
      <c r="AS457" s="54"/>
      <c r="AT457" s="54"/>
      <c r="AU457" s="54"/>
      <c r="AV457" s="54"/>
      <c r="AW457" s="54"/>
      <c r="AX457" s="54"/>
      <c r="AY457" s="54"/>
      <c r="AZ457" s="54"/>
      <c r="BA457" s="54"/>
      <c r="BB457" s="54"/>
      <c r="BC457" s="54"/>
      <c r="BD457" s="54"/>
      <c r="BE457" s="54"/>
      <c r="BF457" s="54"/>
      <c r="BG457" s="54"/>
      <c r="BH457" s="54"/>
      <c r="BI457" s="54"/>
      <c r="BJ457" s="54"/>
      <c r="BK457" s="54"/>
      <c r="BL457" s="54"/>
      <c r="BM457" s="54"/>
      <c r="BN457" s="54"/>
      <c r="BO457" s="54"/>
      <c r="BP457" s="54"/>
      <c r="BQ457" s="54"/>
      <c r="BR457" s="54"/>
      <c r="BS457" s="54"/>
      <c r="BT457" s="54"/>
      <c r="BU457" s="54"/>
      <c r="BV457" s="54"/>
      <c r="BW457" s="54"/>
      <c r="BX457" s="54"/>
      <c r="BY457" s="54"/>
      <c r="BZ457" s="54"/>
      <c r="CA457" s="54"/>
      <c r="CB457" s="54"/>
      <c r="CC457" s="54"/>
      <c r="CD457" s="54"/>
      <c r="CE457" s="54"/>
      <c r="CF457" s="54"/>
      <c r="CG457" s="54"/>
      <c r="CH457" s="54"/>
      <c r="CI457" s="54"/>
      <c r="CJ457" s="54"/>
      <c r="CK457" s="54"/>
      <c r="CL457" s="54"/>
      <c r="CM457" s="54"/>
      <c r="CN457" s="54"/>
      <c r="CO457" s="54"/>
      <c r="CP457" s="54"/>
      <c r="CQ457" s="54"/>
      <c r="CR457" s="54"/>
      <c r="CS457" s="54"/>
      <c r="CT457" s="54"/>
      <c r="CU457" s="54"/>
      <c r="CV457" s="54"/>
      <c r="CW457" s="54"/>
      <c r="CX457" s="54"/>
      <c r="CY457" s="54"/>
      <c r="CZ457" s="54"/>
      <c r="DA457" s="54"/>
      <c r="DB457" s="54"/>
      <c r="DC457" s="54"/>
    </row>
    <row r="458" spans="1:107" x14ac:dyDescent="0.2">
      <c r="J458" s="54"/>
      <c r="K458" s="54"/>
      <c r="L458" s="54"/>
      <c r="M458" s="54"/>
      <c r="N458" s="54"/>
      <c r="O458" s="54"/>
      <c r="P458" s="54"/>
      <c r="Q458" s="54"/>
      <c r="R458" s="54"/>
      <c r="S458" s="54"/>
      <c r="T458" s="54"/>
      <c r="U458" s="54"/>
      <c r="V458" s="54"/>
      <c r="W458" s="54"/>
      <c r="X458" s="54"/>
      <c r="Y458" s="54"/>
      <c r="Z458" s="54"/>
      <c r="AA458" s="54"/>
      <c r="AB458" s="54"/>
      <c r="AC458" s="54"/>
      <c r="AD458" s="54"/>
      <c r="AE458" s="54"/>
      <c r="AF458" s="54"/>
      <c r="AG458" s="54"/>
      <c r="AH458" s="54"/>
      <c r="AI458" s="54"/>
      <c r="AJ458" s="54"/>
      <c r="AK458" s="54"/>
      <c r="AL458" s="54"/>
      <c r="AM458" s="54"/>
      <c r="AN458" s="54"/>
      <c r="AO458" s="54"/>
      <c r="AP458" s="54"/>
      <c r="AQ458" s="54"/>
      <c r="AR458" s="54"/>
      <c r="AS458" s="54"/>
      <c r="AT458" s="54"/>
      <c r="AU458" s="54"/>
      <c r="AV458" s="54"/>
      <c r="AW458" s="54"/>
      <c r="AX458" s="54"/>
      <c r="AY458" s="54"/>
      <c r="AZ458" s="54"/>
      <c r="BA458" s="54"/>
      <c r="BB458" s="54"/>
      <c r="BC458" s="54"/>
      <c r="BD458" s="54"/>
      <c r="BE458" s="54"/>
      <c r="BF458" s="54"/>
      <c r="BG458" s="54"/>
      <c r="BH458" s="54"/>
      <c r="BI458" s="54"/>
      <c r="BJ458" s="54"/>
      <c r="BK458" s="54"/>
      <c r="BL458" s="54"/>
      <c r="BM458" s="54"/>
      <c r="BN458" s="54"/>
      <c r="BO458" s="54"/>
      <c r="BP458" s="54"/>
      <c r="BQ458" s="54"/>
      <c r="BR458" s="54"/>
      <c r="BS458" s="54"/>
      <c r="BT458" s="54"/>
      <c r="BU458" s="54"/>
      <c r="BV458" s="54"/>
      <c r="BW458" s="54"/>
      <c r="BX458" s="54"/>
      <c r="BY458" s="54"/>
      <c r="BZ458" s="54"/>
      <c r="CA458" s="54"/>
      <c r="CB458" s="54"/>
      <c r="CC458" s="54"/>
      <c r="CD458" s="54"/>
      <c r="CE458" s="54"/>
      <c r="CF458" s="54"/>
      <c r="CG458" s="54"/>
      <c r="CH458" s="54"/>
      <c r="CI458" s="54"/>
      <c r="CJ458" s="54"/>
      <c r="CK458" s="54"/>
      <c r="CL458" s="54"/>
      <c r="CM458" s="54"/>
      <c r="CN458" s="54"/>
      <c r="CO458" s="54"/>
      <c r="CP458" s="54"/>
      <c r="CQ458" s="54"/>
      <c r="CR458" s="54"/>
      <c r="CS458" s="54"/>
      <c r="CT458" s="54"/>
      <c r="CU458" s="54"/>
      <c r="CV458" s="54"/>
      <c r="CW458" s="54"/>
      <c r="CX458" s="54"/>
      <c r="CY458" s="54"/>
      <c r="CZ458" s="54"/>
      <c r="DA458" s="54"/>
      <c r="DB458" s="54"/>
      <c r="DC458" s="54"/>
    </row>
    <row r="459" spans="1:107" x14ac:dyDescent="0.2">
      <c r="J459" s="54"/>
      <c r="K459" s="54"/>
      <c r="L459" s="54"/>
      <c r="M459" s="54"/>
      <c r="N459" s="54"/>
      <c r="O459" s="54"/>
      <c r="P459" s="54"/>
      <c r="Q459" s="54"/>
      <c r="R459" s="54"/>
      <c r="S459" s="54"/>
      <c r="T459" s="54"/>
      <c r="U459" s="54"/>
      <c r="V459" s="54"/>
      <c r="W459" s="54"/>
      <c r="X459" s="54"/>
      <c r="Y459" s="54"/>
      <c r="Z459" s="54"/>
      <c r="AA459" s="54"/>
      <c r="AB459" s="54"/>
      <c r="AC459" s="54"/>
      <c r="AD459" s="54"/>
      <c r="AE459" s="54"/>
      <c r="AF459" s="54"/>
      <c r="AG459" s="54"/>
      <c r="AH459" s="54"/>
      <c r="AI459" s="54"/>
      <c r="AJ459" s="54"/>
      <c r="AK459" s="54"/>
      <c r="AL459" s="54"/>
      <c r="AM459" s="54"/>
      <c r="AN459" s="54"/>
      <c r="AO459" s="54"/>
      <c r="AP459" s="54"/>
      <c r="AQ459" s="54"/>
      <c r="AR459" s="54"/>
      <c r="AS459" s="54"/>
      <c r="AT459" s="54"/>
      <c r="AU459" s="54"/>
      <c r="AV459" s="54"/>
      <c r="AW459" s="54"/>
      <c r="AX459" s="54"/>
      <c r="AY459" s="54"/>
      <c r="AZ459" s="54"/>
      <c r="BA459" s="54"/>
      <c r="BB459" s="54"/>
      <c r="BC459" s="54"/>
      <c r="BD459" s="54"/>
      <c r="BE459" s="54"/>
      <c r="BF459" s="54"/>
      <c r="BG459" s="54"/>
      <c r="BH459" s="54"/>
      <c r="BI459" s="54"/>
      <c r="BJ459" s="54"/>
      <c r="BK459" s="54"/>
      <c r="BL459" s="54"/>
      <c r="BM459" s="54"/>
      <c r="BN459" s="54"/>
      <c r="BO459" s="54"/>
      <c r="BP459" s="54"/>
      <c r="BQ459" s="54"/>
      <c r="BR459" s="54"/>
      <c r="BS459" s="54"/>
      <c r="BT459" s="54"/>
      <c r="BU459" s="54"/>
      <c r="BV459" s="54"/>
      <c r="BW459" s="54"/>
      <c r="BX459" s="54"/>
      <c r="BY459" s="54"/>
      <c r="BZ459" s="54"/>
      <c r="CA459" s="54"/>
      <c r="CB459" s="54"/>
      <c r="CC459" s="54"/>
      <c r="CD459" s="54"/>
      <c r="CE459" s="54"/>
      <c r="CF459" s="54"/>
      <c r="CG459" s="54"/>
      <c r="CH459" s="54"/>
      <c r="CI459" s="54"/>
      <c r="CJ459" s="54"/>
      <c r="CK459" s="54"/>
      <c r="CL459" s="54"/>
      <c r="CM459" s="54"/>
      <c r="CN459" s="54"/>
      <c r="CO459" s="54"/>
      <c r="CP459" s="54"/>
      <c r="CQ459" s="54"/>
      <c r="CR459" s="54"/>
      <c r="CS459" s="54"/>
      <c r="CT459" s="54"/>
      <c r="CU459" s="54"/>
      <c r="CV459" s="54"/>
      <c r="CW459" s="54"/>
      <c r="CX459" s="54"/>
      <c r="CY459" s="54"/>
      <c r="CZ459" s="54"/>
      <c r="DA459" s="54"/>
      <c r="DB459" s="54"/>
      <c r="DC459" s="54"/>
    </row>
    <row r="460" spans="1:107" x14ac:dyDescent="0.2">
      <c r="J460" s="54"/>
      <c r="K460" s="54"/>
      <c r="L460" s="54"/>
      <c r="M460" s="54"/>
      <c r="N460" s="54"/>
      <c r="O460" s="54"/>
      <c r="P460" s="54"/>
      <c r="Q460" s="54"/>
      <c r="R460" s="54"/>
      <c r="S460" s="54"/>
      <c r="T460" s="54"/>
      <c r="U460" s="54"/>
      <c r="V460" s="54"/>
      <c r="W460" s="54"/>
      <c r="X460" s="54"/>
      <c r="Y460" s="54"/>
      <c r="Z460" s="54"/>
      <c r="AA460" s="54"/>
      <c r="AB460" s="54"/>
      <c r="AC460" s="54"/>
      <c r="AD460" s="54"/>
      <c r="AE460" s="54"/>
      <c r="AF460" s="54"/>
      <c r="AG460" s="54"/>
      <c r="AH460" s="54"/>
      <c r="AI460" s="54"/>
      <c r="AJ460" s="54"/>
      <c r="AK460" s="54"/>
      <c r="AL460" s="54"/>
      <c r="AM460" s="54"/>
      <c r="AN460" s="54"/>
      <c r="AO460" s="54"/>
      <c r="AP460" s="54"/>
      <c r="AQ460" s="54"/>
      <c r="AR460" s="54"/>
      <c r="AS460" s="54"/>
      <c r="AT460" s="54"/>
      <c r="AU460" s="54"/>
      <c r="AV460" s="54"/>
      <c r="AW460" s="54"/>
      <c r="AX460" s="54"/>
      <c r="AY460" s="54"/>
      <c r="AZ460" s="54"/>
      <c r="BA460" s="54"/>
      <c r="BB460" s="54"/>
      <c r="BC460" s="54"/>
      <c r="BD460" s="54"/>
      <c r="BE460" s="54"/>
      <c r="BF460" s="54"/>
      <c r="BG460" s="54"/>
      <c r="BH460" s="54"/>
      <c r="BI460" s="54"/>
      <c r="BJ460" s="54"/>
      <c r="BK460" s="54"/>
      <c r="BL460" s="54"/>
      <c r="BM460" s="54"/>
      <c r="BN460" s="54"/>
      <c r="BO460" s="54"/>
      <c r="BP460" s="54"/>
      <c r="BQ460" s="54"/>
      <c r="BR460" s="54"/>
      <c r="BS460" s="54"/>
      <c r="BT460" s="54"/>
      <c r="BU460" s="54"/>
      <c r="BV460" s="54"/>
      <c r="BW460" s="54"/>
      <c r="BX460" s="54"/>
      <c r="BY460" s="54"/>
      <c r="BZ460" s="54"/>
      <c r="CA460" s="54"/>
      <c r="CB460" s="54"/>
      <c r="CC460" s="54"/>
      <c r="CD460" s="54"/>
      <c r="CE460" s="54"/>
      <c r="CF460" s="54"/>
      <c r="CG460" s="54"/>
      <c r="CH460" s="54"/>
      <c r="CI460" s="54"/>
      <c r="CJ460" s="54"/>
      <c r="CK460" s="54"/>
      <c r="CL460" s="54"/>
      <c r="CM460" s="54"/>
      <c r="CN460" s="54"/>
      <c r="CO460" s="54"/>
      <c r="CP460" s="54"/>
      <c r="CQ460" s="54"/>
      <c r="CR460" s="54"/>
      <c r="CS460" s="54"/>
      <c r="CT460" s="54"/>
      <c r="CU460" s="54"/>
      <c r="CV460" s="54"/>
      <c r="CW460" s="54"/>
      <c r="CX460" s="54"/>
      <c r="CY460" s="54"/>
      <c r="CZ460" s="54"/>
      <c r="DA460" s="54"/>
      <c r="DB460" s="54"/>
      <c r="DC460" s="54"/>
    </row>
    <row r="461" spans="1:107" x14ac:dyDescent="0.2">
      <c r="J461" s="54"/>
      <c r="K461" s="54"/>
      <c r="L461" s="54"/>
      <c r="M461" s="54"/>
      <c r="N461" s="54"/>
      <c r="O461" s="54"/>
      <c r="P461" s="54"/>
      <c r="Q461" s="54"/>
      <c r="R461" s="54"/>
      <c r="S461" s="54"/>
      <c r="T461" s="54"/>
      <c r="U461" s="54"/>
      <c r="V461" s="54"/>
      <c r="W461" s="54"/>
      <c r="X461" s="54"/>
      <c r="Y461" s="54"/>
      <c r="Z461" s="54"/>
      <c r="AA461" s="54"/>
      <c r="AB461" s="54"/>
      <c r="AC461" s="54"/>
      <c r="AD461" s="54"/>
      <c r="AE461" s="54"/>
      <c r="AF461" s="54"/>
      <c r="AG461" s="54"/>
      <c r="AH461" s="54"/>
      <c r="AI461" s="54"/>
      <c r="AJ461" s="54"/>
      <c r="AK461" s="54"/>
      <c r="AL461" s="54"/>
      <c r="AM461" s="54"/>
      <c r="AN461" s="54"/>
      <c r="AO461" s="54"/>
      <c r="AP461" s="54"/>
      <c r="AQ461" s="54"/>
      <c r="AR461" s="54"/>
      <c r="AS461" s="54"/>
      <c r="AT461" s="54"/>
      <c r="AU461" s="54"/>
      <c r="AV461" s="54"/>
      <c r="AW461" s="54"/>
      <c r="AX461" s="54"/>
      <c r="AY461" s="54"/>
      <c r="AZ461" s="54"/>
      <c r="BA461" s="54"/>
      <c r="BB461" s="54"/>
      <c r="BC461" s="54"/>
      <c r="BD461" s="54"/>
      <c r="BE461" s="54"/>
      <c r="BF461" s="54"/>
      <c r="BG461" s="54"/>
      <c r="BH461" s="54"/>
      <c r="BI461" s="54"/>
      <c r="BJ461" s="54"/>
      <c r="BK461" s="54"/>
      <c r="BL461" s="54"/>
      <c r="BM461" s="54"/>
      <c r="BN461" s="54"/>
      <c r="BO461" s="54"/>
      <c r="BP461" s="54"/>
      <c r="BQ461" s="54"/>
      <c r="BR461" s="54"/>
      <c r="BS461" s="54"/>
      <c r="BT461" s="54"/>
      <c r="BU461" s="54"/>
      <c r="BV461" s="54"/>
      <c r="BW461" s="54"/>
      <c r="BX461" s="54"/>
      <c r="BY461" s="54"/>
      <c r="BZ461" s="54"/>
      <c r="CA461" s="54"/>
      <c r="CB461" s="54"/>
      <c r="CC461" s="54"/>
      <c r="CD461" s="54"/>
      <c r="CE461" s="54"/>
      <c r="CF461" s="54"/>
      <c r="CG461" s="54"/>
      <c r="CH461" s="54"/>
      <c r="CI461" s="54"/>
      <c r="CJ461" s="54"/>
      <c r="CK461" s="54"/>
      <c r="CL461" s="54"/>
      <c r="CM461" s="54"/>
      <c r="CN461" s="54"/>
      <c r="CO461" s="54"/>
      <c r="CP461" s="54"/>
      <c r="CQ461" s="54"/>
      <c r="CR461" s="54"/>
      <c r="CS461" s="54"/>
      <c r="CT461" s="54"/>
      <c r="CU461" s="54"/>
      <c r="CV461" s="54"/>
      <c r="CW461" s="54"/>
      <c r="CX461" s="54"/>
      <c r="CY461" s="54"/>
      <c r="CZ461" s="54"/>
      <c r="DA461" s="54"/>
      <c r="DB461" s="54"/>
      <c r="DC461" s="54"/>
    </row>
    <row r="462" spans="1:107" x14ac:dyDescent="0.2">
      <c r="J462" s="54"/>
      <c r="K462" s="54"/>
      <c r="L462" s="54"/>
      <c r="M462" s="54"/>
      <c r="N462" s="54"/>
      <c r="O462" s="54"/>
      <c r="P462" s="54"/>
      <c r="Q462" s="54"/>
      <c r="R462" s="54"/>
      <c r="S462" s="54"/>
      <c r="T462" s="54"/>
      <c r="U462" s="54"/>
      <c r="V462" s="54"/>
      <c r="W462" s="54"/>
      <c r="X462" s="54"/>
      <c r="Y462" s="54"/>
      <c r="Z462" s="54"/>
      <c r="AA462" s="54"/>
      <c r="AB462" s="54"/>
      <c r="AC462" s="54"/>
      <c r="AD462" s="54"/>
      <c r="AE462" s="54"/>
      <c r="AF462" s="54"/>
      <c r="AG462" s="54"/>
      <c r="AH462" s="54"/>
      <c r="AI462" s="54"/>
      <c r="AJ462" s="54"/>
      <c r="AK462" s="54"/>
      <c r="AL462" s="54"/>
      <c r="AM462" s="54"/>
      <c r="AN462" s="54"/>
      <c r="AO462" s="54"/>
      <c r="AP462" s="54"/>
      <c r="AQ462" s="54"/>
      <c r="AR462" s="54"/>
      <c r="AS462" s="54"/>
      <c r="AT462" s="54"/>
      <c r="AU462" s="54"/>
      <c r="AV462" s="54"/>
      <c r="AW462" s="54"/>
      <c r="AX462" s="54"/>
      <c r="AY462" s="54"/>
      <c r="AZ462" s="54"/>
      <c r="BA462" s="54"/>
      <c r="BB462" s="54"/>
      <c r="BC462" s="54"/>
      <c r="BD462" s="54"/>
      <c r="BE462" s="54"/>
      <c r="BF462" s="54"/>
      <c r="BG462" s="54"/>
      <c r="BH462" s="54"/>
      <c r="BI462" s="54"/>
      <c r="BJ462" s="54"/>
      <c r="BK462" s="54"/>
      <c r="BL462" s="54"/>
      <c r="BM462" s="54"/>
      <c r="BN462" s="54"/>
      <c r="BO462" s="54"/>
      <c r="BP462" s="54"/>
      <c r="BQ462" s="54"/>
      <c r="BR462" s="54"/>
      <c r="BS462" s="54"/>
      <c r="BT462" s="54"/>
      <c r="BU462" s="54"/>
      <c r="BV462" s="54"/>
      <c r="BW462" s="54"/>
      <c r="BX462" s="54"/>
      <c r="BY462" s="54"/>
      <c r="BZ462" s="54"/>
      <c r="CA462" s="54"/>
      <c r="CB462" s="54"/>
      <c r="CC462" s="54"/>
      <c r="CD462" s="54"/>
      <c r="CE462" s="54"/>
      <c r="CF462" s="54"/>
      <c r="CG462" s="54"/>
      <c r="CH462" s="54"/>
      <c r="CI462" s="54"/>
      <c r="CJ462" s="54"/>
      <c r="CK462" s="54"/>
      <c r="CL462" s="54"/>
      <c r="CM462" s="54"/>
      <c r="CN462" s="54"/>
      <c r="CO462" s="54"/>
      <c r="CP462" s="54"/>
      <c r="CQ462" s="54"/>
      <c r="CR462" s="54"/>
      <c r="CS462" s="54"/>
      <c r="CT462" s="54"/>
      <c r="CU462" s="54"/>
      <c r="CV462" s="54"/>
      <c r="CW462" s="54"/>
      <c r="CX462" s="54"/>
      <c r="CY462" s="54"/>
      <c r="CZ462" s="54"/>
      <c r="DA462" s="54"/>
      <c r="DB462" s="54"/>
      <c r="DC462" s="54"/>
    </row>
    <row r="463" spans="1:107" x14ac:dyDescent="0.2">
      <c r="J463" s="54"/>
      <c r="K463" s="54"/>
      <c r="L463" s="54"/>
      <c r="M463" s="54"/>
      <c r="N463" s="54"/>
      <c r="O463" s="54"/>
      <c r="P463" s="54"/>
      <c r="Q463" s="54"/>
      <c r="R463" s="54"/>
      <c r="S463" s="54"/>
      <c r="T463" s="54"/>
      <c r="U463" s="54"/>
      <c r="V463" s="54"/>
      <c r="W463" s="54"/>
      <c r="X463" s="54"/>
      <c r="Y463" s="54"/>
      <c r="Z463" s="54"/>
      <c r="AA463" s="54"/>
      <c r="AB463" s="54"/>
      <c r="AC463" s="54"/>
      <c r="AD463" s="54"/>
      <c r="AE463" s="54"/>
      <c r="AF463" s="54"/>
      <c r="AG463" s="54"/>
      <c r="AH463" s="54"/>
      <c r="AI463" s="54"/>
      <c r="AJ463" s="54"/>
      <c r="AK463" s="54"/>
      <c r="AL463" s="54"/>
      <c r="AM463" s="54"/>
      <c r="AN463" s="54"/>
      <c r="AO463" s="54"/>
      <c r="AP463" s="54"/>
      <c r="AQ463" s="54"/>
      <c r="AR463" s="54"/>
      <c r="AS463" s="54"/>
      <c r="AT463" s="54"/>
      <c r="AU463" s="54"/>
      <c r="AV463" s="54"/>
      <c r="AW463" s="54"/>
      <c r="AX463" s="54"/>
      <c r="AY463" s="54"/>
      <c r="AZ463" s="54"/>
      <c r="BA463" s="54"/>
      <c r="BB463" s="54"/>
      <c r="BC463" s="54"/>
      <c r="BD463" s="54"/>
      <c r="BE463" s="54"/>
      <c r="BF463" s="54"/>
      <c r="BG463" s="54"/>
      <c r="BH463" s="54"/>
      <c r="BI463" s="54"/>
      <c r="BJ463" s="54"/>
      <c r="BK463" s="54"/>
      <c r="BL463" s="54"/>
      <c r="BM463" s="54"/>
      <c r="BN463" s="54"/>
      <c r="BO463" s="54"/>
      <c r="BP463" s="54"/>
      <c r="BQ463" s="54"/>
      <c r="BR463" s="54"/>
      <c r="BS463" s="54"/>
      <c r="BT463" s="54"/>
      <c r="BU463" s="54"/>
      <c r="BV463" s="54"/>
      <c r="BW463" s="54"/>
      <c r="BX463" s="54"/>
      <c r="BY463" s="54"/>
      <c r="BZ463" s="54"/>
      <c r="CA463" s="54"/>
      <c r="CB463" s="54"/>
      <c r="CC463" s="54"/>
      <c r="CD463" s="54"/>
      <c r="CE463" s="54"/>
      <c r="CF463" s="54"/>
      <c r="CG463" s="54"/>
      <c r="CH463" s="54"/>
      <c r="CI463" s="54"/>
      <c r="CJ463" s="54"/>
      <c r="CK463" s="54"/>
      <c r="CL463" s="54"/>
      <c r="CM463" s="54"/>
      <c r="CN463" s="54"/>
      <c r="CO463" s="54"/>
      <c r="CP463" s="54"/>
      <c r="CQ463" s="54"/>
      <c r="CR463" s="54"/>
      <c r="CS463" s="54"/>
      <c r="CT463" s="54"/>
      <c r="CU463" s="54"/>
      <c r="CV463" s="54"/>
      <c r="CW463" s="54"/>
      <c r="CX463" s="54"/>
      <c r="CY463" s="54"/>
      <c r="CZ463" s="54"/>
      <c r="DA463" s="54"/>
      <c r="DB463" s="54"/>
      <c r="DC463" s="54"/>
    </row>
    <row r="464" spans="1:107" x14ac:dyDescent="0.2">
      <c r="J464" s="54"/>
      <c r="K464" s="54"/>
      <c r="L464" s="54"/>
      <c r="M464" s="54"/>
      <c r="N464" s="54"/>
      <c r="O464" s="54"/>
      <c r="P464" s="54"/>
      <c r="Q464" s="54"/>
      <c r="R464" s="54"/>
      <c r="S464" s="54"/>
      <c r="T464" s="54"/>
      <c r="U464" s="54"/>
      <c r="V464" s="54"/>
      <c r="W464" s="54"/>
      <c r="X464" s="54"/>
      <c r="Y464" s="54"/>
      <c r="Z464" s="54"/>
      <c r="AA464" s="54"/>
      <c r="AB464" s="54"/>
      <c r="AC464" s="54"/>
      <c r="AD464" s="54"/>
      <c r="AE464" s="54"/>
      <c r="AF464" s="54"/>
      <c r="AG464" s="54"/>
      <c r="AH464" s="54"/>
      <c r="AI464" s="54"/>
      <c r="AJ464" s="54"/>
      <c r="AK464" s="54"/>
      <c r="AL464" s="54"/>
      <c r="AM464" s="54"/>
      <c r="AN464" s="54"/>
      <c r="AO464" s="54"/>
      <c r="AP464" s="54"/>
      <c r="AQ464" s="54"/>
      <c r="AR464" s="54"/>
      <c r="AS464" s="54"/>
      <c r="AT464" s="54"/>
      <c r="AU464" s="54"/>
      <c r="AV464" s="54"/>
      <c r="AW464" s="54"/>
      <c r="AX464" s="54"/>
      <c r="AY464" s="54"/>
      <c r="AZ464" s="54"/>
      <c r="BA464" s="54"/>
      <c r="BB464" s="54"/>
      <c r="BC464" s="54"/>
      <c r="BD464" s="54"/>
      <c r="BE464" s="54"/>
      <c r="BF464" s="54"/>
      <c r="BG464" s="54"/>
      <c r="BH464" s="54"/>
      <c r="BI464" s="54"/>
      <c r="BJ464" s="54"/>
      <c r="BK464" s="54"/>
      <c r="BL464" s="54"/>
      <c r="BM464" s="54"/>
      <c r="BN464" s="54"/>
      <c r="BO464" s="54"/>
      <c r="BP464" s="54"/>
      <c r="BQ464" s="54"/>
      <c r="BR464" s="54"/>
      <c r="BS464" s="54"/>
      <c r="BT464" s="54"/>
      <c r="BU464" s="54"/>
      <c r="BV464" s="54"/>
      <c r="BW464" s="54"/>
      <c r="BX464" s="54"/>
      <c r="BY464" s="54"/>
      <c r="BZ464" s="54"/>
      <c r="CA464" s="54"/>
      <c r="CB464" s="54"/>
      <c r="CC464" s="54"/>
      <c r="CD464" s="54"/>
      <c r="CE464" s="54"/>
      <c r="CF464" s="54"/>
      <c r="CG464" s="54"/>
      <c r="CH464" s="54"/>
      <c r="CI464" s="54"/>
      <c r="CJ464" s="54"/>
      <c r="CK464" s="54"/>
      <c r="CL464" s="54"/>
      <c r="CM464" s="54"/>
      <c r="CN464" s="54"/>
      <c r="CO464" s="54"/>
      <c r="CP464" s="54"/>
      <c r="CQ464" s="54"/>
      <c r="CR464" s="54"/>
      <c r="CS464" s="54"/>
      <c r="CT464" s="54"/>
      <c r="CU464" s="54"/>
      <c r="CV464" s="54"/>
      <c r="CW464" s="54"/>
      <c r="CX464" s="54"/>
      <c r="CY464" s="54"/>
      <c r="CZ464" s="54"/>
      <c r="DA464" s="54"/>
      <c r="DB464" s="54"/>
      <c r="DC464" s="54"/>
    </row>
    <row r="465" spans="10:107" x14ac:dyDescent="0.2">
      <c r="J465" s="54"/>
      <c r="K465" s="54"/>
      <c r="L465" s="54"/>
      <c r="M465" s="54"/>
      <c r="N465" s="54"/>
      <c r="O465" s="54"/>
      <c r="P465" s="54"/>
      <c r="Q465" s="54"/>
      <c r="R465" s="54"/>
      <c r="S465" s="54"/>
      <c r="T465" s="54"/>
      <c r="U465" s="54"/>
      <c r="V465" s="54"/>
      <c r="W465" s="54"/>
      <c r="X465" s="54"/>
      <c r="Y465" s="54"/>
      <c r="Z465" s="54"/>
      <c r="AA465" s="54"/>
      <c r="AB465" s="54"/>
      <c r="AC465" s="54"/>
      <c r="AD465" s="54"/>
      <c r="AE465" s="54"/>
      <c r="AF465" s="54"/>
      <c r="AG465" s="54"/>
      <c r="AH465" s="54"/>
      <c r="AI465" s="54"/>
      <c r="AJ465" s="54"/>
      <c r="AK465" s="54"/>
      <c r="AL465" s="54"/>
      <c r="AM465" s="54"/>
      <c r="AN465" s="54"/>
      <c r="AO465" s="54"/>
      <c r="AP465" s="54"/>
      <c r="AQ465" s="54"/>
      <c r="AR465" s="54"/>
      <c r="AS465" s="54"/>
      <c r="AT465" s="54"/>
      <c r="AU465" s="54"/>
      <c r="AV465" s="54"/>
      <c r="AW465" s="54"/>
      <c r="AX465" s="54"/>
      <c r="AY465" s="54"/>
      <c r="AZ465" s="54"/>
      <c r="BA465" s="54"/>
      <c r="BB465" s="54"/>
      <c r="BC465" s="54"/>
      <c r="BD465" s="54"/>
      <c r="BE465" s="54"/>
      <c r="BF465" s="54"/>
      <c r="BG465" s="54"/>
      <c r="BH465" s="54"/>
      <c r="BI465" s="54"/>
      <c r="BJ465" s="54"/>
      <c r="BK465" s="54"/>
      <c r="BL465" s="54"/>
      <c r="BM465" s="54"/>
      <c r="BN465" s="54"/>
      <c r="BO465" s="54"/>
      <c r="BP465" s="54"/>
      <c r="BQ465" s="54"/>
      <c r="BR465" s="54"/>
      <c r="BS465" s="54"/>
      <c r="BT465" s="54"/>
      <c r="BU465" s="54"/>
      <c r="BV465" s="54"/>
      <c r="BW465" s="54"/>
      <c r="BX465" s="54"/>
      <c r="BY465" s="54"/>
      <c r="BZ465" s="54"/>
      <c r="CA465" s="54"/>
      <c r="CB465" s="54"/>
      <c r="CC465" s="54"/>
      <c r="CD465" s="54"/>
      <c r="CE465" s="54"/>
      <c r="CF465" s="54"/>
      <c r="CG465" s="54"/>
      <c r="CH465" s="54"/>
      <c r="CI465" s="54"/>
      <c r="CJ465" s="54"/>
      <c r="CK465" s="54"/>
      <c r="CL465" s="54"/>
      <c r="CM465" s="54"/>
      <c r="CN465" s="54"/>
      <c r="CO465" s="54"/>
      <c r="CP465" s="54"/>
      <c r="CQ465" s="54"/>
      <c r="CR465" s="54"/>
      <c r="CS465" s="54"/>
      <c r="CT465" s="54"/>
      <c r="CU465" s="54"/>
      <c r="CV465" s="54"/>
      <c r="CW465" s="54"/>
      <c r="CX465" s="54"/>
      <c r="CY465" s="54"/>
      <c r="CZ465" s="54"/>
      <c r="DA465" s="54"/>
      <c r="DB465" s="54"/>
      <c r="DC465" s="54"/>
    </row>
    <row r="466" spans="10:107" x14ac:dyDescent="0.2">
      <c r="J466" s="54"/>
      <c r="K466" s="54"/>
      <c r="L466" s="54"/>
      <c r="M466" s="54"/>
      <c r="N466" s="54"/>
      <c r="O466" s="54"/>
      <c r="P466" s="54"/>
      <c r="Q466" s="54"/>
      <c r="R466" s="54"/>
      <c r="S466" s="54"/>
      <c r="T466" s="54"/>
      <c r="U466" s="54"/>
      <c r="V466" s="54"/>
      <c r="W466" s="54"/>
      <c r="X466" s="54"/>
      <c r="Y466" s="54"/>
      <c r="Z466" s="54"/>
      <c r="AA466" s="54"/>
      <c r="AB466" s="54"/>
      <c r="AC466" s="54"/>
      <c r="AD466" s="54"/>
      <c r="AE466" s="54"/>
      <c r="AF466" s="54"/>
      <c r="AG466" s="54"/>
      <c r="AH466" s="54"/>
      <c r="AI466" s="54"/>
      <c r="AJ466" s="54"/>
      <c r="AK466" s="54"/>
      <c r="AL466" s="54"/>
      <c r="AM466" s="54"/>
      <c r="AN466" s="54"/>
      <c r="AO466" s="54"/>
      <c r="AP466" s="54"/>
      <c r="AQ466" s="54"/>
      <c r="AR466" s="54"/>
      <c r="AS466" s="54"/>
      <c r="AT466" s="54"/>
      <c r="AU466" s="54"/>
      <c r="AV466" s="54"/>
      <c r="AW466" s="54"/>
      <c r="AX466" s="54"/>
      <c r="AY466" s="54"/>
      <c r="AZ466" s="54"/>
      <c r="BA466" s="54"/>
      <c r="BB466" s="54"/>
      <c r="BC466" s="54"/>
      <c r="BD466" s="54"/>
      <c r="BE466" s="54"/>
      <c r="BF466" s="54"/>
      <c r="BG466" s="54"/>
      <c r="BH466" s="54"/>
      <c r="BI466" s="54"/>
      <c r="BJ466" s="54"/>
      <c r="BK466" s="54"/>
      <c r="BL466" s="54"/>
      <c r="BM466" s="54"/>
      <c r="BN466" s="54"/>
      <c r="BO466" s="54"/>
      <c r="BP466" s="54"/>
      <c r="BQ466" s="54"/>
      <c r="BR466" s="54"/>
      <c r="BS466" s="54"/>
      <c r="BT466" s="54"/>
      <c r="BU466" s="54"/>
      <c r="BV466" s="54"/>
      <c r="BW466" s="54"/>
      <c r="BX466" s="54"/>
      <c r="BY466" s="54"/>
      <c r="BZ466" s="54"/>
      <c r="CA466" s="54"/>
      <c r="CB466" s="54"/>
      <c r="CC466" s="54"/>
      <c r="CD466" s="54"/>
      <c r="CE466" s="54"/>
      <c r="CF466" s="54"/>
      <c r="CG466" s="54"/>
      <c r="CH466" s="54"/>
      <c r="CI466" s="54"/>
      <c r="CJ466" s="54"/>
      <c r="CK466" s="54"/>
      <c r="CL466" s="54"/>
      <c r="CM466" s="54"/>
      <c r="CN466" s="54"/>
      <c r="CO466" s="54"/>
      <c r="CP466" s="54"/>
      <c r="CQ466" s="54"/>
      <c r="CR466" s="54"/>
      <c r="CS466" s="54"/>
      <c r="CT466" s="54"/>
      <c r="CU466" s="54"/>
      <c r="CV466" s="54"/>
      <c r="CW466" s="54"/>
      <c r="CX466" s="54"/>
      <c r="CY466" s="54"/>
      <c r="CZ466" s="54"/>
      <c r="DA466" s="54"/>
      <c r="DB466" s="54"/>
      <c r="DC466" s="54"/>
    </row>
    <row r="467" spans="10:107" x14ac:dyDescent="0.2">
      <c r="J467" s="54"/>
      <c r="K467" s="54"/>
      <c r="L467" s="54"/>
      <c r="M467" s="54"/>
      <c r="N467" s="54"/>
      <c r="O467" s="54"/>
      <c r="P467" s="54"/>
      <c r="Q467" s="54"/>
      <c r="R467" s="54"/>
      <c r="S467" s="54"/>
      <c r="T467" s="54"/>
      <c r="U467" s="54"/>
      <c r="V467" s="54"/>
      <c r="W467" s="54"/>
      <c r="X467" s="54"/>
      <c r="Y467" s="54"/>
      <c r="Z467" s="54"/>
      <c r="AA467" s="54"/>
      <c r="AB467" s="54"/>
      <c r="AC467" s="54"/>
      <c r="AD467" s="54"/>
      <c r="AE467" s="54"/>
      <c r="AF467" s="54"/>
      <c r="AG467" s="54"/>
      <c r="AH467" s="54"/>
      <c r="AI467" s="54"/>
      <c r="AJ467" s="54"/>
      <c r="AK467" s="54"/>
      <c r="AL467" s="54"/>
      <c r="AM467" s="54"/>
      <c r="AN467" s="54"/>
      <c r="AO467" s="54"/>
      <c r="AP467" s="54"/>
      <c r="AQ467" s="54"/>
      <c r="AR467" s="54"/>
      <c r="AS467" s="54"/>
      <c r="AT467" s="54"/>
      <c r="AU467" s="54"/>
      <c r="AV467" s="54"/>
      <c r="AW467" s="54"/>
      <c r="AX467" s="54"/>
      <c r="AY467" s="54"/>
      <c r="AZ467" s="54"/>
      <c r="BA467" s="54"/>
      <c r="BB467" s="54"/>
      <c r="BC467" s="54"/>
      <c r="BD467" s="54"/>
      <c r="BE467" s="54"/>
      <c r="BF467" s="54"/>
      <c r="BG467" s="54"/>
      <c r="BH467" s="54"/>
      <c r="BI467" s="54"/>
      <c r="BJ467" s="54"/>
      <c r="BK467" s="54"/>
      <c r="BL467" s="54"/>
      <c r="BM467" s="54"/>
      <c r="BN467" s="54"/>
      <c r="BO467" s="54"/>
      <c r="BP467" s="54"/>
      <c r="BQ467" s="54"/>
      <c r="BR467" s="54"/>
      <c r="BS467" s="54"/>
      <c r="BT467" s="54"/>
      <c r="BU467" s="54"/>
      <c r="BV467" s="54"/>
      <c r="BW467" s="54"/>
      <c r="BX467" s="54"/>
      <c r="BY467" s="54"/>
      <c r="BZ467" s="54"/>
      <c r="CA467" s="54"/>
      <c r="CB467" s="54"/>
      <c r="CC467" s="54"/>
      <c r="CD467" s="54"/>
      <c r="CE467" s="54"/>
      <c r="CF467" s="54"/>
      <c r="CG467" s="54"/>
      <c r="CH467" s="54"/>
      <c r="CI467" s="54"/>
      <c r="CJ467" s="54"/>
      <c r="CK467" s="54"/>
      <c r="CL467" s="54"/>
      <c r="CM467" s="54"/>
      <c r="CN467" s="54"/>
      <c r="CO467" s="54"/>
      <c r="CP467" s="54"/>
      <c r="CQ467" s="54"/>
      <c r="CR467" s="54"/>
      <c r="CS467" s="54"/>
      <c r="CT467" s="54"/>
      <c r="CU467" s="54"/>
      <c r="CV467" s="54"/>
      <c r="CW467" s="54"/>
      <c r="CX467" s="54"/>
      <c r="CY467" s="54"/>
      <c r="CZ467" s="54"/>
      <c r="DA467" s="54"/>
      <c r="DB467" s="54"/>
      <c r="DC467" s="54"/>
    </row>
    <row r="468" spans="10:107" x14ac:dyDescent="0.2">
      <c r="J468" s="54"/>
      <c r="K468" s="54"/>
      <c r="L468" s="54"/>
      <c r="M468" s="54"/>
      <c r="N468" s="54"/>
      <c r="O468" s="54"/>
      <c r="P468" s="54"/>
      <c r="Q468" s="54"/>
      <c r="R468" s="54"/>
      <c r="S468" s="54"/>
      <c r="T468" s="54"/>
      <c r="U468" s="54"/>
      <c r="V468" s="54"/>
      <c r="W468" s="54"/>
      <c r="X468" s="54"/>
      <c r="Y468" s="54"/>
      <c r="Z468" s="54"/>
      <c r="AA468" s="54"/>
      <c r="AB468" s="54"/>
      <c r="AC468" s="54"/>
      <c r="AD468" s="54"/>
      <c r="AE468" s="54"/>
      <c r="AF468" s="54"/>
      <c r="AG468" s="54"/>
      <c r="AH468" s="54"/>
      <c r="AI468" s="54"/>
      <c r="AJ468" s="54"/>
      <c r="AK468" s="54"/>
      <c r="AL468" s="54"/>
      <c r="AM468" s="54"/>
      <c r="AN468" s="54"/>
      <c r="AO468" s="54"/>
      <c r="AP468" s="54"/>
      <c r="AQ468" s="54"/>
      <c r="AR468" s="54"/>
      <c r="AS468" s="54"/>
      <c r="AT468" s="54"/>
      <c r="AU468" s="54"/>
      <c r="AV468" s="54"/>
      <c r="AW468" s="54"/>
      <c r="AX468" s="54"/>
      <c r="AY468" s="54"/>
      <c r="AZ468" s="54"/>
      <c r="BA468" s="54"/>
      <c r="BB468" s="54"/>
      <c r="BC468" s="54"/>
      <c r="BD468" s="54"/>
      <c r="BE468" s="54"/>
      <c r="BF468" s="54"/>
      <c r="BG468" s="54"/>
      <c r="BH468" s="54"/>
      <c r="BI468" s="54"/>
      <c r="BJ468" s="54"/>
      <c r="BK468" s="54"/>
      <c r="BL468" s="54"/>
      <c r="BM468" s="54"/>
      <c r="BN468" s="54"/>
      <c r="BO468" s="54"/>
      <c r="BP468" s="54"/>
      <c r="BQ468" s="54"/>
      <c r="BR468" s="54"/>
      <c r="BS468" s="54"/>
      <c r="BT468" s="54"/>
      <c r="BU468" s="54"/>
      <c r="BV468" s="54"/>
      <c r="BW468" s="54"/>
      <c r="BX468" s="54"/>
      <c r="BY468" s="54"/>
      <c r="BZ468" s="54"/>
      <c r="CA468" s="54"/>
      <c r="CB468" s="54"/>
      <c r="CC468" s="54"/>
      <c r="CD468" s="54"/>
      <c r="CE468" s="54"/>
      <c r="CF468" s="54"/>
      <c r="CG468" s="54"/>
      <c r="CH468" s="54"/>
      <c r="CI468" s="54"/>
      <c r="CJ468" s="54"/>
      <c r="CK468" s="54"/>
      <c r="CL468" s="54"/>
      <c r="CM468" s="54"/>
      <c r="CN468" s="54"/>
      <c r="CO468" s="54"/>
      <c r="CP468" s="54"/>
      <c r="CQ468" s="54"/>
      <c r="CR468" s="54"/>
      <c r="CS468" s="54"/>
      <c r="CT468" s="54"/>
      <c r="CU468" s="54"/>
      <c r="CV468" s="54"/>
      <c r="CW468" s="54"/>
      <c r="CX468" s="54"/>
      <c r="CY468" s="54"/>
      <c r="CZ468" s="54"/>
      <c r="DA468" s="54"/>
      <c r="DB468" s="54"/>
      <c r="DC468" s="54"/>
    </row>
    <row r="469" spans="10:107" x14ac:dyDescent="0.2">
      <c r="J469" s="54"/>
      <c r="K469" s="54"/>
      <c r="L469" s="54"/>
      <c r="M469" s="54"/>
      <c r="N469" s="54"/>
      <c r="O469" s="54"/>
      <c r="P469" s="54"/>
      <c r="Q469" s="54"/>
      <c r="R469" s="54"/>
      <c r="S469" s="54"/>
      <c r="T469" s="54"/>
      <c r="U469" s="54"/>
      <c r="V469" s="54"/>
      <c r="W469" s="54"/>
      <c r="X469" s="54"/>
      <c r="Y469" s="54"/>
      <c r="Z469" s="54"/>
      <c r="AA469" s="54"/>
      <c r="AB469" s="54"/>
      <c r="AC469" s="54"/>
      <c r="AD469" s="54"/>
      <c r="AE469" s="54"/>
      <c r="AF469" s="54"/>
      <c r="AG469" s="54"/>
      <c r="AH469" s="54"/>
      <c r="AI469" s="54"/>
      <c r="AJ469" s="54"/>
      <c r="AK469" s="54"/>
      <c r="AL469" s="54"/>
      <c r="AM469" s="54"/>
      <c r="AN469" s="54"/>
      <c r="AO469" s="54"/>
      <c r="AP469" s="54"/>
      <c r="AQ469" s="54"/>
      <c r="AR469" s="54"/>
      <c r="AS469" s="54"/>
      <c r="AT469" s="54"/>
      <c r="AU469" s="54"/>
      <c r="AV469" s="54"/>
      <c r="AW469" s="54"/>
      <c r="AX469" s="54"/>
      <c r="AY469" s="54"/>
      <c r="AZ469" s="54"/>
      <c r="BA469" s="54"/>
      <c r="BB469" s="54"/>
      <c r="BC469" s="54"/>
      <c r="BD469" s="54"/>
      <c r="BE469" s="54"/>
      <c r="BF469" s="54"/>
      <c r="BG469" s="54"/>
      <c r="BH469" s="54"/>
      <c r="BI469" s="54"/>
      <c r="BJ469" s="54"/>
      <c r="BK469" s="54"/>
      <c r="BL469" s="54"/>
      <c r="BM469" s="54"/>
      <c r="BN469" s="54"/>
      <c r="BO469" s="54"/>
      <c r="BP469" s="54"/>
      <c r="BQ469" s="54"/>
      <c r="BR469" s="54"/>
      <c r="BS469" s="54"/>
      <c r="BT469" s="54"/>
      <c r="BU469" s="54"/>
      <c r="BV469" s="54"/>
      <c r="BW469" s="54"/>
      <c r="BX469" s="54"/>
      <c r="BY469" s="54"/>
      <c r="BZ469" s="54"/>
      <c r="CA469" s="54"/>
      <c r="CB469" s="54"/>
      <c r="CC469" s="54"/>
      <c r="CD469" s="54"/>
      <c r="CE469" s="54"/>
      <c r="CF469" s="54"/>
      <c r="CG469" s="54"/>
      <c r="CH469" s="54"/>
      <c r="CI469" s="54"/>
      <c r="CJ469" s="54"/>
      <c r="CK469" s="54"/>
      <c r="CL469" s="54"/>
      <c r="CM469" s="54"/>
      <c r="CN469" s="54"/>
      <c r="CO469" s="54"/>
      <c r="CP469" s="54"/>
      <c r="CQ469" s="54"/>
      <c r="CR469" s="54"/>
      <c r="CS469" s="54"/>
      <c r="CT469" s="54"/>
      <c r="CU469" s="54"/>
      <c r="CV469" s="54"/>
      <c r="CW469" s="54"/>
      <c r="CX469" s="54"/>
      <c r="CY469" s="54"/>
      <c r="CZ469" s="54"/>
      <c r="DA469" s="54"/>
      <c r="DB469" s="54"/>
      <c r="DC469" s="54"/>
    </row>
    <row r="470" spans="10:107" x14ac:dyDescent="0.2">
      <c r="J470" s="54"/>
      <c r="K470" s="54"/>
      <c r="L470" s="54"/>
      <c r="M470" s="54"/>
      <c r="N470" s="54"/>
      <c r="O470" s="54"/>
      <c r="P470" s="54"/>
      <c r="Q470" s="54"/>
      <c r="R470" s="54"/>
      <c r="S470" s="54"/>
      <c r="T470" s="54"/>
      <c r="U470" s="54"/>
      <c r="V470" s="54"/>
      <c r="W470" s="54"/>
      <c r="X470" s="54"/>
      <c r="Y470" s="54"/>
      <c r="Z470" s="54"/>
      <c r="AA470" s="54"/>
      <c r="AB470" s="54"/>
      <c r="AC470" s="54"/>
      <c r="AD470" s="54"/>
      <c r="AE470" s="54"/>
      <c r="AF470" s="54"/>
      <c r="AG470" s="54"/>
      <c r="AH470" s="54"/>
      <c r="AI470" s="54"/>
      <c r="AJ470" s="54"/>
      <c r="AK470" s="54"/>
      <c r="AL470" s="54"/>
      <c r="AM470" s="54"/>
      <c r="AN470" s="54"/>
      <c r="AO470" s="54"/>
      <c r="AP470" s="54"/>
      <c r="AQ470" s="54"/>
      <c r="AR470" s="54"/>
      <c r="AS470" s="54"/>
      <c r="AT470" s="54"/>
      <c r="AU470" s="54"/>
      <c r="AV470" s="54"/>
      <c r="AW470" s="54"/>
      <c r="AX470" s="54"/>
      <c r="AY470" s="54"/>
      <c r="AZ470" s="54"/>
      <c r="BA470" s="54"/>
      <c r="BB470" s="54"/>
      <c r="BC470" s="54"/>
      <c r="BD470" s="54"/>
      <c r="BE470" s="54"/>
      <c r="BF470" s="54"/>
      <c r="BG470" s="54"/>
      <c r="BH470" s="54"/>
      <c r="BI470" s="54"/>
      <c r="BJ470" s="54"/>
      <c r="BK470" s="54"/>
      <c r="BL470" s="54"/>
      <c r="BM470" s="54"/>
      <c r="BN470" s="54"/>
      <c r="BO470" s="54"/>
      <c r="BP470" s="54"/>
      <c r="BQ470" s="54"/>
      <c r="BR470" s="54"/>
      <c r="BS470" s="54"/>
      <c r="BT470" s="54"/>
      <c r="BU470" s="54"/>
      <c r="BV470" s="54"/>
      <c r="BW470" s="54"/>
      <c r="BX470" s="54"/>
      <c r="BY470" s="54"/>
      <c r="BZ470" s="54"/>
      <c r="CA470" s="54"/>
      <c r="CB470" s="54"/>
      <c r="CC470" s="54"/>
      <c r="CD470" s="54"/>
      <c r="CE470" s="54"/>
      <c r="CF470" s="54"/>
      <c r="CG470" s="54"/>
      <c r="CH470" s="54"/>
      <c r="CI470" s="54"/>
      <c r="CJ470" s="54"/>
      <c r="CK470" s="54"/>
      <c r="CL470" s="54"/>
      <c r="CM470" s="54"/>
      <c r="CN470" s="54"/>
      <c r="CO470" s="54"/>
      <c r="CP470" s="54"/>
      <c r="CQ470" s="54"/>
      <c r="CR470" s="54"/>
      <c r="CS470" s="54"/>
      <c r="CT470" s="54"/>
      <c r="CU470" s="54"/>
      <c r="CV470" s="54"/>
      <c r="CW470" s="54"/>
      <c r="CX470" s="54"/>
      <c r="CY470" s="54"/>
      <c r="CZ470" s="54"/>
      <c r="DA470" s="54"/>
      <c r="DB470" s="54"/>
      <c r="DC470" s="54"/>
    </row>
    <row r="471" spans="10:107" x14ac:dyDescent="0.2">
      <c r="J471" s="54"/>
      <c r="K471" s="54"/>
      <c r="L471" s="54"/>
      <c r="M471" s="54"/>
      <c r="N471" s="54"/>
      <c r="O471" s="54"/>
      <c r="P471" s="54"/>
      <c r="Q471" s="54"/>
      <c r="R471" s="54"/>
      <c r="S471" s="54"/>
      <c r="T471" s="54"/>
      <c r="U471" s="54"/>
      <c r="V471" s="54"/>
      <c r="W471" s="54"/>
      <c r="X471" s="54"/>
      <c r="Y471" s="54"/>
      <c r="Z471" s="54"/>
      <c r="AA471" s="54"/>
      <c r="AB471" s="54"/>
      <c r="AC471" s="54"/>
      <c r="AD471" s="54"/>
      <c r="AE471" s="54"/>
      <c r="AF471" s="54"/>
      <c r="AG471" s="54"/>
      <c r="AH471" s="54"/>
      <c r="AI471" s="54"/>
      <c r="AJ471" s="54"/>
      <c r="AK471" s="54"/>
      <c r="AL471" s="54"/>
      <c r="AM471" s="54"/>
      <c r="AN471" s="54"/>
      <c r="AO471" s="54"/>
      <c r="AP471" s="54"/>
      <c r="AQ471" s="54"/>
      <c r="AR471" s="54"/>
      <c r="AS471" s="54"/>
      <c r="AT471" s="54"/>
      <c r="AU471" s="54"/>
      <c r="AV471" s="54"/>
      <c r="AW471" s="54"/>
      <c r="AX471" s="54"/>
      <c r="AY471" s="54"/>
      <c r="AZ471" s="54"/>
      <c r="BA471" s="54"/>
      <c r="BB471" s="54"/>
      <c r="BC471" s="54"/>
      <c r="BD471" s="54"/>
      <c r="BE471" s="54"/>
      <c r="BF471" s="54"/>
      <c r="BG471" s="54"/>
      <c r="BH471" s="54"/>
      <c r="BI471" s="54"/>
      <c r="BJ471" s="54"/>
      <c r="BK471" s="54"/>
      <c r="BL471" s="54"/>
      <c r="BM471" s="54"/>
      <c r="BN471" s="54"/>
      <c r="BO471" s="54"/>
      <c r="BP471" s="54"/>
      <c r="BQ471" s="54"/>
      <c r="BR471" s="54"/>
      <c r="BS471" s="54"/>
      <c r="BT471" s="54"/>
      <c r="BU471" s="54"/>
      <c r="BV471" s="54"/>
      <c r="BW471" s="54"/>
      <c r="BX471" s="54"/>
      <c r="BY471" s="54"/>
      <c r="BZ471" s="54"/>
      <c r="CA471" s="54"/>
      <c r="CB471" s="54"/>
      <c r="CC471" s="54"/>
      <c r="CD471" s="54"/>
      <c r="CE471" s="54"/>
      <c r="CF471" s="54"/>
      <c r="CG471" s="54"/>
      <c r="CH471" s="54"/>
      <c r="CI471" s="54"/>
      <c r="CJ471" s="54"/>
      <c r="CK471" s="54"/>
      <c r="CL471" s="54"/>
      <c r="CM471" s="54"/>
      <c r="CN471" s="54"/>
      <c r="CO471" s="54"/>
      <c r="CP471" s="54"/>
      <c r="CQ471" s="54"/>
      <c r="CR471" s="54"/>
      <c r="CS471" s="54"/>
      <c r="CT471" s="54"/>
      <c r="CU471" s="54"/>
      <c r="CV471" s="54"/>
      <c r="CW471" s="54"/>
      <c r="CX471" s="54"/>
      <c r="CY471" s="54"/>
      <c r="CZ471" s="54"/>
      <c r="DA471" s="54"/>
      <c r="DB471" s="54"/>
      <c r="DC471" s="54"/>
    </row>
    <row r="472" spans="10:107" x14ac:dyDescent="0.2">
      <c r="J472" s="54"/>
      <c r="K472" s="54"/>
      <c r="L472" s="54"/>
      <c r="M472" s="54"/>
      <c r="N472" s="54"/>
      <c r="O472" s="54"/>
      <c r="P472" s="54"/>
      <c r="Q472" s="54"/>
      <c r="R472" s="54"/>
      <c r="S472" s="54"/>
      <c r="T472" s="54"/>
      <c r="U472" s="54"/>
      <c r="V472" s="54"/>
      <c r="W472" s="54"/>
      <c r="X472" s="54"/>
      <c r="Y472" s="54"/>
      <c r="Z472" s="54"/>
      <c r="AA472" s="54"/>
      <c r="AB472" s="54"/>
      <c r="AC472" s="54"/>
      <c r="AD472" s="54"/>
      <c r="AE472" s="54"/>
      <c r="AF472" s="54"/>
      <c r="AG472" s="54"/>
      <c r="AH472" s="54"/>
      <c r="AI472" s="54"/>
      <c r="AJ472" s="54"/>
      <c r="AK472" s="54"/>
      <c r="AL472" s="54"/>
      <c r="AM472" s="54"/>
      <c r="AN472" s="54"/>
      <c r="AO472" s="54"/>
      <c r="AP472" s="54"/>
      <c r="AQ472" s="54"/>
      <c r="AR472" s="54"/>
      <c r="AS472" s="54"/>
      <c r="AT472" s="54"/>
      <c r="AU472" s="54"/>
      <c r="AV472" s="54"/>
      <c r="AW472" s="54"/>
      <c r="AX472" s="54"/>
      <c r="AY472" s="54"/>
      <c r="AZ472" s="54"/>
      <c r="BA472" s="54"/>
      <c r="BB472" s="54"/>
      <c r="BC472" s="54"/>
      <c r="BD472" s="54"/>
      <c r="BE472" s="54"/>
      <c r="BF472" s="54"/>
      <c r="BG472" s="54"/>
      <c r="BH472" s="54"/>
      <c r="BI472" s="54"/>
      <c r="BJ472" s="54"/>
      <c r="BK472" s="54"/>
      <c r="BL472" s="54"/>
      <c r="BM472" s="54"/>
      <c r="BN472" s="54"/>
      <c r="BO472" s="54"/>
      <c r="BP472" s="54"/>
      <c r="BQ472" s="54"/>
      <c r="BR472" s="54"/>
      <c r="BS472" s="54"/>
      <c r="BT472" s="54"/>
      <c r="BU472" s="54"/>
      <c r="BV472" s="54"/>
      <c r="BW472" s="54"/>
      <c r="BX472" s="54"/>
      <c r="BY472" s="54"/>
      <c r="BZ472" s="54"/>
      <c r="CA472" s="54"/>
      <c r="CB472" s="54"/>
      <c r="CC472" s="54"/>
      <c r="CD472" s="54"/>
      <c r="CE472" s="54"/>
      <c r="CF472" s="54"/>
      <c r="CG472" s="54"/>
      <c r="CH472" s="54"/>
      <c r="CI472" s="54"/>
      <c r="CJ472" s="54"/>
      <c r="CK472" s="54"/>
      <c r="CL472" s="54"/>
      <c r="CM472" s="54"/>
      <c r="CN472" s="54"/>
      <c r="CO472" s="54"/>
      <c r="CP472" s="54"/>
      <c r="CQ472" s="54"/>
      <c r="CR472" s="54"/>
      <c r="CS472" s="54"/>
      <c r="CT472" s="54"/>
      <c r="CU472" s="54"/>
      <c r="CV472" s="54"/>
      <c r="CW472" s="54"/>
      <c r="CX472" s="54"/>
      <c r="CY472" s="54"/>
      <c r="CZ472" s="54"/>
      <c r="DA472" s="54"/>
      <c r="DB472" s="54"/>
      <c r="DC472" s="54"/>
    </row>
    <row r="473" spans="10:107" x14ac:dyDescent="0.2">
      <c r="J473" s="54"/>
      <c r="K473" s="54"/>
      <c r="L473" s="54"/>
      <c r="M473" s="54"/>
      <c r="N473" s="54"/>
      <c r="O473" s="54"/>
      <c r="P473" s="54"/>
      <c r="Q473" s="54"/>
      <c r="R473" s="54"/>
      <c r="S473" s="54"/>
      <c r="T473" s="54"/>
      <c r="U473" s="54"/>
      <c r="V473" s="54"/>
      <c r="W473" s="54"/>
      <c r="X473" s="54"/>
      <c r="Y473" s="54"/>
      <c r="Z473" s="54"/>
      <c r="AA473" s="54"/>
      <c r="AB473" s="54"/>
      <c r="AC473" s="54"/>
      <c r="AD473" s="54"/>
      <c r="AE473" s="54"/>
      <c r="AF473" s="54"/>
      <c r="AG473" s="54"/>
      <c r="AH473" s="54"/>
      <c r="AI473" s="54"/>
      <c r="AJ473" s="54"/>
      <c r="AK473" s="54"/>
      <c r="AL473" s="54"/>
      <c r="AM473" s="54"/>
      <c r="AN473" s="54"/>
      <c r="AO473" s="54"/>
      <c r="AP473" s="54"/>
      <c r="AQ473" s="54"/>
      <c r="AR473" s="54"/>
      <c r="AS473" s="54"/>
      <c r="AT473" s="54"/>
      <c r="AU473" s="54"/>
      <c r="AV473" s="54"/>
      <c r="AW473" s="54"/>
      <c r="AX473" s="54"/>
      <c r="AY473" s="54"/>
      <c r="AZ473" s="54"/>
      <c r="BA473" s="54"/>
      <c r="BB473" s="54"/>
      <c r="BC473" s="54"/>
      <c r="BD473" s="54"/>
      <c r="BE473" s="54"/>
      <c r="BF473" s="54"/>
      <c r="BG473" s="54"/>
      <c r="BH473" s="54"/>
      <c r="BI473" s="54"/>
      <c r="BJ473" s="54"/>
      <c r="BK473" s="54"/>
      <c r="BL473" s="54"/>
      <c r="BM473" s="54"/>
      <c r="BN473" s="54"/>
      <c r="BO473" s="54"/>
      <c r="BP473" s="54"/>
      <c r="BQ473" s="54"/>
      <c r="BR473" s="54"/>
      <c r="BS473" s="54"/>
      <c r="BT473" s="54"/>
      <c r="BU473" s="54"/>
      <c r="BV473" s="54"/>
      <c r="BW473" s="54"/>
      <c r="BX473" s="54"/>
      <c r="BY473" s="54"/>
      <c r="BZ473" s="54"/>
      <c r="CA473" s="54"/>
      <c r="CB473" s="54"/>
      <c r="CC473" s="54"/>
      <c r="CD473" s="54"/>
      <c r="CE473" s="54"/>
      <c r="CF473" s="54"/>
      <c r="CG473" s="54"/>
      <c r="CH473" s="54"/>
      <c r="CI473" s="54"/>
      <c r="CJ473" s="54"/>
      <c r="CK473" s="54"/>
      <c r="CL473" s="54"/>
      <c r="CM473" s="54"/>
      <c r="CN473" s="54"/>
      <c r="CO473" s="54"/>
      <c r="CP473" s="54"/>
      <c r="CQ473" s="54"/>
      <c r="CR473" s="54"/>
      <c r="CS473" s="54"/>
      <c r="CT473" s="54"/>
      <c r="CU473" s="54"/>
      <c r="CV473" s="54"/>
      <c r="CW473" s="54"/>
      <c r="CX473" s="54"/>
      <c r="CY473" s="54"/>
      <c r="CZ473" s="54"/>
      <c r="DA473" s="54"/>
      <c r="DB473" s="54"/>
      <c r="DC473" s="54"/>
    </row>
    <row r="474" spans="10:107" x14ac:dyDescent="0.2">
      <c r="J474" s="54"/>
      <c r="K474" s="54"/>
      <c r="L474" s="54"/>
      <c r="M474" s="54"/>
      <c r="N474" s="54"/>
      <c r="O474" s="54"/>
      <c r="P474" s="54"/>
      <c r="Q474" s="54"/>
      <c r="R474" s="54"/>
      <c r="S474" s="54"/>
      <c r="T474" s="54"/>
      <c r="U474" s="54"/>
      <c r="V474" s="54"/>
      <c r="W474" s="54"/>
      <c r="X474" s="54"/>
      <c r="Y474" s="54"/>
      <c r="Z474" s="54"/>
      <c r="AA474" s="54"/>
      <c r="AB474" s="54"/>
      <c r="AC474" s="54"/>
      <c r="AD474" s="54"/>
      <c r="AE474" s="54"/>
      <c r="AF474" s="54"/>
      <c r="AG474" s="54"/>
      <c r="AH474" s="54"/>
      <c r="AI474" s="54"/>
      <c r="AJ474" s="54"/>
      <c r="AK474" s="54"/>
      <c r="AL474" s="54"/>
      <c r="AM474" s="54"/>
      <c r="AN474" s="54"/>
      <c r="AO474" s="54"/>
      <c r="AP474" s="54"/>
      <c r="AQ474" s="54"/>
      <c r="AR474" s="54"/>
      <c r="AS474" s="54"/>
      <c r="AT474" s="54"/>
      <c r="AU474" s="54"/>
      <c r="AV474" s="54"/>
      <c r="AW474" s="54"/>
      <c r="AX474" s="54"/>
      <c r="AY474" s="54"/>
      <c r="AZ474" s="54"/>
      <c r="BA474" s="54"/>
      <c r="BB474" s="54"/>
      <c r="BC474" s="54"/>
      <c r="BD474" s="54"/>
      <c r="BE474" s="54"/>
      <c r="BF474" s="54"/>
      <c r="BG474" s="54"/>
      <c r="BH474" s="54"/>
      <c r="BI474" s="54"/>
      <c r="BJ474" s="54"/>
      <c r="BK474" s="54"/>
      <c r="BL474" s="54"/>
      <c r="BM474" s="54"/>
      <c r="BN474" s="54"/>
      <c r="BO474" s="54"/>
      <c r="BP474" s="54"/>
      <c r="BQ474" s="54"/>
      <c r="BR474" s="54"/>
      <c r="BS474" s="54"/>
      <c r="BT474" s="54"/>
      <c r="BU474" s="54"/>
      <c r="BV474" s="54"/>
      <c r="BW474" s="54"/>
      <c r="BX474" s="54"/>
      <c r="BY474" s="54"/>
      <c r="BZ474" s="54"/>
      <c r="CA474" s="54"/>
      <c r="CB474" s="54"/>
      <c r="CC474" s="54"/>
      <c r="CD474" s="54"/>
      <c r="CE474" s="54"/>
      <c r="CF474" s="54"/>
      <c r="CG474" s="54"/>
      <c r="CH474" s="54"/>
      <c r="CI474" s="54"/>
      <c r="CJ474" s="54"/>
      <c r="CK474" s="54"/>
      <c r="CL474" s="54"/>
      <c r="CM474" s="54"/>
      <c r="CN474" s="54"/>
      <c r="CO474" s="54"/>
      <c r="CP474" s="54"/>
      <c r="CQ474" s="54"/>
      <c r="CR474" s="54"/>
      <c r="CS474" s="54"/>
      <c r="CT474" s="54"/>
      <c r="CU474" s="54"/>
      <c r="CV474" s="54"/>
      <c r="CW474" s="54"/>
      <c r="CX474" s="54"/>
      <c r="CY474" s="54"/>
      <c r="CZ474" s="54"/>
      <c r="DA474" s="54"/>
      <c r="DB474" s="54"/>
      <c r="DC474" s="54"/>
    </row>
    <row r="475" spans="10:107" x14ac:dyDescent="0.2">
      <c r="J475" s="54"/>
      <c r="K475" s="54"/>
      <c r="L475" s="54"/>
      <c r="M475" s="54"/>
      <c r="N475" s="54"/>
      <c r="O475" s="54"/>
      <c r="P475" s="54"/>
      <c r="Q475" s="54"/>
      <c r="R475" s="54"/>
      <c r="S475" s="54"/>
      <c r="T475" s="54"/>
      <c r="U475" s="54"/>
      <c r="V475" s="54"/>
      <c r="W475" s="54"/>
      <c r="X475" s="54"/>
      <c r="Y475" s="54"/>
      <c r="Z475" s="54"/>
      <c r="AA475" s="54"/>
      <c r="AB475" s="54"/>
      <c r="AC475" s="54"/>
      <c r="AD475" s="54"/>
      <c r="AE475" s="54"/>
      <c r="AF475" s="54"/>
      <c r="AG475" s="54"/>
      <c r="AH475" s="54"/>
      <c r="AI475" s="54"/>
      <c r="AJ475" s="54"/>
      <c r="AK475" s="54"/>
      <c r="AL475" s="54"/>
      <c r="AM475" s="54"/>
      <c r="AN475" s="54"/>
      <c r="AO475" s="54"/>
      <c r="AP475" s="54"/>
      <c r="AQ475" s="54"/>
      <c r="AR475" s="54"/>
      <c r="AS475" s="54"/>
      <c r="AT475" s="54"/>
      <c r="AU475" s="54"/>
      <c r="AV475" s="54"/>
      <c r="AW475" s="54"/>
      <c r="AX475" s="54"/>
      <c r="AY475" s="54"/>
      <c r="AZ475" s="54"/>
      <c r="BA475" s="54"/>
      <c r="BB475" s="54"/>
      <c r="BC475" s="54"/>
      <c r="BD475" s="54"/>
      <c r="BE475" s="54"/>
      <c r="BF475" s="54"/>
      <c r="BG475" s="54"/>
      <c r="BH475" s="54"/>
      <c r="BI475" s="54"/>
      <c r="BJ475" s="54"/>
      <c r="BK475" s="54"/>
      <c r="BL475" s="54"/>
      <c r="BM475" s="54"/>
      <c r="BN475" s="54"/>
      <c r="BO475" s="54"/>
      <c r="BP475" s="54"/>
      <c r="BQ475" s="54"/>
      <c r="BR475" s="54"/>
      <c r="BS475" s="54"/>
      <c r="BT475" s="54"/>
      <c r="BU475" s="54"/>
      <c r="BV475" s="54"/>
      <c r="BW475" s="54"/>
      <c r="BX475" s="54"/>
      <c r="BY475" s="54"/>
      <c r="BZ475" s="54"/>
      <c r="CA475" s="54"/>
      <c r="CB475" s="54"/>
      <c r="CC475" s="54"/>
      <c r="CD475" s="54"/>
      <c r="CE475" s="54"/>
      <c r="CF475" s="54"/>
      <c r="CG475" s="54"/>
      <c r="CH475" s="54"/>
      <c r="CI475" s="54"/>
      <c r="CJ475" s="54"/>
      <c r="CK475" s="54"/>
      <c r="CL475" s="54"/>
      <c r="CM475" s="54"/>
      <c r="CN475" s="54"/>
      <c r="CO475" s="54"/>
      <c r="CP475" s="54"/>
      <c r="CQ475" s="54"/>
      <c r="CR475" s="54"/>
      <c r="CS475" s="54"/>
      <c r="CT475" s="54"/>
      <c r="CU475" s="54"/>
      <c r="CV475" s="54"/>
      <c r="CW475" s="54"/>
      <c r="CX475" s="54"/>
      <c r="CY475" s="54"/>
      <c r="CZ475" s="54"/>
      <c r="DA475" s="54"/>
      <c r="DB475" s="54"/>
      <c r="DC475" s="54"/>
    </row>
    <row r="476" spans="10:107" x14ac:dyDescent="0.2">
      <c r="J476" s="54"/>
      <c r="K476" s="54"/>
      <c r="L476" s="54"/>
      <c r="M476" s="54"/>
      <c r="N476" s="54"/>
      <c r="O476" s="54"/>
      <c r="P476" s="54"/>
      <c r="Q476" s="54"/>
      <c r="R476" s="54"/>
      <c r="S476" s="54"/>
      <c r="T476" s="54"/>
      <c r="U476" s="54"/>
      <c r="V476" s="54"/>
      <c r="W476" s="54"/>
      <c r="X476" s="54"/>
      <c r="Y476" s="54"/>
      <c r="Z476" s="54"/>
      <c r="AA476" s="54"/>
      <c r="AB476" s="54"/>
      <c r="AC476" s="54"/>
      <c r="AD476" s="54"/>
      <c r="AE476" s="54"/>
      <c r="AF476" s="54"/>
      <c r="AG476" s="54"/>
      <c r="AH476" s="54"/>
      <c r="AI476" s="54"/>
      <c r="AJ476" s="54"/>
      <c r="AK476" s="54"/>
      <c r="AL476" s="54"/>
      <c r="AM476" s="54"/>
      <c r="AN476" s="54"/>
      <c r="AO476" s="54"/>
      <c r="AP476" s="54"/>
      <c r="AQ476" s="54"/>
      <c r="AR476" s="54"/>
      <c r="AS476" s="54"/>
      <c r="AT476" s="54"/>
      <c r="AU476" s="54"/>
      <c r="AV476" s="54"/>
      <c r="AW476" s="54"/>
      <c r="AX476" s="54"/>
      <c r="AY476" s="54"/>
      <c r="AZ476" s="54"/>
      <c r="BA476" s="54"/>
      <c r="BB476" s="54"/>
      <c r="BC476" s="54"/>
      <c r="BD476" s="54"/>
      <c r="BE476" s="54"/>
      <c r="BF476" s="54"/>
      <c r="BG476" s="54"/>
      <c r="BH476" s="54"/>
      <c r="BI476" s="54"/>
      <c r="BJ476" s="54"/>
      <c r="BK476" s="54"/>
      <c r="BL476" s="54"/>
      <c r="BM476" s="54"/>
      <c r="BN476" s="54"/>
      <c r="BO476" s="54"/>
      <c r="BP476" s="54"/>
      <c r="BQ476" s="54"/>
      <c r="BR476" s="54"/>
      <c r="BS476" s="54"/>
      <c r="BT476" s="54"/>
      <c r="BU476" s="54"/>
      <c r="BV476" s="54"/>
      <c r="BW476" s="54"/>
      <c r="BX476" s="54"/>
      <c r="BY476" s="54"/>
      <c r="BZ476" s="54"/>
      <c r="CA476" s="54"/>
      <c r="CB476" s="54"/>
      <c r="CC476" s="54"/>
      <c r="CD476" s="54"/>
      <c r="CE476" s="54"/>
      <c r="CF476" s="54"/>
      <c r="CG476" s="54"/>
      <c r="CH476" s="54"/>
      <c r="CI476" s="54"/>
      <c r="CJ476" s="54"/>
      <c r="CK476" s="54"/>
      <c r="CL476" s="54"/>
      <c r="CM476" s="54"/>
      <c r="CN476" s="54"/>
      <c r="CO476" s="54"/>
      <c r="CP476" s="54"/>
      <c r="CQ476" s="54"/>
      <c r="CR476" s="54"/>
      <c r="CS476" s="54"/>
      <c r="CT476" s="54"/>
      <c r="CU476" s="54"/>
      <c r="CV476" s="54"/>
      <c r="CW476" s="54"/>
      <c r="CX476" s="54"/>
      <c r="CY476" s="54"/>
      <c r="CZ476" s="54"/>
      <c r="DA476" s="54"/>
      <c r="DB476" s="54"/>
      <c r="DC476" s="54"/>
    </row>
    <row r="477" spans="10:107" x14ac:dyDescent="0.2">
      <c r="J477" s="54"/>
      <c r="K477" s="54"/>
      <c r="L477" s="54"/>
      <c r="M477" s="54"/>
      <c r="N477" s="54"/>
      <c r="O477" s="54"/>
      <c r="P477" s="54"/>
      <c r="Q477" s="54"/>
      <c r="R477" s="54"/>
      <c r="S477" s="54"/>
      <c r="T477" s="54"/>
      <c r="U477" s="54"/>
      <c r="V477" s="54"/>
      <c r="W477" s="54"/>
      <c r="X477" s="54"/>
      <c r="Y477" s="54"/>
      <c r="Z477" s="54"/>
      <c r="AA477" s="54"/>
      <c r="AB477" s="54"/>
      <c r="AC477" s="54"/>
      <c r="AD477" s="54"/>
      <c r="AE477" s="54"/>
      <c r="AF477" s="54"/>
      <c r="AG477" s="54"/>
      <c r="AH477" s="54"/>
      <c r="AI477" s="54"/>
      <c r="AJ477" s="54"/>
      <c r="AK477" s="54"/>
      <c r="AL477" s="54"/>
      <c r="AM477" s="54"/>
      <c r="AN477" s="54"/>
      <c r="AO477" s="54"/>
      <c r="AP477" s="54"/>
      <c r="AQ477" s="54"/>
      <c r="AR477" s="54"/>
      <c r="AS477" s="54"/>
      <c r="AT477" s="54"/>
      <c r="AU477" s="54"/>
      <c r="AV477" s="54"/>
      <c r="AW477" s="54"/>
      <c r="AX477" s="54"/>
      <c r="AY477" s="54"/>
      <c r="AZ477" s="54"/>
      <c r="BA477" s="54"/>
      <c r="BB477" s="54"/>
      <c r="BC477" s="54"/>
      <c r="BD477" s="54"/>
      <c r="BE477" s="54"/>
      <c r="BF477" s="54"/>
      <c r="BG477" s="54"/>
      <c r="BH477" s="54"/>
      <c r="BI477" s="54"/>
      <c r="BJ477" s="54"/>
      <c r="BK477" s="54"/>
      <c r="BL477" s="54"/>
      <c r="BM477" s="54"/>
      <c r="BN477" s="54"/>
      <c r="BO477" s="54"/>
      <c r="BP477" s="54"/>
      <c r="BQ477" s="54"/>
      <c r="BR477" s="54"/>
      <c r="BS477" s="54"/>
      <c r="BT477" s="54"/>
      <c r="BU477" s="54"/>
      <c r="BV477" s="54"/>
      <c r="BW477" s="54"/>
      <c r="BX477" s="54"/>
      <c r="BY477" s="54"/>
      <c r="BZ477" s="54"/>
      <c r="CA477" s="54"/>
      <c r="CB477" s="54"/>
      <c r="CC477" s="54"/>
      <c r="CD477" s="54"/>
      <c r="CE477" s="54"/>
      <c r="CF477" s="54"/>
      <c r="CG477" s="54"/>
      <c r="CH477" s="54"/>
      <c r="CI477" s="54"/>
      <c r="CJ477" s="54"/>
      <c r="CK477" s="54"/>
      <c r="CL477" s="54"/>
      <c r="CM477" s="54"/>
      <c r="CN477" s="54"/>
      <c r="CO477" s="54"/>
      <c r="CP477" s="54"/>
      <c r="CQ477" s="54"/>
      <c r="CR477" s="54"/>
      <c r="CS477" s="54"/>
      <c r="CT477" s="54"/>
      <c r="CU477" s="54"/>
      <c r="CV477" s="54"/>
      <c r="CW477" s="54"/>
      <c r="CX477" s="54"/>
      <c r="CY477" s="54"/>
      <c r="CZ477" s="54"/>
      <c r="DA477" s="54"/>
      <c r="DB477" s="54"/>
      <c r="DC477" s="54"/>
    </row>
    <row r="478" spans="10:107" x14ac:dyDescent="0.2">
      <c r="J478" s="54"/>
      <c r="K478" s="54"/>
      <c r="L478" s="54"/>
      <c r="M478" s="54"/>
      <c r="N478" s="54"/>
      <c r="O478" s="54"/>
      <c r="P478" s="54"/>
      <c r="Q478" s="54"/>
      <c r="R478" s="54"/>
      <c r="S478" s="54"/>
      <c r="T478" s="54"/>
      <c r="U478" s="54"/>
      <c r="V478" s="54"/>
      <c r="W478" s="54"/>
      <c r="X478" s="54"/>
      <c r="Y478" s="54"/>
      <c r="Z478" s="54"/>
      <c r="AA478" s="54"/>
      <c r="AB478" s="54"/>
      <c r="AC478" s="54"/>
      <c r="AD478" s="54"/>
      <c r="AE478" s="54"/>
      <c r="AF478" s="54"/>
      <c r="AG478" s="54"/>
      <c r="AH478" s="54"/>
      <c r="AI478" s="54"/>
      <c r="AJ478" s="54"/>
      <c r="AK478" s="54"/>
      <c r="AL478" s="54"/>
      <c r="AM478" s="54"/>
      <c r="AN478" s="54"/>
      <c r="AO478" s="54"/>
      <c r="AP478" s="54"/>
      <c r="AQ478" s="54"/>
      <c r="AR478" s="54"/>
      <c r="AS478" s="54"/>
      <c r="AT478" s="54"/>
      <c r="AU478" s="54"/>
      <c r="AV478" s="54"/>
      <c r="AW478" s="54"/>
      <c r="AX478" s="54"/>
      <c r="AY478" s="54"/>
      <c r="AZ478" s="54"/>
      <c r="BA478" s="54"/>
      <c r="BB478" s="54"/>
      <c r="BC478" s="54"/>
      <c r="BD478" s="54"/>
      <c r="BE478" s="54"/>
      <c r="BF478" s="54"/>
      <c r="BG478" s="54"/>
      <c r="BH478" s="54"/>
      <c r="BI478" s="54"/>
      <c r="BJ478" s="54"/>
      <c r="BK478" s="54"/>
      <c r="BL478" s="54"/>
      <c r="BM478" s="54"/>
      <c r="BN478" s="54"/>
      <c r="BO478" s="54"/>
      <c r="BP478" s="54"/>
      <c r="BQ478" s="54"/>
      <c r="BR478" s="54"/>
      <c r="BS478" s="54"/>
      <c r="BT478" s="54"/>
      <c r="BU478" s="54"/>
      <c r="BV478" s="54"/>
      <c r="BW478" s="54"/>
      <c r="BX478" s="54"/>
      <c r="BY478" s="54"/>
      <c r="BZ478" s="54"/>
      <c r="CA478" s="54"/>
      <c r="CB478" s="54"/>
      <c r="CC478" s="54"/>
      <c r="CD478" s="54"/>
      <c r="CE478" s="54"/>
      <c r="CF478" s="54"/>
      <c r="CG478" s="54"/>
      <c r="CH478" s="54"/>
      <c r="CI478" s="54"/>
      <c r="CJ478" s="54"/>
      <c r="CK478" s="54"/>
      <c r="CL478" s="54"/>
      <c r="CM478" s="54"/>
      <c r="CN478" s="54"/>
      <c r="CO478" s="54"/>
      <c r="CP478" s="54"/>
      <c r="CQ478" s="54"/>
      <c r="CR478" s="54"/>
      <c r="CS478" s="54"/>
      <c r="CT478" s="54"/>
      <c r="CU478" s="54"/>
      <c r="CV478" s="54"/>
      <c r="CW478" s="54"/>
      <c r="CX478" s="54"/>
      <c r="CY478" s="54"/>
      <c r="CZ478" s="54"/>
      <c r="DA478" s="54"/>
      <c r="DB478" s="54"/>
      <c r="DC478" s="54"/>
    </row>
    <row r="479" spans="10:107" x14ac:dyDescent="0.2">
      <c r="J479" s="54"/>
      <c r="K479" s="54"/>
      <c r="L479" s="54"/>
      <c r="M479" s="54"/>
      <c r="N479" s="54"/>
      <c r="O479" s="54"/>
      <c r="P479" s="54"/>
      <c r="Q479" s="54"/>
      <c r="R479" s="54"/>
      <c r="S479" s="54"/>
      <c r="T479" s="54"/>
      <c r="U479" s="54"/>
      <c r="V479" s="54"/>
      <c r="W479" s="54"/>
      <c r="X479" s="54"/>
      <c r="Y479" s="54"/>
      <c r="Z479" s="54"/>
      <c r="AA479" s="54"/>
      <c r="AB479" s="54"/>
      <c r="AC479" s="54"/>
      <c r="AD479" s="54"/>
      <c r="AE479" s="54"/>
      <c r="AF479" s="54"/>
      <c r="AG479" s="54"/>
      <c r="AH479" s="54"/>
      <c r="AI479" s="54"/>
      <c r="AJ479" s="54"/>
      <c r="AK479" s="54"/>
      <c r="AL479" s="54"/>
      <c r="AM479" s="54"/>
      <c r="AN479" s="54"/>
      <c r="AO479" s="54"/>
      <c r="AP479" s="54"/>
      <c r="AQ479" s="54"/>
      <c r="AR479" s="54"/>
      <c r="AS479" s="54"/>
      <c r="AT479" s="54"/>
      <c r="AU479" s="54"/>
      <c r="AV479" s="54"/>
      <c r="AW479" s="54"/>
      <c r="AX479" s="54"/>
      <c r="AY479" s="54"/>
      <c r="AZ479" s="54"/>
      <c r="BA479" s="54"/>
      <c r="BB479" s="54"/>
      <c r="BC479" s="54"/>
      <c r="BD479" s="54"/>
      <c r="BE479" s="54"/>
      <c r="BF479" s="54"/>
      <c r="BG479" s="54"/>
      <c r="BH479" s="54"/>
      <c r="BI479" s="54"/>
      <c r="BJ479" s="54"/>
      <c r="BK479" s="54"/>
      <c r="BL479" s="54"/>
      <c r="BM479" s="54"/>
      <c r="BN479" s="54"/>
      <c r="BO479" s="54"/>
      <c r="BP479" s="54"/>
      <c r="BQ479" s="54"/>
      <c r="BR479" s="54"/>
      <c r="BS479" s="54"/>
      <c r="BT479" s="54"/>
      <c r="BU479" s="54"/>
      <c r="BV479" s="54"/>
      <c r="BW479" s="54"/>
      <c r="BX479" s="54"/>
      <c r="BY479" s="54"/>
      <c r="BZ479" s="54"/>
      <c r="CA479" s="54"/>
      <c r="CB479" s="54"/>
      <c r="CC479" s="54"/>
      <c r="CD479" s="54"/>
      <c r="CE479" s="54"/>
      <c r="CF479" s="54"/>
      <c r="CG479" s="54"/>
      <c r="CH479" s="54"/>
      <c r="CI479" s="54"/>
      <c r="CJ479" s="54"/>
      <c r="CK479" s="54"/>
      <c r="CL479" s="54"/>
      <c r="CM479" s="54"/>
      <c r="CN479" s="54"/>
      <c r="CO479" s="54"/>
      <c r="CP479" s="54"/>
      <c r="CQ479" s="54"/>
      <c r="CR479" s="54"/>
      <c r="CS479" s="54"/>
      <c r="CT479" s="54"/>
      <c r="CU479" s="54"/>
      <c r="CV479" s="54"/>
      <c r="CW479" s="54"/>
      <c r="CX479" s="54"/>
      <c r="CY479" s="54"/>
      <c r="CZ479" s="54"/>
      <c r="DA479" s="54"/>
      <c r="DB479" s="54"/>
      <c r="DC479" s="54"/>
    </row>
    <row r="480" spans="10:107" x14ac:dyDescent="0.2">
      <c r="J480" s="54"/>
      <c r="K480" s="54"/>
      <c r="L480" s="54"/>
      <c r="M480" s="54"/>
      <c r="N480" s="54"/>
      <c r="O480" s="54"/>
      <c r="P480" s="54"/>
      <c r="Q480" s="54"/>
      <c r="R480" s="54"/>
      <c r="S480" s="54"/>
      <c r="T480" s="54"/>
      <c r="U480" s="54"/>
      <c r="V480" s="54"/>
      <c r="W480" s="54"/>
      <c r="X480" s="54"/>
      <c r="Y480" s="54"/>
      <c r="Z480" s="54"/>
      <c r="AA480" s="54"/>
      <c r="AB480" s="54"/>
      <c r="AC480" s="54"/>
      <c r="AD480" s="54"/>
      <c r="AE480" s="54"/>
      <c r="AF480" s="54"/>
      <c r="AG480" s="54"/>
      <c r="AH480" s="54"/>
      <c r="AI480" s="54"/>
      <c r="AJ480" s="54"/>
      <c r="AK480" s="54"/>
      <c r="AL480" s="54"/>
      <c r="AM480" s="54"/>
      <c r="AN480" s="54"/>
      <c r="AO480" s="54"/>
      <c r="AP480" s="54"/>
      <c r="AQ480" s="54"/>
      <c r="AR480" s="54"/>
      <c r="AS480" s="54"/>
      <c r="AT480" s="54"/>
      <c r="AU480" s="54"/>
      <c r="AV480" s="54"/>
      <c r="AW480" s="54"/>
      <c r="AX480" s="54"/>
      <c r="AY480" s="54"/>
      <c r="AZ480" s="54"/>
      <c r="BA480" s="54"/>
      <c r="BB480" s="54"/>
      <c r="BC480" s="54"/>
      <c r="BD480" s="54"/>
      <c r="BE480" s="54"/>
      <c r="BF480" s="54"/>
      <c r="BG480" s="54"/>
      <c r="BH480" s="54"/>
      <c r="BI480" s="54"/>
      <c r="BJ480" s="54"/>
      <c r="BK480" s="54"/>
      <c r="BL480" s="54"/>
      <c r="BM480" s="54"/>
      <c r="BN480" s="54"/>
      <c r="BO480" s="54"/>
      <c r="BP480" s="54"/>
      <c r="BQ480" s="54"/>
      <c r="BR480" s="54"/>
      <c r="BS480" s="54"/>
      <c r="BT480" s="54"/>
      <c r="BU480" s="54"/>
      <c r="BV480" s="54"/>
      <c r="BW480" s="54"/>
      <c r="BX480" s="54"/>
      <c r="BY480" s="54"/>
      <c r="BZ480" s="54"/>
      <c r="CA480" s="54"/>
      <c r="CB480" s="54"/>
      <c r="CC480" s="54"/>
      <c r="CD480" s="54"/>
      <c r="CE480" s="54"/>
      <c r="CF480" s="54"/>
      <c r="CG480" s="54"/>
      <c r="CH480" s="54"/>
      <c r="CI480" s="54"/>
      <c r="CJ480" s="54"/>
      <c r="CK480" s="54"/>
      <c r="CL480" s="54"/>
      <c r="CM480" s="54"/>
      <c r="CN480" s="54"/>
      <c r="CO480" s="54"/>
      <c r="CP480" s="54"/>
      <c r="CQ480" s="54"/>
      <c r="CR480" s="54"/>
      <c r="CS480" s="54"/>
      <c r="CT480" s="54"/>
      <c r="CU480" s="54"/>
      <c r="CV480" s="54"/>
      <c r="CW480" s="54"/>
      <c r="CX480" s="54"/>
      <c r="CY480" s="54"/>
      <c r="CZ480" s="54"/>
      <c r="DA480" s="54"/>
      <c r="DB480" s="54"/>
      <c r="DC480" s="54"/>
    </row>
    <row r="481" spans="10:107" x14ac:dyDescent="0.2">
      <c r="J481" s="54"/>
      <c r="K481" s="54"/>
      <c r="L481" s="54"/>
      <c r="M481" s="54"/>
      <c r="N481" s="54"/>
      <c r="O481" s="54"/>
      <c r="P481" s="54"/>
      <c r="Q481" s="54"/>
      <c r="R481" s="54"/>
      <c r="S481" s="54"/>
      <c r="T481" s="54"/>
      <c r="U481" s="54"/>
      <c r="V481" s="54"/>
      <c r="W481" s="54"/>
      <c r="X481" s="54"/>
      <c r="Y481" s="54"/>
      <c r="Z481" s="54"/>
      <c r="AA481" s="54"/>
      <c r="AB481" s="54"/>
      <c r="AC481" s="54"/>
      <c r="AD481" s="54"/>
      <c r="AE481" s="54"/>
      <c r="AF481" s="54"/>
      <c r="AG481" s="54"/>
      <c r="AH481" s="54"/>
      <c r="AI481" s="54"/>
      <c r="AJ481" s="54"/>
      <c r="AK481" s="54"/>
      <c r="AL481" s="54"/>
      <c r="AM481" s="54"/>
      <c r="AN481" s="54"/>
      <c r="AO481" s="54"/>
      <c r="AP481" s="54"/>
      <c r="AQ481" s="54"/>
      <c r="AR481" s="54"/>
      <c r="AS481" s="54"/>
      <c r="AT481" s="54"/>
      <c r="AU481" s="54"/>
      <c r="AV481" s="54"/>
      <c r="AW481" s="54"/>
      <c r="AX481" s="54"/>
      <c r="AY481" s="54"/>
      <c r="AZ481" s="54"/>
      <c r="BA481" s="54"/>
      <c r="BB481" s="54"/>
      <c r="BC481" s="54"/>
      <c r="BD481" s="54"/>
      <c r="BE481" s="54"/>
      <c r="BF481" s="54"/>
      <c r="BG481" s="54"/>
      <c r="BH481" s="54"/>
      <c r="BI481" s="54"/>
      <c r="BJ481" s="54"/>
      <c r="BK481" s="54"/>
      <c r="BL481" s="54"/>
      <c r="BM481" s="54"/>
      <c r="BN481" s="54"/>
      <c r="BO481" s="54"/>
      <c r="BP481" s="54"/>
      <c r="BQ481" s="54"/>
      <c r="BR481" s="54"/>
      <c r="BS481" s="54"/>
      <c r="BT481" s="54"/>
      <c r="BU481" s="54"/>
      <c r="BV481" s="54"/>
      <c r="BW481" s="54"/>
      <c r="BX481" s="54"/>
      <c r="BY481" s="54"/>
      <c r="BZ481" s="54"/>
      <c r="CA481" s="54"/>
      <c r="CB481" s="54"/>
      <c r="CC481" s="54"/>
      <c r="CD481" s="54"/>
      <c r="CE481" s="54"/>
      <c r="CF481" s="54"/>
      <c r="CG481" s="54"/>
      <c r="CH481" s="54"/>
      <c r="CI481" s="54"/>
      <c r="CJ481" s="54"/>
      <c r="CK481" s="54"/>
      <c r="CL481" s="54"/>
      <c r="CM481" s="54"/>
      <c r="CN481" s="54"/>
      <c r="CO481" s="54"/>
      <c r="CP481" s="54"/>
      <c r="CQ481" s="54"/>
      <c r="CR481" s="54"/>
      <c r="CS481" s="54"/>
      <c r="CT481" s="54"/>
      <c r="CU481" s="54"/>
      <c r="CV481" s="54"/>
      <c r="CW481" s="54"/>
      <c r="CX481" s="54"/>
      <c r="CY481" s="54"/>
      <c r="CZ481" s="54"/>
      <c r="DA481" s="54"/>
      <c r="DB481" s="54"/>
      <c r="DC481" s="54"/>
    </row>
    <row r="482" spans="10:107" x14ac:dyDescent="0.2">
      <c r="J482" s="54"/>
      <c r="K482" s="54"/>
      <c r="L482" s="54"/>
      <c r="M482" s="54"/>
      <c r="N482" s="54"/>
      <c r="O482" s="54"/>
      <c r="P482" s="54"/>
      <c r="Q482" s="54"/>
      <c r="R482" s="54"/>
      <c r="S482" s="54"/>
      <c r="T482" s="54"/>
      <c r="U482" s="54"/>
      <c r="V482" s="54"/>
      <c r="W482" s="54"/>
      <c r="X482" s="54"/>
      <c r="Y482" s="54"/>
      <c r="Z482" s="54"/>
      <c r="AA482" s="54"/>
      <c r="AB482" s="54"/>
      <c r="AC482" s="54"/>
      <c r="AD482" s="54"/>
      <c r="AE482" s="54"/>
      <c r="AF482" s="54"/>
      <c r="AG482" s="54"/>
      <c r="AH482" s="54"/>
      <c r="AI482" s="54"/>
      <c r="AJ482" s="54"/>
      <c r="AK482" s="54"/>
      <c r="AL482" s="54"/>
      <c r="AM482" s="54"/>
      <c r="AN482" s="54"/>
      <c r="AO482" s="54"/>
      <c r="AP482" s="54"/>
      <c r="AQ482" s="54"/>
      <c r="AR482" s="54"/>
      <c r="AS482" s="54"/>
      <c r="AT482" s="54"/>
      <c r="AU482" s="54"/>
      <c r="AV482" s="54"/>
      <c r="AW482" s="54"/>
      <c r="AX482" s="54"/>
      <c r="AY482" s="54"/>
      <c r="AZ482" s="54"/>
      <c r="BA482" s="54"/>
      <c r="BB482" s="54"/>
      <c r="BC482" s="54"/>
      <c r="BD482" s="54"/>
      <c r="BE482" s="54"/>
      <c r="BF482" s="54"/>
      <c r="BG482" s="54"/>
      <c r="BH482" s="54"/>
      <c r="BI482" s="54"/>
      <c r="BJ482" s="54"/>
      <c r="BK482" s="54"/>
      <c r="BL482" s="54"/>
      <c r="BM482" s="54"/>
      <c r="BN482" s="54"/>
      <c r="BO482" s="54"/>
      <c r="BP482" s="54"/>
      <c r="BQ482" s="54"/>
      <c r="BR482" s="54"/>
      <c r="BS482" s="54"/>
      <c r="BT482" s="54"/>
      <c r="BU482" s="54"/>
      <c r="BV482" s="54"/>
      <c r="BW482" s="54"/>
      <c r="BX482" s="54"/>
      <c r="BY482" s="54"/>
      <c r="BZ482" s="54"/>
      <c r="CA482" s="54"/>
      <c r="CB482" s="54"/>
      <c r="CC482" s="54"/>
      <c r="CD482" s="54"/>
      <c r="CE482" s="54"/>
      <c r="CF482" s="54"/>
      <c r="CG482" s="54"/>
      <c r="CH482" s="54"/>
      <c r="CI482" s="54"/>
      <c r="CJ482" s="54"/>
      <c r="CK482" s="54"/>
      <c r="CL482" s="54"/>
      <c r="CM482" s="54"/>
      <c r="CN482" s="54"/>
      <c r="CO482" s="54"/>
      <c r="CP482" s="54"/>
      <c r="CQ482" s="54"/>
      <c r="CR482" s="54"/>
      <c r="CS482" s="54"/>
      <c r="CT482" s="54"/>
      <c r="CU482" s="54"/>
      <c r="CV482" s="54"/>
      <c r="CW482" s="54"/>
      <c r="CX482" s="54"/>
      <c r="CY482" s="54"/>
      <c r="CZ482" s="54"/>
      <c r="DA482" s="54"/>
      <c r="DB482" s="54"/>
      <c r="DC482" s="54"/>
    </row>
    <row r="483" spans="10:107" x14ac:dyDescent="0.2">
      <c r="J483" s="54"/>
      <c r="K483" s="54"/>
      <c r="L483" s="54"/>
      <c r="M483" s="54"/>
      <c r="N483" s="54"/>
      <c r="O483" s="54"/>
      <c r="P483" s="54"/>
      <c r="Q483" s="54"/>
      <c r="R483" s="54"/>
      <c r="S483" s="54"/>
      <c r="T483" s="54"/>
      <c r="U483" s="54"/>
      <c r="V483" s="54"/>
      <c r="W483" s="54"/>
      <c r="X483" s="54"/>
      <c r="Y483" s="54"/>
      <c r="Z483" s="54"/>
      <c r="AA483" s="54"/>
      <c r="AB483" s="54"/>
      <c r="AC483" s="54"/>
      <c r="AD483" s="54"/>
      <c r="AE483" s="54"/>
      <c r="AF483" s="54"/>
      <c r="AG483" s="54"/>
      <c r="AH483" s="54"/>
      <c r="AI483" s="54"/>
      <c r="AJ483" s="54"/>
      <c r="AK483" s="54"/>
      <c r="AL483" s="54"/>
      <c r="AM483" s="54"/>
      <c r="AN483" s="54"/>
      <c r="AO483" s="54"/>
      <c r="AP483" s="54"/>
      <c r="AQ483" s="54"/>
      <c r="AR483" s="54"/>
      <c r="AS483" s="54"/>
      <c r="AT483" s="54"/>
      <c r="AU483" s="54"/>
      <c r="AV483" s="54"/>
      <c r="AW483" s="54"/>
      <c r="AX483" s="54"/>
      <c r="AY483" s="54"/>
      <c r="AZ483" s="54"/>
      <c r="BA483" s="54"/>
      <c r="BB483" s="54"/>
      <c r="BC483" s="54"/>
      <c r="BD483" s="54"/>
      <c r="BE483" s="54"/>
      <c r="BF483" s="54"/>
      <c r="BG483" s="54"/>
      <c r="BH483" s="54"/>
      <c r="BI483" s="54"/>
      <c r="BJ483" s="54"/>
      <c r="BK483" s="54"/>
      <c r="BL483" s="54"/>
      <c r="BM483" s="54"/>
      <c r="BN483" s="54"/>
      <c r="BO483" s="54"/>
      <c r="BP483" s="54"/>
      <c r="BQ483" s="54"/>
      <c r="BR483" s="54"/>
      <c r="BS483" s="54"/>
      <c r="BT483" s="54"/>
      <c r="BU483" s="54"/>
      <c r="BV483" s="54"/>
      <c r="BW483" s="54"/>
      <c r="BX483" s="54"/>
      <c r="BY483" s="54"/>
      <c r="BZ483" s="54"/>
      <c r="CA483" s="54"/>
      <c r="CB483" s="54"/>
      <c r="CC483" s="54"/>
      <c r="CD483" s="54"/>
      <c r="CE483" s="54"/>
      <c r="CF483" s="54"/>
      <c r="CG483" s="54"/>
      <c r="CH483" s="54"/>
      <c r="CI483" s="54"/>
      <c r="CJ483" s="54"/>
      <c r="CK483" s="54"/>
      <c r="CL483" s="54"/>
      <c r="CM483" s="54"/>
      <c r="CN483" s="54"/>
      <c r="CO483" s="54"/>
      <c r="CP483" s="54"/>
      <c r="CQ483" s="54"/>
      <c r="CR483" s="54"/>
      <c r="CS483" s="54"/>
      <c r="CT483" s="54"/>
      <c r="CU483" s="54"/>
      <c r="CV483" s="54"/>
      <c r="CW483" s="54"/>
      <c r="CX483" s="54"/>
      <c r="CY483" s="54"/>
      <c r="CZ483" s="54"/>
      <c r="DA483" s="54"/>
      <c r="DB483" s="54"/>
      <c r="DC483" s="54"/>
    </row>
    <row r="484" spans="10:107" x14ac:dyDescent="0.2">
      <c r="J484" s="54"/>
      <c r="K484" s="54"/>
      <c r="L484" s="54"/>
      <c r="M484" s="54"/>
      <c r="N484" s="54"/>
      <c r="O484" s="54"/>
      <c r="P484" s="54"/>
      <c r="Q484" s="54"/>
      <c r="R484" s="54"/>
      <c r="S484" s="54"/>
      <c r="T484" s="54"/>
      <c r="U484" s="54"/>
      <c r="V484" s="54"/>
      <c r="W484" s="54"/>
      <c r="X484" s="54"/>
      <c r="Y484" s="54"/>
      <c r="Z484" s="54"/>
      <c r="AA484" s="54"/>
      <c r="AB484" s="54"/>
      <c r="AC484" s="54"/>
      <c r="AD484" s="54"/>
      <c r="AE484" s="54"/>
      <c r="AF484" s="54"/>
      <c r="AG484" s="54"/>
      <c r="AH484" s="54"/>
      <c r="AI484" s="54"/>
      <c r="AJ484" s="54"/>
      <c r="AK484" s="54"/>
      <c r="AL484" s="54"/>
      <c r="AM484" s="54"/>
      <c r="AN484" s="54"/>
      <c r="AO484" s="54"/>
      <c r="AP484" s="54"/>
      <c r="AQ484" s="54"/>
      <c r="AR484" s="54"/>
      <c r="AS484" s="54"/>
      <c r="AT484" s="54"/>
      <c r="AU484" s="54"/>
      <c r="AV484" s="54"/>
      <c r="AW484" s="54"/>
      <c r="AX484" s="54"/>
      <c r="AY484" s="54"/>
      <c r="AZ484" s="54"/>
      <c r="BA484" s="54"/>
      <c r="BB484" s="54"/>
      <c r="BC484" s="54"/>
      <c r="BD484" s="54"/>
      <c r="BE484" s="54"/>
      <c r="BF484" s="54"/>
      <c r="BG484" s="54"/>
      <c r="BH484" s="54"/>
      <c r="BI484" s="54"/>
      <c r="BJ484" s="54"/>
      <c r="BK484" s="54"/>
      <c r="BL484" s="54"/>
      <c r="BM484" s="54"/>
      <c r="BN484" s="54"/>
      <c r="BO484" s="54"/>
      <c r="BP484" s="54"/>
      <c r="BQ484" s="54"/>
      <c r="BR484" s="54"/>
      <c r="BS484" s="54"/>
      <c r="BT484" s="54"/>
      <c r="BU484" s="54"/>
      <c r="BV484" s="54"/>
      <c r="BW484" s="54"/>
      <c r="BX484" s="54"/>
      <c r="BY484" s="54"/>
      <c r="BZ484" s="54"/>
      <c r="CA484" s="54"/>
      <c r="CB484" s="54"/>
      <c r="CC484" s="54"/>
      <c r="CD484" s="54"/>
      <c r="CE484" s="54"/>
      <c r="CF484" s="54"/>
      <c r="CG484" s="54"/>
      <c r="CH484" s="54"/>
      <c r="CI484" s="54"/>
      <c r="CJ484" s="54"/>
      <c r="CK484" s="54"/>
      <c r="CL484" s="54"/>
      <c r="CM484" s="54"/>
      <c r="CN484" s="54"/>
      <c r="CO484" s="54"/>
      <c r="CP484" s="54"/>
      <c r="CQ484" s="54"/>
      <c r="CR484" s="54"/>
      <c r="CS484" s="54"/>
      <c r="CT484" s="54"/>
      <c r="CU484" s="54"/>
      <c r="CV484" s="54"/>
      <c r="CW484" s="54"/>
      <c r="CX484" s="54"/>
      <c r="CY484" s="54"/>
      <c r="CZ484" s="54"/>
      <c r="DA484" s="54"/>
      <c r="DB484" s="54"/>
      <c r="DC484" s="54"/>
    </row>
    <row r="485" spans="10:107" x14ac:dyDescent="0.2">
      <c r="J485" s="54"/>
      <c r="K485" s="54"/>
      <c r="L485" s="54"/>
      <c r="M485" s="54"/>
      <c r="N485" s="54"/>
      <c r="O485" s="54"/>
      <c r="P485" s="54"/>
      <c r="Q485" s="54"/>
      <c r="R485" s="54"/>
      <c r="S485" s="54"/>
      <c r="T485" s="54"/>
      <c r="U485" s="54"/>
      <c r="V485" s="54"/>
      <c r="W485" s="54"/>
      <c r="X485" s="54"/>
      <c r="Y485" s="54"/>
      <c r="Z485" s="54"/>
      <c r="AA485" s="54"/>
      <c r="AB485" s="54"/>
      <c r="AC485" s="54"/>
      <c r="AD485" s="54"/>
      <c r="AE485" s="54"/>
      <c r="AF485" s="54"/>
      <c r="AG485" s="54"/>
      <c r="AH485" s="54"/>
      <c r="AI485" s="54"/>
      <c r="AJ485" s="54"/>
      <c r="AK485" s="54"/>
      <c r="AL485" s="54"/>
      <c r="AM485" s="54"/>
      <c r="AN485" s="54"/>
      <c r="AO485" s="54"/>
      <c r="AP485" s="54"/>
      <c r="AQ485" s="54"/>
      <c r="AR485" s="54"/>
      <c r="AS485" s="54"/>
      <c r="AT485" s="54"/>
      <c r="AU485" s="54"/>
      <c r="AV485" s="54"/>
      <c r="AW485" s="54"/>
      <c r="AX485" s="54"/>
      <c r="AY485" s="54"/>
      <c r="AZ485" s="54"/>
      <c r="BA485" s="54"/>
      <c r="BB485" s="54"/>
      <c r="BC485" s="54"/>
      <c r="BD485" s="54"/>
      <c r="BE485" s="54"/>
      <c r="BF485" s="54"/>
      <c r="BG485" s="54"/>
      <c r="BH485" s="54"/>
      <c r="BI485" s="54"/>
      <c r="BJ485" s="54"/>
      <c r="BK485" s="54"/>
      <c r="BL485" s="54"/>
      <c r="BM485" s="54"/>
      <c r="BN485" s="54"/>
      <c r="BO485" s="54"/>
      <c r="BP485" s="54"/>
      <c r="BQ485" s="54"/>
      <c r="BR485" s="54"/>
      <c r="BS485" s="54"/>
      <c r="BT485" s="54"/>
      <c r="BU485" s="54"/>
      <c r="BV485" s="54"/>
      <c r="BW485" s="54"/>
      <c r="BX485" s="54"/>
      <c r="BY485" s="54"/>
      <c r="BZ485" s="54"/>
      <c r="CA485" s="54"/>
      <c r="CB485" s="54"/>
      <c r="CC485" s="54"/>
      <c r="CD485" s="54"/>
      <c r="CE485" s="54"/>
      <c r="CF485" s="54"/>
      <c r="CG485" s="54"/>
      <c r="CH485" s="54"/>
      <c r="CI485" s="54"/>
      <c r="CJ485" s="54"/>
      <c r="CK485" s="54"/>
      <c r="CL485" s="54"/>
      <c r="CM485" s="54"/>
      <c r="CN485" s="54"/>
      <c r="CO485" s="54"/>
      <c r="CP485" s="54"/>
      <c r="CQ485" s="54"/>
      <c r="CR485" s="54"/>
      <c r="CS485" s="54"/>
      <c r="CT485" s="54"/>
      <c r="CU485" s="54"/>
      <c r="CV485" s="54"/>
      <c r="CW485" s="54"/>
      <c r="CX485" s="54"/>
      <c r="CY485" s="54"/>
      <c r="CZ485" s="54"/>
      <c r="DA485" s="54"/>
      <c r="DB485" s="54"/>
      <c r="DC485" s="54"/>
    </row>
    <row r="486" spans="10:107" x14ac:dyDescent="0.2">
      <c r="J486" s="54"/>
      <c r="K486" s="54"/>
      <c r="L486" s="54"/>
      <c r="M486" s="54"/>
      <c r="N486" s="54"/>
      <c r="O486" s="54"/>
      <c r="P486" s="54"/>
      <c r="Q486" s="54"/>
      <c r="R486" s="54"/>
      <c r="S486" s="54"/>
      <c r="T486" s="54"/>
      <c r="U486" s="54"/>
      <c r="V486" s="54"/>
      <c r="W486" s="54"/>
      <c r="X486" s="54"/>
      <c r="Y486" s="54"/>
      <c r="Z486" s="54"/>
      <c r="AA486" s="54"/>
      <c r="AB486" s="54"/>
      <c r="AC486" s="54"/>
      <c r="AD486" s="54"/>
      <c r="AE486" s="54"/>
      <c r="AF486" s="54"/>
      <c r="AG486" s="54"/>
      <c r="AH486" s="54"/>
      <c r="AI486" s="54"/>
      <c r="AJ486" s="54"/>
      <c r="AK486" s="54"/>
      <c r="AL486" s="54"/>
      <c r="AM486" s="54"/>
      <c r="AN486" s="54"/>
      <c r="AO486" s="54"/>
      <c r="AP486" s="54"/>
      <c r="AQ486" s="54"/>
      <c r="AR486" s="54"/>
      <c r="AS486" s="54"/>
      <c r="AT486" s="54"/>
      <c r="AU486" s="54"/>
      <c r="AV486" s="54"/>
      <c r="AW486" s="54"/>
      <c r="AX486" s="54"/>
      <c r="AY486" s="54"/>
      <c r="AZ486" s="54"/>
      <c r="BA486" s="54"/>
      <c r="BB486" s="54"/>
      <c r="BC486" s="54"/>
      <c r="BD486" s="54"/>
      <c r="BE486" s="54"/>
      <c r="BF486" s="54"/>
      <c r="BG486" s="54"/>
      <c r="BH486" s="54"/>
      <c r="BI486" s="54"/>
      <c r="BJ486" s="54"/>
      <c r="BK486" s="54"/>
      <c r="BL486" s="54"/>
      <c r="BM486" s="54"/>
      <c r="BN486" s="54"/>
      <c r="BO486" s="54"/>
      <c r="BP486" s="54"/>
      <c r="BQ486" s="54"/>
      <c r="BR486" s="54"/>
      <c r="BS486" s="54"/>
      <c r="BT486" s="54"/>
      <c r="BU486" s="54"/>
      <c r="BV486" s="54"/>
      <c r="BW486" s="54"/>
      <c r="BX486" s="54"/>
      <c r="BY486" s="54"/>
      <c r="BZ486" s="54"/>
      <c r="CA486" s="54"/>
      <c r="CB486" s="54"/>
      <c r="CC486" s="54"/>
      <c r="CD486" s="54"/>
      <c r="CE486" s="54"/>
      <c r="CF486" s="54"/>
      <c r="CG486" s="54"/>
      <c r="CH486" s="54"/>
      <c r="CI486" s="54"/>
      <c r="CJ486" s="54"/>
      <c r="CK486" s="54"/>
      <c r="CL486" s="54"/>
      <c r="CM486" s="54"/>
      <c r="CN486" s="54"/>
      <c r="CO486" s="54"/>
      <c r="CP486" s="54"/>
      <c r="CQ486" s="54"/>
      <c r="CR486" s="54"/>
      <c r="CS486" s="54"/>
      <c r="CT486" s="54"/>
      <c r="CU486" s="54"/>
      <c r="CV486" s="54"/>
      <c r="CW486" s="54"/>
      <c r="CX486" s="54"/>
      <c r="CY486" s="54"/>
      <c r="CZ486" s="54"/>
      <c r="DA486" s="54"/>
      <c r="DB486" s="54"/>
      <c r="DC486" s="54"/>
    </row>
    <row r="487" spans="10:107" x14ac:dyDescent="0.2">
      <c r="J487" s="54"/>
      <c r="K487" s="54"/>
      <c r="L487" s="54"/>
      <c r="M487" s="54"/>
      <c r="N487" s="54"/>
      <c r="O487" s="54"/>
      <c r="P487" s="54"/>
      <c r="Q487" s="54"/>
      <c r="R487" s="54"/>
      <c r="S487" s="54"/>
      <c r="T487" s="54"/>
      <c r="U487" s="54"/>
      <c r="V487" s="54"/>
      <c r="W487" s="54"/>
      <c r="X487" s="54"/>
      <c r="Y487" s="54"/>
      <c r="Z487" s="54"/>
      <c r="AA487" s="54"/>
      <c r="AB487" s="54"/>
      <c r="AC487" s="54"/>
      <c r="AD487" s="54"/>
      <c r="AE487" s="54"/>
      <c r="AF487" s="54"/>
      <c r="AG487" s="54"/>
      <c r="AH487" s="54"/>
      <c r="AI487" s="54"/>
      <c r="AJ487" s="54"/>
      <c r="AK487" s="54"/>
      <c r="AL487" s="54"/>
      <c r="AM487" s="54"/>
      <c r="AN487" s="54"/>
      <c r="AO487" s="54"/>
      <c r="AP487" s="54"/>
      <c r="AQ487" s="54"/>
      <c r="AR487" s="54"/>
      <c r="AS487" s="54"/>
      <c r="AT487" s="54"/>
      <c r="AU487" s="54"/>
      <c r="AV487" s="54"/>
      <c r="AW487" s="54"/>
      <c r="AX487" s="54"/>
      <c r="AY487" s="54"/>
      <c r="AZ487" s="54"/>
      <c r="BA487" s="54"/>
      <c r="BB487" s="54"/>
      <c r="BC487" s="54"/>
      <c r="BD487" s="54"/>
      <c r="BE487" s="54"/>
      <c r="BF487" s="54"/>
      <c r="BG487" s="54"/>
      <c r="BH487" s="54"/>
      <c r="BI487" s="54"/>
      <c r="BJ487" s="54"/>
      <c r="BK487" s="54"/>
      <c r="BL487" s="54"/>
      <c r="BM487" s="54"/>
      <c r="BN487" s="54"/>
      <c r="BO487" s="54"/>
      <c r="BP487" s="54"/>
      <c r="BQ487" s="54"/>
      <c r="BR487" s="54"/>
      <c r="BS487" s="54"/>
      <c r="BT487" s="54"/>
      <c r="BU487" s="54"/>
      <c r="BV487" s="54"/>
      <c r="BW487" s="54"/>
      <c r="BX487" s="54"/>
      <c r="BY487" s="54"/>
      <c r="BZ487" s="54"/>
      <c r="CA487" s="54"/>
      <c r="CB487" s="54"/>
      <c r="CC487" s="54"/>
      <c r="CD487" s="54"/>
      <c r="CE487" s="54"/>
      <c r="CF487" s="54"/>
      <c r="CG487" s="54"/>
      <c r="CH487" s="54"/>
      <c r="CI487" s="54"/>
      <c r="CJ487" s="54"/>
      <c r="CK487" s="54"/>
      <c r="CL487" s="54"/>
      <c r="CM487" s="54"/>
      <c r="CN487" s="54"/>
      <c r="CO487" s="54"/>
      <c r="CP487" s="54"/>
      <c r="CQ487" s="54"/>
      <c r="CR487" s="54"/>
      <c r="CS487" s="54"/>
      <c r="CT487" s="54"/>
      <c r="CU487" s="54"/>
      <c r="CV487" s="54"/>
      <c r="CW487" s="54"/>
      <c r="CX487" s="54"/>
      <c r="CY487" s="54"/>
      <c r="CZ487" s="54"/>
      <c r="DA487" s="54"/>
      <c r="DB487" s="54"/>
      <c r="DC487" s="54"/>
    </row>
    <row r="488" spans="10:107" x14ac:dyDescent="0.2">
      <c r="J488" s="54"/>
      <c r="K488" s="54"/>
      <c r="L488" s="54"/>
      <c r="M488" s="54"/>
      <c r="N488" s="54"/>
      <c r="O488" s="54"/>
      <c r="P488" s="54"/>
      <c r="Q488" s="54"/>
      <c r="R488" s="54"/>
      <c r="S488" s="54"/>
      <c r="T488" s="54"/>
      <c r="U488" s="54"/>
      <c r="V488" s="54"/>
      <c r="W488" s="54"/>
      <c r="X488" s="54"/>
      <c r="Y488" s="54"/>
      <c r="Z488" s="54"/>
      <c r="AA488" s="54"/>
      <c r="AB488" s="54"/>
      <c r="AC488" s="54"/>
      <c r="AD488" s="54"/>
      <c r="AE488" s="54"/>
      <c r="AF488" s="54"/>
      <c r="AG488" s="54"/>
      <c r="AH488" s="54"/>
      <c r="AI488" s="54"/>
      <c r="AJ488" s="54"/>
      <c r="AK488" s="54"/>
      <c r="AL488" s="54"/>
      <c r="AM488" s="54"/>
      <c r="AN488" s="54"/>
      <c r="AO488" s="54"/>
      <c r="AP488" s="54"/>
      <c r="AQ488" s="54"/>
      <c r="AR488" s="54"/>
      <c r="AS488" s="54"/>
      <c r="AT488" s="54"/>
      <c r="AU488" s="54"/>
      <c r="AV488" s="54"/>
      <c r="AW488" s="54"/>
      <c r="AX488" s="54"/>
      <c r="AY488" s="54"/>
      <c r="AZ488" s="54"/>
      <c r="BA488" s="54"/>
      <c r="BB488" s="54"/>
      <c r="BC488" s="54"/>
      <c r="BD488" s="54"/>
      <c r="BE488" s="54"/>
      <c r="BF488" s="54"/>
      <c r="BG488" s="54"/>
      <c r="BH488" s="54"/>
      <c r="BI488" s="54"/>
      <c r="BJ488" s="54"/>
      <c r="BK488" s="54"/>
      <c r="BL488" s="54"/>
      <c r="BM488" s="54"/>
      <c r="BN488" s="54"/>
      <c r="BO488" s="54"/>
      <c r="BP488" s="54"/>
      <c r="BQ488" s="54"/>
      <c r="BR488" s="54"/>
      <c r="BS488" s="54"/>
      <c r="BT488" s="54"/>
      <c r="BU488" s="54"/>
      <c r="BV488" s="54"/>
      <c r="BW488" s="54"/>
      <c r="BX488" s="54"/>
      <c r="BY488" s="54"/>
      <c r="BZ488" s="54"/>
      <c r="CA488" s="54"/>
      <c r="CB488" s="54"/>
      <c r="CC488" s="54"/>
      <c r="CD488" s="54"/>
      <c r="CE488" s="54"/>
      <c r="CF488" s="54"/>
      <c r="CG488" s="54"/>
      <c r="CH488" s="54"/>
      <c r="CI488" s="54"/>
      <c r="CJ488" s="54"/>
      <c r="CK488" s="54"/>
      <c r="CL488" s="54"/>
      <c r="CM488" s="54"/>
      <c r="CN488" s="54"/>
      <c r="CO488" s="54"/>
      <c r="CP488" s="54"/>
      <c r="CQ488" s="54"/>
      <c r="CR488" s="54"/>
      <c r="CS488" s="54"/>
      <c r="CT488" s="54"/>
      <c r="CU488" s="54"/>
      <c r="CV488" s="54"/>
      <c r="CW488" s="54"/>
      <c r="CX488" s="54"/>
      <c r="CY488" s="54"/>
      <c r="CZ488" s="54"/>
      <c r="DA488" s="54"/>
      <c r="DB488" s="54"/>
      <c r="DC488" s="54"/>
    </row>
  </sheetData>
  <sheetProtection deleteColumns="0" deleteRows="0" selectLockedCells="1" sort="0" autoFilter="0"/>
  <mergeCells count="42">
    <mergeCell ref="J28:R28"/>
    <mergeCell ref="F12:I12"/>
    <mergeCell ref="F13:I13"/>
    <mergeCell ref="F14:I14"/>
    <mergeCell ref="F15:I15"/>
    <mergeCell ref="F19:I19"/>
    <mergeCell ref="F18:I18"/>
    <mergeCell ref="A2:E2"/>
    <mergeCell ref="A19:E19"/>
    <mergeCell ref="A18:E18"/>
    <mergeCell ref="A8:E8"/>
    <mergeCell ref="A9:E9"/>
    <mergeCell ref="A3:E3"/>
    <mergeCell ref="A4:E4"/>
    <mergeCell ref="A5:E5"/>
    <mergeCell ref="A6:E6"/>
    <mergeCell ref="A7:E7"/>
    <mergeCell ref="F3:I3"/>
    <mergeCell ref="F4:I4"/>
    <mergeCell ref="F5:I5"/>
    <mergeCell ref="F6:I6"/>
    <mergeCell ref="F11:I11"/>
    <mergeCell ref="F7:I7"/>
    <mergeCell ref="F8:I8"/>
    <mergeCell ref="F9:I9"/>
    <mergeCell ref="F10:I10"/>
    <mergeCell ref="J33:U37"/>
    <mergeCell ref="F2:I2"/>
    <mergeCell ref="B131:F131"/>
    <mergeCell ref="B134:F134"/>
    <mergeCell ref="A1:I1"/>
    <mergeCell ref="E27:G27"/>
    <mergeCell ref="A10:E10"/>
    <mergeCell ref="A14:E14"/>
    <mergeCell ref="A17:E17"/>
    <mergeCell ref="A15:E15"/>
    <mergeCell ref="A16:E16"/>
    <mergeCell ref="A11:E11"/>
    <mergeCell ref="A12:E12"/>
    <mergeCell ref="A13:E13"/>
    <mergeCell ref="F16:I16"/>
    <mergeCell ref="F17:I17"/>
  </mergeCells>
  <dataValidations count="1">
    <dataValidation operator="greaterThan" allowBlank="1" showInputMessage="1" showErrorMessage="1" sqref="E29:E58"/>
  </dataValidations>
  <pageMargins left="0.7" right="0.53190104166666663" top="0.75" bottom="0.75" header="0.3" footer="0.3"/>
  <pageSetup paperSize="9" scale="95" orientation="landscape" verticalDpi="2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rgb="FF002060"/>
  </sheetPr>
  <dimension ref="A1:O79"/>
  <sheetViews>
    <sheetView zoomScaleNormal="100" workbookViewId="0">
      <selection activeCell="L7" sqref="L7"/>
    </sheetView>
  </sheetViews>
  <sheetFormatPr defaultRowHeight="14.25" x14ac:dyDescent="0.2"/>
  <cols>
    <col min="1" max="14" width="9.140625" style="230"/>
    <col min="15" max="15" width="13.5703125" style="230" customWidth="1"/>
    <col min="16" max="16384" width="9.140625" style="230"/>
  </cols>
  <sheetData>
    <row r="1" spans="1:15" ht="15" x14ac:dyDescent="0.2">
      <c r="A1" s="618" t="s">
        <v>35</v>
      </c>
      <c r="B1" s="618"/>
      <c r="C1" s="618"/>
      <c r="D1" s="618"/>
      <c r="E1" s="618"/>
      <c r="F1" s="618"/>
      <c r="G1" s="618"/>
      <c r="H1" s="618"/>
      <c r="I1" s="618"/>
      <c r="N1" s="270"/>
      <c r="O1" s="270"/>
    </row>
    <row r="21" spans="1:9" x14ac:dyDescent="0.2">
      <c r="B21" s="26" t="s">
        <v>37</v>
      </c>
    </row>
    <row r="22" spans="1:9" x14ac:dyDescent="0.2">
      <c r="B22" s="26" t="s">
        <v>38</v>
      </c>
    </row>
    <row r="26" spans="1:9" x14ac:dyDescent="0.2">
      <c r="A26" s="619" t="s">
        <v>36</v>
      </c>
      <c r="B26" s="619"/>
      <c r="C26" s="619"/>
      <c r="D26" s="619"/>
      <c r="E26" s="619"/>
      <c r="F26" s="619"/>
      <c r="G26" s="619"/>
      <c r="H26" s="619"/>
      <c r="I26" s="619"/>
    </row>
    <row r="27" spans="1:9" x14ac:dyDescent="0.2">
      <c r="A27" s="619"/>
      <c r="B27" s="619"/>
      <c r="C27" s="619"/>
      <c r="D27" s="619"/>
      <c r="E27" s="619"/>
      <c r="F27" s="619"/>
      <c r="G27" s="619"/>
      <c r="H27" s="619"/>
      <c r="I27" s="619"/>
    </row>
    <row r="47" spans="2:2" x14ac:dyDescent="0.2">
      <c r="B47" s="26" t="s">
        <v>37</v>
      </c>
    </row>
    <row r="48" spans="2:2" x14ac:dyDescent="0.2">
      <c r="B48" s="26" t="s">
        <v>38</v>
      </c>
    </row>
    <row r="51" spans="1:9" ht="15" x14ac:dyDescent="0.2">
      <c r="A51" s="620" t="s">
        <v>34</v>
      </c>
      <c r="B51" s="620"/>
      <c r="C51" s="620"/>
      <c r="D51" s="620"/>
      <c r="E51" s="620"/>
      <c r="F51" s="620"/>
      <c r="G51" s="620"/>
      <c r="H51" s="620"/>
      <c r="I51" s="620"/>
    </row>
    <row r="72" spans="1:9" x14ac:dyDescent="0.2">
      <c r="B72" s="26" t="s">
        <v>37</v>
      </c>
    </row>
    <row r="73" spans="1:9" x14ac:dyDescent="0.2">
      <c r="B73" s="26" t="s">
        <v>38</v>
      </c>
    </row>
    <row r="76" spans="1:9" ht="15" x14ac:dyDescent="0.2">
      <c r="A76" s="621" t="s">
        <v>39</v>
      </c>
      <c r="B76" s="621"/>
      <c r="C76" s="621"/>
      <c r="D76" s="621"/>
      <c r="E76" s="621"/>
      <c r="F76" s="231"/>
      <c r="G76" s="231"/>
      <c r="H76" s="232" t="s">
        <v>107</v>
      </c>
      <c r="I76" s="233"/>
    </row>
    <row r="77" spans="1:9" ht="15" x14ac:dyDescent="0.2">
      <c r="A77" s="234"/>
      <c r="B77" s="234"/>
      <c r="C77" s="234"/>
      <c r="D77" s="234"/>
      <c r="E77" s="234"/>
      <c r="F77" s="234"/>
      <c r="G77" s="234"/>
      <c r="H77" s="234"/>
      <c r="I77" s="234"/>
    </row>
    <row r="78" spans="1:9" ht="15" x14ac:dyDescent="0.2">
      <c r="A78" s="235"/>
      <c r="B78" s="236"/>
      <c r="C78" s="237"/>
      <c r="D78" s="237"/>
      <c r="E78" s="238"/>
      <c r="F78" s="238"/>
      <c r="G78" s="233"/>
      <c r="H78" s="233"/>
      <c r="I78" s="233"/>
    </row>
    <row r="79" spans="1:9" ht="15" x14ac:dyDescent="0.2">
      <c r="A79" s="621" t="s">
        <v>203</v>
      </c>
      <c r="B79" s="621"/>
      <c r="C79" s="621"/>
      <c r="D79" s="621"/>
      <c r="E79" s="621"/>
      <c r="F79" s="231"/>
      <c r="G79" s="231"/>
      <c r="H79" s="232" t="s">
        <v>109</v>
      </c>
      <c r="I79" s="233"/>
    </row>
  </sheetData>
  <sheetProtection selectLockedCells="1"/>
  <mergeCells count="5">
    <mergeCell ref="A1:I1"/>
    <mergeCell ref="A26:I27"/>
    <mergeCell ref="A51:I51"/>
    <mergeCell ref="A76:E76"/>
    <mergeCell ref="A79:E79"/>
  </mergeCells>
  <pageMargins left="0.7" right="0.7" top="0.75" bottom="0.75" header="0.3" footer="0.3"/>
  <pageSetup paperSize="9" orientation="portrait" horizontalDpi="200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tabColor rgb="FFFF0000"/>
  </sheetPr>
  <dimension ref="A1:AE255"/>
  <sheetViews>
    <sheetView topLeftCell="A178" zoomScaleNormal="100" workbookViewId="0">
      <selection activeCell="K25" sqref="K25"/>
    </sheetView>
  </sheetViews>
  <sheetFormatPr defaultRowHeight="14.25" x14ac:dyDescent="0.2"/>
  <cols>
    <col min="1" max="1" width="11" style="325" customWidth="1"/>
    <col min="2" max="15" width="9.140625" style="325"/>
    <col min="16" max="16" width="12.140625" style="327" customWidth="1"/>
    <col min="17" max="16384" width="9.140625" style="325"/>
  </cols>
  <sheetData>
    <row r="1" spans="1:26" x14ac:dyDescent="0.2">
      <c r="A1" s="645" t="s">
        <v>226</v>
      </c>
      <c r="B1" s="645"/>
      <c r="C1" s="645"/>
      <c r="D1" s="645"/>
      <c r="E1" s="645"/>
      <c r="F1" s="645"/>
      <c r="G1" s="645"/>
      <c r="H1" s="645"/>
      <c r="I1" s="645"/>
      <c r="J1" s="645"/>
      <c r="K1" s="645"/>
      <c r="L1" s="645"/>
      <c r="M1" s="645"/>
      <c r="N1" s="645"/>
      <c r="O1" s="645"/>
      <c r="P1" s="645"/>
      <c r="Q1" s="645"/>
      <c r="R1" s="645"/>
      <c r="S1" s="645"/>
    </row>
    <row r="3" spans="1:26" x14ac:dyDescent="0.2">
      <c r="A3" s="646" t="s">
        <v>193</v>
      </c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</row>
    <row r="4" spans="1:26" x14ac:dyDescent="0.2">
      <c r="A4" s="255" t="s">
        <v>272</v>
      </c>
      <c r="B4" s="625" t="s">
        <v>188</v>
      </c>
      <c r="C4" s="625"/>
      <c r="D4" s="625"/>
      <c r="E4" s="256" t="s">
        <v>175</v>
      </c>
      <c r="F4" s="632" t="s">
        <v>179</v>
      </c>
      <c r="G4" s="632"/>
      <c r="H4" s="632"/>
    </row>
    <row r="5" spans="1:26" x14ac:dyDescent="0.2">
      <c r="A5" s="255" t="s">
        <v>190</v>
      </c>
      <c r="B5" s="625" t="s">
        <v>189</v>
      </c>
      <c r="C5" s="625"/>
      <c r="D5" s="625"/>
      <c r="E5" s="256" t="s">
        <v>176</v>
      </c>
      <c r="F5" s="632" t="s">
        <v>180</v>
      </c>
      <c r="G5" s="632"/>
      <c r="H5" s="632"/>
      <c r="I5" s="255">
        <v>3</v>
      </c>
      <c r="J5" s="626" t="s">
        <v>183</v>
      </c>
      <c r="K5" s="626"/>
      <c r="L5" s="405" t="s">
        <v>274</v>
      </c>
      <c r="M5" s="626" t="s">
        <v>275</v>
      </c>
      <c r="N5" s="626"/>
      <c r="O5" s="255" t="s">
        <v>185</v>
      </c>
      <c r="P5" s="627" t="s">
        <v>191</v>
      </c>
      <c r="Q5" s="627"/>
      <c r="R5" s="256" t="s">
        <v>224</v>
      </c>
      <c r="S5" s="648" t="s">
        <v>225</v>
      </c>
      <c r="T5" s="648"/>
      <c r="U5" s="648"/>
      <c r="V5" s="256"/>
      <c r="W5" s="625" t="s">
        <v>199</v>
      </c>
      <c r="X5" s="625"/>
      <c r="Y5" s="625"/>
      <c r="Z5" s="625"/>
    </row>
    <row r="6" spans="1:26" x14ac:dyDescent="0.2">
      <c r="E6" s="256" t="s">
        <v>177</v>
      </c>
      <c r="F6" s="632" t="s">
        <v>181</v>
      </c>
      <c r="G6" s="632"/>
      <c r="H6" s="632"/>
      <c r="I6" s="255"/>
      <c r="J6" s="626"/>
      <c r="K6" s="626"/>
      <c r="M6" s="626"/>
      <c r="N6" s="626"/>
      <c r="O6" s="255" t="s">
        <v>184</v>
      </c>
      <c r="P6" s="627" t="s">
        <v>192</v>
      </c>
      <c r="Q6" s="627"/>
      <c r="R6" s="255" t="s">
        <v>194</v>
      </c>
      <c r="S6" s="647" t="s">
        <v>209</v>
      </c>
      <c r="T6" s="647"/>
      <c r="U6" s="647"/>
      <c r="V6" s="256" t="s">
        <v>197</v>
      </c>
      <c r="W6" s="325" t="s">
        <v>198</v>
      </c>
    </row>
    <row r="7" spans="1:26" x14ac:dyDescent="0.2">
      <c r="E7" s="256" t="s">
        <v>178</v>
      </c>
      <c r="F7" s="632" t="s">
        <v>182</v>
      </c>
      <c r="G7" s="632"/>
      <c r="H7" s="632"/>
      <c r="I7" s="255"/>
      <c r="J7" s="626"/>
      <c r="K7" s="626"/>
      <c r="M7" s="626"/>
      <c r="N7" s="626"/>
      <c r="O7" s="255" t="s">
        <v>186</v>
      </c>
      <c r="P7" s="647" t="s">
        <v>187</v>
      </c>
      <c r="Q7" s="647"/>
      <c r="R7" s="255" t="s">
        <v>195</v>
      </c>
      <c r="S7" s="647" t="s">
        <v>189</v>
      </c>
      <c r="T7" s="647"/>
      <c r="U7" s="647"/>
      <c r="V7" s="253"/>
    </row>
    <row r="8" spans="1:26" x14ac:dyDescent="0.2">
      <c r="I8" s="254"/>
      <c r="J8" s="626"/>
      <c r="K8" s="626"/>
      <c r="M8" s="626"/>
      <c r="N8" s="626"/>
      <c r="O8" s="254"/>
      <c r="P8" s="647"/>
      <c r="Q8" s="647"/>
      <c r="R8" s="256" t="s">
        <v>196</v>
      </c>
      <c r="S8" s="647" t="s">
        <v>188</v>
      </c>
      <c r="T8" s="647"/>
      <c r="U8" s="647"/>
    </row>
    <row r="9" spans="1:26" x14ac:dyDescent="0.2">
      <c r="A9" s="327"/>
      <c r="B9" s="327"/>
      <c r="C9" s="327"/>
      <c r="D9" s="327"/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7"/>
      <c r="Q9" s="327"/>
      <c r="R9" s="327"/>
      <c r="S9" s="327"/>
    </row>
    <row r="10" spans="1:26" x14ac:dyDescent="0.2">
      <c r="A10" s="327"/>
      <c r="B10" s="327"/>
      <c r="C10" s="327"/>
      <c r="D10" s="327"/>
      <c r="E10" s="327"/>
      <c r="F10" s="327"/>
      <c r="G10" s="327"/>
      <c r="H10" s="327"/>
      <c r="I10" s="327"/>
      <c r="J10" s="327"/>
      <c r="K10" s="327"/>
      <c r="L10" s="327"/>
      <c r="M10" s="327"/>
      <c r="N10" s="327"/>
      <c r="O10" s="327"/>
      <c r="Q10" s="327"/>
      <c r="R10" s="327"/>
      <c r="S10" s="327"/>
    </row>
    <row r="11" spans="1:26" x14ac:dyDescent="0.2">
      <c r="A11" s="327"/>
      <c r="B11" s="327"/>
      <c r="C11" s="327"/>
      <c r="D11" s="327"/>
      <c r="E11" s="327"/>
      <c r="F11" s="327"/>
      <c r="G11" s="327"/>
      <c r="H11" s="327"/>
      <c r="I11" s="327"/>
      <c r="J11" s="327"/>
      <c r="K11" s="327"/>
      <c r="L11" s="327"/>
      <c r="M11" s="327"/>
      <c r="N11" s="327"/>
      <c r="O11" s="327"/>
      <c r="Q11" s="327"/>
      <c r="R11" s="327"/>
      <c r="S11" s="327"/>
    </row>
    <row r="13" spans="1:26" x14ac:dyDescent="0.2">
      <c r="A13" s="326"/>
      <c r="B13" s="326"/>
      <c r="C13" s="326"/>
      <c r="D13" s="326"/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6"/>
      <c r="P13" s="326"/>
      <c r="Q13" s="326"/>
      <c r="R13" s="326"/>
      <c r="S13" s="326"/>
    </row>
    <row r="14" spans="1:26" ht="15" customHeight="1" x14ac:dyDescent="0.2">
      <c r="J14" s="639" t="s">
        <v>268</v>
      </c>
      <c r="K14" s="640"/>
      <c r="L14" s="640"/>
      <c r="M14" s="640"/>
      <c r="N14" s="640"/>
      <c r="O14" s="641"/>
      <c r="R14" s="259"/>
    </row>
    <row r="15" spans="1:26" ht="14.25" customHeight="1" x14ac:dyDescent="0.2">
      <c r="J15" s="642"/>
      <c r="K15" s="643"/>
      <c r="L15" s="643"/>
      <c r="M15" s="643"/>
      <c r="N15" s="643"/>
      <c r="O15" s="644"/>
    </row>
    <row r="16" spans="1:26" ht="14.25" customHeight="1" x14ac:dyDescent="0.2">
      <c r="J16" s="642"/>
      <c r="K16" s="643"/>
      <c r="L16" s="643"/>
      <c r="M16" s="643"/>
      <c r="N16" s="643"/>
      <c r="O16" s="644"/>
    </row>
    <row r="17" spans="10:15" x14ac:dyDescent="0.2">
      <c r="J17" s="630" t="s">
        <v>172</v>
      </c>
      <c r="K17" s="631"/>
      <c r="L17" s="631"/>
      <c r="M17" s="328"/>
      <c r="N17" s="280"/>
      <c r="O17" s="281"/>
    </row>
    <row r="18" spans="10:15" x14ac:dyDescent="0.2">
      <c r="J18" s="630" t="s">
        <v>173</v>
      </c>
      <c r="K18" s="631"/>
      <c r="L18" s="631"/>
      <c r="M18" s="328"/>
      <c r="N18" s="280"/>
      <c r="O18" s="281"/>
    </row>
    <row r="19" spans="10:15" x14ac:dyDescent="0.2">
      <c r="J19" s="628" t="s">
        <v>174</v>
      </c>
      <c r="K19" s="629"/>
      <c r="L19" s="629"/>
      <c r="M19" s="282"/>
      <c r="N19" s="283"/>
      <c r="O19" s="284"/>
    </row>
    <row r="36" spans="10:18" x14ac:dyDescent="0.2">
      <c r="N36" s="263"/>
    </row>
    <row r="42" spans="10:18" ht="15.75" customHeight="1" x14ac:dyDescent="0.2">
      <c r="J42" s="639" t="s">
        <v>269</v>
      </c>
      <c r="K42" s="640"/>
      <c r="L42" s="640"/>
      <c r="M42" s="640"/>
      <c r="N42" s="640"/>
      <c r="O42" s="641"/>
      <c r="P42" s="404" t="s">
        <v>241</v>
      </c>
      <c r="Q42" s="250"/>
      <c r="R42" s="260"/>
    </row>
    <row r="43" spans="10:18" x14ac:dyDescent="0.2">
      <c r="J43" s="642"/>
      <c r="K43" s="643"/>
      <c r="L43" s="643"/>
      <c r="M43" s="643"/>
      <c r="N43" s="643"/>
      <c r="O43" s="644"/>
      <c r="P43" s="258"/>
      <c r="Q43" s="250"/>
    </row>
    <row r="44" spans="10:18" x14ac:dyDescent="0.2">
      <c r="J44" s="642"/>
      <c r="K44" s="643"/>
      <c r="L44" s="643"/>
      <c r="M44" s="643"/>
      <c r="N44" s="643"/>
      <c r="O44" s="644"/>
      <c r="P44" s="258"/>
      <c r="Q44" s="250"/>
    </row>
    <row r="45" spans="10:18" x14ac:dyDescent="0.2">
      <c r="J45" s="630" t="s">
        <v>172</v>
      </c>
      <c r="K45" s="631"/>
      <c r="L45" s="631"/>
      <c r="M45" s="328"/>
      <c r="N45" s="280"/>
      <c r="O45" s="281"/>
    </row>
    <row r="46" spans="10:18" x14ac:dyDescent="0.2">
      <c r="J46" s="630" t="s">
        <v>173</v>
      </c>
      <c r="K46" s="631"/>
      <c r="L46" s="631"/>
      <c r="M46" s="328"/>
      <c r="N46" s="280"/>
      <c r="O46" s="281"/>
      <c r="R46" s="261"/>
    </row>
    <row r="47" spans="10:18" x14ac:dyDescent="0.2">
      <c r="J47" s="628" t="s">
        <v>174</v>
      </c>
      <c r="K47" s="629"/>
      <c r="L47" s="629"/>
      <c r="M47" s="282"/>
      <c r="N47" s="283"/>
      <c r="O47" s="284"/>
    </row>
    <row r="49" spans="10:16" ht="15" x14ac:dyDescent="0.25">
      <c r="J49"/>
      <c r="K49"/>
      <c r="L49"/>
      <c r="M49"/>
      <c r="N49"/>
      <c r="O49"/>
    </row>
    <row r="50" spans="10:16" ht="15" x14ac:dyDescent="0.25">
      <c r="J50"/>
      <c r="K50"/>
      <c r="L50"/>
      <c r="M50"/>
      <c r="N50"/>
      <c r="O50"/>
    </row>
    <row r="51" spans="10:16" ht="15" x14ac:dyDescent="0.25">
      <c r="J51"/>
      <c r="K51"/>
      <c r="L51"/>
      <c r="M51"/>
      <c r="N51"/>
      <c r="O51"/>
      <c r="P51"/>
    </row>
    <row r="52" spans="10:16" ht="15" x14ac:dyDescent="0.25">
      <c r="J52"/>
      <c r="K52"/>
      <c r="L52"/>
      <c r="M52"/>
      <c r="N52"/>
      <c r="O52"/>
      <c r="P52"/>
    </row>
    <row r="53" spans="10:16" ht="15" x14ac:dyDescent="0.25">
      <c r="J53"/>
      <c r="K53"/>
      <c r="L53"/>
      <c r="M53"/>
      <c r="N53"/>
      <c r="O53"/>
      <c r="P53"/>
    </row>
    <row r="54" spans="10:16" ht="15" x14ac:dyDescent="0.25">
      <c r="J54"/>
      <c r="K54"/>
      <c r="L54"/>
      <c r="M54"/>
      <c r="N54"/>
      <c r="O54"/>
      <c r="P54"/>
    </row>
    <row r="55" spans="10:16" ht="15" x14ac:dyDescent="0.25">
      <c r="J55"/>
      <c r="K55"/>
      <c r="L55"/>
      <c r="M55"/>
      <c r="N55"/>
      <c r="O55"/>
      <c r="P55"/>
    </row>
    <row r="56" spans="10:16" ht="15" x14ac:dyDescent="0.25">
      <c r="J56"/>
      <c r="K56"/>
      <c r="L56"/>
      <c r="M56"/>
      <c r="N56"/>
      <c r="O56"/>
      <c r="P56"/>
    </row>
    <row r="57" spans="10:16" ht="15" x14ac:dyDescent="0.25">
      <c r="J57"/>
      <c r="K57"/>
      <c r="L57"/>
      <c r="M57"/>
      <c r="N57"/>
      <c r="O57"/>
      <c r="P57"/>
    </row>
    <row r="72" spans="10:31" ht="14.25" customHeight="1" x14ac:dyDescent="0.2">
      <c r="J72" s="622" t="s">
        <v>265</v>
      </c>
      <c r="K72" s="622"/>
      <c r="L72" s="622"/>
      <c r="M72" s="622"/>
      <c r="N72" s="622"/>
      <c r="O72" s="622"/>
      <c r="Q72" s="250"/>
      <c r="R72" s="260"/>
    </row>
    <row r="73" spans="10:31" x14ac:dyDescent="0.2">
      <c r="J73" s="622"/>
      <c r="K73" s="622"/>
      <c r="L73" s="622"/>
      <c r="M73" s="622"/>
      <c r="N73" s="622"/>
      <c r="O73" s="622"/>
      <c r="P73" s="250"/>
      <c r="Q73" s="250"/>
    </row>
    <row r="74" spans="10:31" x14ac:dyDescent="0.2">
      <c r="J74" s="622"/>
      <c r="K74" s="622"/>
      <c r="L74" s="622"/>
      <c r="M74" s="622"/>
      <c r="N74" s="622"/>
      <c r="O74" s="622"/>
      <c r="P74" s="250"/>
      <c r="Q74" s="250"/>
    </row>
    <row r="76" spans="10:31" x14ac:dyDescent="0.2">
      <c r="R76" s="262"/>
    </row>
    <row r="79" spans="10:31" ht="15" customHeight="1" x14ac:dyDescent="0.2">
      <c r="Z79" s="651" t="s">
        <v>201</v>
      </c>
      <c r="AA79" s="652"/>
      <c r="AB79" s="652"/>
      <c r="AC79" s="652"/>
      <c r="AD79" s="652"/>
      <c r="AE79" s="653"/>
    </row>
    <row r="80" spans="10:31" x14ac:dyDescent="0.2">
      <c r="P80" s="285"/>
      <c r="Z80" s="654"/>
      <c r="AA80" s="655"/>
      <c r="AB80" s="655"/>
      <c r="AC80" s="655"/>
      <c r="AD80" s="655"/>
      <c r="AE80" s="656"/>
    </row>
    <row r="81" spans="16:31" x14ac:dyDescent="0.2">
      <c r="P81" s="285"/>
      <c r="Z81" s="654"/>
      <c r="AA81" s="655"/>
      <c r="AB81" s="655"/>
      <c r="AC81" s="655"/>
      <c r="AD81" s="655"/>
      <c r="AE81" s="656"/>
    </row>
    <row r="82" spans="16:31" x14ac:dyDescent="0.2">
      <c r="P82" s="285"/>
      <c r="Z82" s="649" t="s">
        <v>172</v>
      </c>
      <c r="AA82" s="650"/>
      <c r="AB82" s="650"/>
      <c r="AC82" s="328">
        <v>1</v>
      </c>
      <c r="AD82" s="288"/>
      <c r="AE82" s="289"/>
    </row>
    <row r="83" spans="16:31" x14ac:dyDescent="0.2">
      <c r="Z83" s="649" t="s">
        <v>173</v>
      </c>
      <c r="AA83" s="650"/>
      <c r="AB83" s="650"/>
      <c r="AC83" s="328">
        <v>1</v>
      </c>
      <c r="AD83" s="280"/>
      <c r="AE83" s="281"/>
    </row>
    <row r="84" spans="16:31" x14ac:dyDescent="0.2">
      <c r="Z84" s="628" t="s">
        <v>174</v>
      </c>
      <c r="AA84" s="629"/>
      <c r="AB84" s="629"/>
      <c r="AC84" s="282">
        <v>1</v>
      </c>
      <c r="AD84" s="283"/>
      <c r="AE84" s="284"/>
    </row>
    <row r="97" spans="10:17" ht="14.25" customHeight="1" x14ac:dyDescent="0.2"/>
    <row r="100" spans="10:17" x14ac:dyDescent="0.2">
      <c r="J100" s="250"/>
      <c r="K100" s="250"/>
      <c r="L100" s="250"/>
      <c r="M100" s="250"/>
      <c r="N100" s="250"/>
      <c r="O100" s="250"/>
      <c r="P100" s="258"/>
      <c r="Q100" s="250"/>
    </row>
    <row r="101" spans="10:17" x14ac:dyDescent="0.2">
      <c r="J101" s="250"/>
      <c r="K101" s="250"/>
      <c r="L101" s="250"/>
      <c r="M101" s="250"/>
      <c r="N101" s="250"/>
      <c r="O101" s="250"/>
      <c r="P101" s="258"/>
      <c r="Q101" s="250"/>
    </row>
    <row r="102" spans="10:17" ht="14.25" customHeight="1" x14ac:dyDescent="0.2">
      <c r="J102" s="623" t="s">
        <v>264</v>
      </c>
      <c r="K102" s="623"/>
      <c r="L102" s="623"/>
      <c r="M102" s="623"/>
      <c r="N102" s="623"/>
      <c r="O102" s="623"/>
      <c r="P102" s="286"/>
      <c r="Q102" s="286"/>
    </row>
    <row r="103" spans="10:17" x14ac:dyDescent="0.2">
      <c r="J103" s="623"/>
      <c r="K103" s="623"/>
      <c r="L103" s="623"/>
      <c r="M103" s="623"/>
      <c r="N103" s="623"/>
      <c r="O103" s="623"/>
      <c r="P103" s="286"/>
      <c r="Q103" s="286"/>
    </row>
    <row r="104" spans="10:17" x14ac:dyDescent="0.2">
      <c r="J104" s="623"/>
      <c r="K104" s="623"/>
      <c r="L104" s="623"/>
      <c r="M104" s="623"/>
      <c r="N104" s="623"/>
      <c r="O104" s="623"/>
      <c r="P104" s="286"/>
      <c r="Q104" s="286"/>
    </row>
    <row r="105" spans="10:17" x14ac:dyDescent="0.2">
      <c r="P105" s="258"/>
      <c r="Q105" s="250"/>
    </row>
    <row r="106" spans="10:17" x14ac:dyDescent="0.2">
      <c r="P106" s="258"/>
      <c r="Q106" s="250"/>
    </row>
    <row r="107" spans="10:17" x14ac:dyDescent="0.2">
      <c r="P107" s="258"/>
      <c r="Q107" s="250"/>
    </row>
    <row r="108" spans="10:17" x14ac:dyDescent="0.2">
      <c r="P108" s="258"/>
      <c r="Q108" s="250"/>
    </row>
    <row r="109" spans="10:17" x14ac:dyDescent="0.2">
      <c r="P109" s="258"/>
      <c r="Q109" s="250"/>
    </row>
    <row r="110" spans="10:17" x14ac:dyDescent="0.2">
      <c r="P110" s="258"/>
      <c r="Q110" s="250"/>
    </row>
    <row r="111" spans="10:17" x14ac:dyDescent="0.2">
      <c r="P111" s="258"/>
      <c r="Q111" s="250"/>
    </row>
    <row r="112" spans="10:17" x14ac:dyDescent="0.2">
      <c r="P112" s="258"/>
      <c r="Q112" s="250"/>
    </row>
    <row r="113" spans="16:17" x14ac:dyDescent="0.2">
      <c r="P113" s="258"/>
      <c r="Q113" s="250"/>
    </row>
    <row r="114" spans="16:17" x14ac:dyDescent="0.2">
      <c r="P114" s="258"/>
      <c r="Q114" s="250"/>
    </row>
    <row r="132" spans="10:15" x14ac:dyDescent="0.2">
      <c r="J132" s="623" t="s">
        <v>266</v>
      </c>
      <c r="K132" s="624"/>
      <c r="L132" s="624"/>
      <c r="M132" s="624"/>
      <c r="N132" s="624"/>
      <c r="O132" s="624"/>
    </row>
    <row r="133" spans="10:15" x14ac:dyDescent="0.2">
      <c r="J133" s="624"/>
      <c r="K133" s="624"/>
      <c r="L133" s="624"/>
      <c r="M133" s="624"/>
      <c r="N133" s="624"/>
      <c r="O133" s="624"/>
    </row>
    <row r="134" spans="10:15" x14ac:dyDescent="0.2">
      <c r="J134" s="624"/>
      <c r="K134" s="624"/>
      <c r="L134" s="624"/>
      <c r="M134" s="624"/>
      <c r="N134" s="624"/>
      <c r="O134" s="624"/>
    </row>
    <row r="139" spans="10:15" x14ac:dyDescent="0.2">
      <c r="J139" s="327"/>
    </row>
    <row r="162" spans="10:15" ht="15" customHeight="1" x14ac:dyDescent="0.2">
      <c r="J162" s="639" t="s">
        <v>270</v>
      </c>
      <c r="K162" s="640"/>
      <c r="L162" s="640"/>
      <c r="M162" s="640"/>
      <c r="N162" s="640"/>
      <c r="O162" s="641"/>
    </row>
    <row r="163" spans="10:15" x14ac:dyDescent="0.2">
      <c r="J163" s="642"/>
      <c r="K163" s="643"/>
      <c r="L163" s="643"/>
      <c r="M163" s="643"/>
      <c r="N163" s="643"/>
      <c r="O163" s="644"/>
    </row>
    <row r="164" spans="10:15" x14ac:dyDescent="0.2">
      <c r="J164" s="642"/>
      <c r="K164" s="643"/>
      <c r="L164" s="643"/>
      <c r="M164" s="643"/>
      <c r="N164" s="643"/>
      <c r="O164" s="644"/>
    </row>
    <row r="165" spans="10:15" x14ac:dyDescent="0.2">
      <c r="J165" s="630" t="s">
        <v>172</v>
      </c>
      <c r="K165" s="631"/>
      <c r="L165" s="631"/>
      <c r="M165" s="328">
        <v>1</v>
      </c>
      <c r="N165" s="280"/>
      <c r="O165" s="281"/>
    </row>
    <row r="166" spans="10:15" x14ac:dyDescent="0.2">
      <c r="J166" s="630" t="s">
        <v>173</v>
      </c>
      <c r="K166" s="631"/>
      <c r="L166" s="631"/>
      <c r="M166" s="328">
        <v>1</v>
      </c>
      <c r="N166" s="280"/>
      <c r="O166" s="281"/>
    </row>
    <row r="167" spans="10:15" x14ac:dyDescent="0.2">
      <c r="J167" s="628" t="s">
        <v>174</v>
      </c>
      <c r="K167" s="629"/>
      <c r="L167" s="629"/>
      <c r="M167" s="282">
        <v>1</v>
      </c>
      <c r="N167" s="283"/>
      <c r="O167" s="284"/>
    </row>
    <row r="169" spans="10:15" x14ac:dyDescent="0.2">
      <c r="J169" s="327"/>
    </row>
    <row r="192" spans="10:15" x14ac:dyDescent="0.2">
      <c r="J192" s="633" t="s">
        <v>271</v>
      </c>
      <c r="K192" s="634"/>
      <c r="L192" s="634"/>
      <c r="M192" s="634"/>
      <c r="N192" s="634"/>
      <c r="O192" s="635"/>
    </row>
    <row r="193" spans="10:15" x14ac:dyDescent="0.2">
      <c r="J193" s="636"/>
      <c r="K193" s="637"/>
      <c r="L193" s="637"/>
      <c r="M193" s="637"/>
      <c r="N193" s="637"/>
      <c r="O193" s="638"/>
    </row>
    <row r="194" spans="10:15" x14ac:dyDescent="0.2">
      <c r="J194" s="636"/>
      <c r="K194" s="637"/>
      <c r="L194" s="637"/>
      <c r="M194" s="637"/>
      <c r="N194" s="637"/>
      <c r="O194" s="638"/>
    </row>
    <row r="195" spans="10:15" x14ac:dyDescent="0.2">
      <c r="J195" s="630" t="s">
        <v>172</v>
      </c>
      <c r="K195" s="631"/>
      <c r="L195" s="631"/>
      <c r="M195" s="328">
        <v>1</v>
      </c>
      <c r="N195" s="280"/>
      <c r="O195" s="281"/>
    </row>
    <row r="196" spans="10:15" x14ac:dyDescent="0.2">
      <c r="J196" s="630" t="s">
        <v>173</v>
      </c>
      <c r="K196" s="631"/>
      <c r="L196" s="631"/>
      <c r="M196" s="328">
        <v>1</v>
      </c>
      <c r="N196" s="280"/>
      <c r="O196" s="281"/>
    </row>
    <row r="197" spans="10:15" x14ac:dyDescent="0.2">
      <c r="J197" s="628" t="s">
        <v>174</v>
      </c>
      <c r="K197" s="629"/>
      <c r="L197" s="629"/>
      <c r="M197" s="282">
        <v>1</v>
      </c>
      <c r="N197" s="283"/>
      <c r="O197" s="284"/>
    </row>
    <row r="198" spans="10:15" x14ac:dyDescent="0.2">
      <c r="J198" s="250"/>
      <c r="K198" s="250"/>
      <c r="L198" s="250"/>
      <c r="M198" s="250"/>
      <c r="N198" s="250"/>
      <c r="O198" s="250"/>
    </row>
    <row r="199" spans="10:15" ht="15" x14ac:dyDescent="0.25">
      <c r="J199"/>
      <c r="K199"/>
      <c r="L199"/>
      <c r="M199"/>
      <c r="N199"/>
      <c r="O199"/>
    </row>
    <row r="200" spans="10:15" ht="15" x14ac:dyDescent="0.25">
      <c r="J200"/>
      <c r="K200"/>
      <c r="L200"/>
      <c r="M200"/>
      <c r="N200"/>
      <c r="O200"/>
    </row>
    <row r="201" spans="10:15" ht="15" x14ac:dyDescent="0.25">
      <c r="J201"/>
      <c r="K201"/>
      <c r="L201"/>
      <c r="M201"/>
      <c r="N201"/>
      <c r="O201"/>
    </row>
    <row r="202" spans="10:15" ht="15" x14ac:dyDescent="0.25">
      <c r="J202"/>
      <c r="K202"/>
      <c r="L202"/>
      <c r="M202"/>
      <c r="N202"/>
      <c r="O202"/>
    </row>
    <row r="203" spans="10:15" ht="15" x14ac:dyDescent="0.25">
      <c r="J203"/>
      <c r="K203"/>
      <c r="L203"/>
      <c r="M203"/>
      <c r="N203"/>
      <c r="O203"/>
    </row>
    <row r="204" spans="10:15" ht="15" x14ac:dyDescent="0.25">
      <c r="J204"/>
      <c r="K204"/>
      <c r="L204"/>
      <c r="M204"/>
      <c r="N204"/>
      <c r="O204"/>
    </row>
    <row r="205" spans="10:15" ht="15" x14ac:dyDescent="0.25">
      <c r="J205"/>
      <c r="K205"/>
      <c r="L205"/>
      <c r="M205"/>
      <c r="N205"/>
      <c r="O205"/>
    </row>
    <row r="206" spans="10:15" ht="15" x14ac:dyDescent="0.25">
      <c r="J206"/>
      <c r="K206"/>
      <c r="L206"/>
      <c r="M206"/>
      <c r="N206"/>
      <c r="O206"/>
    </row>
    <row r="223" spans="2:2" x14ac:dyDescent="0.2">
      <c r="B223" s="250"/>
    </row>
    <row r="224" spans="2:2" x14ac:dyDescent="0.2">
      <c r="B224" s="252"/>
    </row>
    <row r="225" spans="1:16" x14ac:dyDescent="0.2">
      <c r="B225" s="290"/>
      <c r="C225" s="645"/>
      <c r="D225" s="645"/>
    </row>
    <row r="233" spans="1:16" x14ac:dyDescent="0.2">
      <c r="A233" s="248"/>
      <c r="B233" s="625"/>
      <c r="C233" s="625"/>
      <c r="D233" s="625"/>
    </row>
    <row r="234" spans="1:16" x14ac:dyDescent="0.2">
      <c r="A234" s="248"/>
      <c r="B234" s="625"/>
      <c r="C234" s="625"/>
      <c r="D234" s="625"/>
    </row>
    <row r="236" spans="1:16" x14ac:dyDescent="0.2">
      <c r="P236" s="325"/>
    </row>
    <row r="238" spans="1:16" x14ac:dyDescent="0.2">
      <c r="P238" s="325"/>
    </row>
    <row r="239" spans="1:16" x14ac:dyDescent="0.2">
      <c r="P239" s="325"/>
    </row>
    <row r="240" spans="1:16" ht="14.25" customHeight="1" x14ac:dyDescent="0.2">
      <c r="P240" s="325"/>
    </row>
    <row r="241" spans="2:16" x14ac:dyDescent="0.2">
      <c r="P241" s="325"/>
    </row>
    <row r="242" spans="2:16" x14ac:dyDescent="0.2">
      <c r="B242" s="625"/>
      <c r="C242" s="625"/>
      <c r="D242" s="625"/>
    </row>
    <row r="252" spans="2:16" x14ac:dyDescent="0.2">
      <c r="E252" s="248"/>
    </row>
    <row r="255" spans="2:16" x14ac:dyDescent="0.2">
      <c r="E255" s="327"/>
    </row>
  </sheetData>
  <mergeCells count="46">
    <mergeCell ref="A1:S1"/>
    <mergeCell ref="J18:L18"/>
    <mergeCell ref="J17:L17"/>
    <mergeCell ref="J14:O16"/>
    <mergeCell ref="Z84:AB84"/>
    <mergeCell ref="A3:O3"/>
    <mergeCell ref="S8:U8"/>
    <mergeCell ref="S5:U5"/>
    <mergeCell ref="Z83:AB83"/>
    <mergeCell ref="Z79:AE81"/>
    <mergeCell ref="Z82:AB82"/>
    <mergeCell ref="S6:U6"/>
    <mergeCell ref="S7:U7"/>
    <mergeCell ref="P8:Q8"/>
    <mergeCell ref="M5:N8"/>
    <mergeCell ref="P7:Q7"/>
    <mergeCell ref="C225:D225"/>
    <mergeCell ref="B242:D242"/>
    <mergeCell ref="F7:H7"/>
    <mergeCell ref="B233:D233"/>
    <mergeCell ref="B234:D234"/>
    <mergeCell ref="J195:L195"/>
    <mergeCell ref="J196:L196"/>
    <mergeCell ref="J197:L197"/>
    <mergeCell ref="F4:H4"/>
    <mergeCell ref="F5:H5"/>
    <mergeCell ref="F6:H6"/>
    <mergeCell ref="J165:L165"/>
    <mergeCell ref="J192:O194"/>
    <mergeCell ref="J166:L166"/>
    <mergeCell ref="J167:L167"/>
    <mergeCell ref="J19:L19"/>
    <mergeCell ref="J42:O44"/>
    <mergeCell ref="J162:O164"/>
    <mergeCell ref="J45:L45"/>
    <mergeCell ref="J46:L46"/>
    <mergeCell ref="J102:O104"/>
    <mergeCell ref="J72:O74"/>
    <mergeCell ref="J132:O134"/>
    <mergeCell ref="W5:Z5"/>
    <mergeCell ref="B4:D4"/>
    <mergeCell ref="B5:D5"/>
    <mergeCell ref="J5:K8"/>
    <mergeCell ref="P5:Q5"/>
    <mergeCell ref="J47:L47"/>
    <mergeCell ref="P6:Q6"/>
  </mergeCells>
  <pageMargins left="0.7" right="0.7" top="0.75" bottom="0.75" header="0.3" footer="0.3"/>
  <pageSetup orientation="portrait" horizontalDpi="200" verticalDpi="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92D050"/>
  </sheetPr>
  <dimension ref="A1:S62"/>
  <sheetViews>
    <sheetView topLeftCell="A19" workbookViewId="0">
      <selection activeCell="D55" sqref="D55"/>
    </sheetView>
  </sheetViews>
  <sheetFormatPr defaultRowHeight="14.25" thickTop="1" thickBottom="1" x14ac:dyDescent="0.25"/>
  <cols>
    <col min="1" max="1" width="9.140625" style="179"/>
    <col min="2" max="2" width="10.140625" style="179" customWidth="1"/>
    <col min="3" max="3" width="12.7109375" style="179" customWidth="1"/>
    <col min="4" max="4" width="12" style="179" customWidth="1"/>
    <col min="5" max="5" width="11.5703125" style="179" bestFit="1" customWidth="1"/>
    <col min="6" max="6" width="12" style="179" bestFit="1" customWidth="1"/>
    <col min="7" max="7" width="13.140625" style="179" customWidth="1"/>
    <col min="8" max="8" width="11.7109375" style="179" customWidth="1"/>
    <col min="9" max="9" width="11.140625" style="179" customWidth="1"/>
    <col min="10" max="16384" width="9.140625" style="179"/>
  </cols>
  <sheetData>
    <row r="1" spans="1:19" thickTop="1" thickBot="1" x14ac:dyDescent="0.25">
      <c r="B1" s="662" t="s">
        <v>119</v>
      </c>
      <c r="C1" s="662"/>
      <c r="D1" s="662"/>
      <c r="E1" s="662"/>
      <c r="F1" s="662"/>
      <c r="G1" s="662"/>
      <c r="H1" s="662"/>
      <c r="I1" s="662"/>
      <c r="J1" s="662"/>
    </row>
    <row r="3" spans="1:19" thickTop="1" thickBot="1" x14ac:dyDescent="0.25">
      <c r="B3" s="665" t="s">
        <v>54</v>
      </c>
      <c r="C3" s="665"/>
      <c r="D3" s="665"/>
      <c r="E3" s="180">
        <f>парам!G27</f>
        <v>41965</v>
      </c>
      <c r="F3" s="181"/>
    </row>
    <row r="4" spans="1:19" thickTop="1" thickBot="1" x14ac:dyDescent="0.25">
      <c r="B4" s="665" t="s">
        <v>50</v>
      </c>
      <c r="C4" s="665"/>
      <c r="D4" s="665"/>
      <c r="E4" s="180">
        <f>парам!G28</f>
        <v>42533</v>
      </c>
      <c r="F4" s="181"/>
    </row>
    <row r="5" spans="1:19" thickTop="1" thickBot="1" x14ac:dyDescent="0.25">
      <c r="B5" s="665" t="s">
        <v>52</v>
      </c>
      <c r="C5" s="665"/>
      <c r="D5" s="665"/>
      <c r="E5" s="182">
        <f>парам!G29</f>
        <v>250</v>
      </c>
      <c r="F5" s="190" t="s">
        <v>114</v>
      </c>
    </row>
    <row r="6" spans="1:19" thickTop="1" thickBot="1" x14ac:dyDescent="0.25">
      <c r="A6" s="183"/>
      <c r="B6" s="665" t="s">
        <v>124</v>
      </c>
      <c r="C6" s="665"/>
      <c r="D6" s="665"/>
      <c r="E6" s="182">
        <f ca="1">w!B18</f>
        <v>2</v>
      </c>
      <c r="F6" s="184"/>
      <c r="J6" s="195"/>
    </row>
    <row r="7" spans="1:19" thickTop="1" thickBot="1" x14ac:dyDescent="0.25">
      <c r="A7" s="185"/>
      <c r="B7" s="666"/>
      <c r="C7" s="666"/>
      <c r="D7" s="667"/>
      <c r="E7" s="190"/>
      <c r="F7" s="186"/>
      <c r="G7" s="190"/>
      <c r="J7" s="195"/>
    </row>
    <row r="8" spans="1:19" ht="16.5" customHeight="1" thickTop="1" thickBot="1" x14ac:dyDescent="0.25">
      <c r="A8" s="185"/>
      <c r="B8" s="663"/>
      <c r="C8" s="663"/>
      <c r="D8" s="663"/>
      <c r="E8" s="663"/>
      <c r="F8" s="663"/>
      <c r="G8" s="663"/>
      <c r="H8" s="663"/>
      <c r="I8" s="664"/>
      <c r="J8" s="195"/>
    </row>
    <row r="9" spans="1:19" ht="14.25" customHeight="1" thickTop="1" thickBot="1" x14ac:dyDescent="0.25">
      <c r="A9" s="185"/>
      <c r="B9" s="187"/>
      <c r="C9" s="183"/>
      <c r="D9" s="188"/>
      <c r="E9" s="225" t="s">
        <v>118</v>
      </c>
      <c r="F9" s="189" t="s">
        <v>7</v>
      </c>
      <c r="G9" s="189" t="s">
        <v>8</v>
      </c>
      <c r="H9" s="189" t="s">
        <v>46</v>
      </c>
      <c r="I9" s="189" t="s">
        <v>47</v>
      </c>
      <c r="J9" s="195"/>
    </row>
    <row r="10" spans="1:19" ht="14.25" customHeight="1" thickTop="1" thickBot="1" x14ac:dyDescent="0.25">
      <c r="A10" s="224"/>
      <c r="B10" s="657" t="s">
        <v>73</v>
      </c>
      <c r="C10" s="657"/>
      <c r="D10" s="657"/>
      <c r="E10" s="226">
        <f>парам!B8</f>
        <v>100</v>
      </c>
      <c r="F10" s="227"/>
      <c r="G10" s="227"/>
      <c r="H10" s="227"/>
      <c r="I10" s="227"/>
      <c r="J10" s="241"/>
    </row>
    <row r="11" spans="1:19" ht="14.25" customHeight="1" thickTop="1" thickBot="1" x14ac:dyDescent="0.25">
      <c r="A11" s="224"/>
      <c r="B11" s="657" t="s">
        <v>120</v>
      </c>
      <c r="C11" s="657"/>
      <c r="D11" s="657"/>
      <c r="E11" s="226">
        <f>IFERROR(AVERAGE(ввод!F3:I402),"")</f>
        <v>99.948077173001764</v>
      </c>
      <c r="F11" s="227">
        <f>IFERROR(AVERAGE(ввод!F3:F402),"")</f>
        <v>99.965623722734847</v>
      </c>
      <c r="G11" s="227">
        <f>IFERROR(AVERAGE(ввод!G3:G402),"")</f>
        <v>99.930530623268439</v>
      </c>
      <c r="H11" s="227" t="str">
        <f>IFERROR(AVERAGE(ввод!H3:H402),"")</f>
        <v/>
      </c>
      <c r="I11" s="227" t="str">
        <f>IFERROR(AVERAGE(ввод!I3:I402),"")</f>
        <v/>
      </c>
      <c r="J11" s="193"/>
      <c r="L11" s="181"/>
      <c r="N11" s="181"/>
      <c r="O11" s="181"/>
      <c r="Q11" s="193"/>
      <c r="R11" s="193"/>
      <c r="S11" s="194"/>
    </row>
    <row r="12" spans="1:19" ht="14.25" customHeight="1" thickTop="1" thickBot="1" x14ac:dyDescent="0.25">
      <c r="A12" s="224"/>
      <c r="B12" s="659" t="s">
        <v>121</v>
      </c>
      <c r="C12" s="660"/>
      <c r="D12" s="661"/>
      <c r="E12" s="226">
        <f>IFERROR(STDEVA(ввод!F3:I402),"")</f>
        <v>1.0403141799241671</v>
      </c>
      <c r="F12" s="227">
        <f>IFERROR(STDEVA(ввод!F3:F402),"")</f>
        <v>1.0711133310504921</v>
      </c>
      <c r="G12" s="227">
        <f>IFERROR(STDEVA(ввод!G3:G402),"")</f>
        <v>1.0104214873814203</v>
      </c>
      <c r="H12" s="227" t="str">
        <f>IFERROR(STDEVA(ввод!H3:H402),"")</f>
        <v/>
      </c>
      <c r="I12" s="227" t="str">
        <f>IFERROR(STDEVA(ввод!I3:I402),"")</f>
        <v/>
      </c>
      <c r="J12" s="241"/>
    </row>
    <row r="13" spans="1:19" thickTop="1" thickBot="1" x14ac:dyDescent="0.25">
      <c r="A13" s="224"/>
      <c r="B13" s="657" t="s">
        <v>122</v>
      </c>
      <c r="C13" s="657"/>
      <c r="D13" s="657"/>
      <c r="E13" s="226">
        <f>MEDIAN(ввод!F3:I402)</f>
        <v>99.942419609844308</v>
      </c>
      <c r="F13" s="227"/>
      <c r="G13" s="227"/>
      <c r="H13" s="227"/>
      <c r="I13" s="227"/>
      <c r="J13" s="241"/>
    </row>
    <row r="14" spans="1:19" ht="14.25" customHeight="1" thickTop="1" thickBot="1" x14ac:dyDescent="0.25">
      <c r="A14" s="224"/>
      <c r="B14" s="657" t="s">
        <v>123</v>
      </c>
      <c r="C14" s="657"/>
      <c r="D14" s="657"/>
      <c r="E14" s="226" t="e">
        <f>MODE(ввод!F3:I402)</f>
        <v>#N/A</v>
      </c>
      <c r="F14" s="227"/>
      <c r="G14" s="227"/>
      <c r="H14" s="227"/>
      <c r="I14" s="227"/>
      <c r="J14" s="240"/>
      <c r="K14" s="181"/>
      <c r="L14" s="181"/>
      <c r="N14" s="181"/>
    </row>
    <row r="15" spans="1:19" thickTop="1" thickBot="1" x14ac:dyDescent="0.25">
      <c r="A15" s="224"/>
      <c r="B15" s="658" t="s">
        <v>164</v>
      </c>
      <c r="C15" s="658"/>
      <c r="D15" s="658"/>
      <c r="E15" s="229">
        <f>SKEW(ввод!F3:I402)</f>
        <v>8.4992517466027068E-2</v>
      </c>
      <c r="F15" s="229"/>
      <c r="G15" s="229"/>
      <c r="H15" s="229"/>
      <c r="I15" s="229"/>
      <c r="J15" s="241"/>
      <c r="Q15" s="193"/>
    </row>
    <row r="16" spans="1:19" ht="16.5" customHeight="1" thickTop="1" thickBot="1" x14ac:dyDescent="0.25">
      <c r="A16" s="224"/>
      <c r="B16" s="658" t="s">
        <v>125</v>
      </c>
      <c r="C16" s="658"/>
      <c r="D16" s="658"/>
      <c r="E16" s="228">
        <f>MAX(ввод!F3:I402)</f>
        <v>104</v>
      </c>
      <c r="F16" s="227">
        <f>MAX(ввод!F3:F402)</f>
        <v>104</v>
      </c>
      <c r="G16" s="229">
        <f>MAX(ввод!G3:G402)</f>
        <v>102.96370914332923</v>
      </c>
      <c r="H16" s="229">
        <f>IFERROR(MAX(ввод!H3:H402),"")</f>
        <v>0</v>
      </c>
      <c r="I16" s="229">
        <f>MAX(ввод!I3:I402)</f>
        <v>0</v>
      </c>
      <c r="J16" s="241"/>
    </row>
    <row r="17" spans="1:12" ht="16.5" customHeight="1" thickTop="1" thickBot="1" x14ac:dyDescent="0.25">
      <c r="A17" s="195"/>
      <c r="B17" s="658" t="s">
        <v>126</v>
      </c>
      <c r="C17" s="658"/>
      <c r="D17" s="658"/>
      <c r="E17" s="229">
        <f>MIN(ввод!F3:I402)</f>
        <v>96.785845842557919</v>
      </c>
      <c r="F17" s="229">
        <f>MIN(ввод!F3:F402)</f>
        <v>97.342969869594342</v>
      </c>
      <c r="G17" s="229">
        <f>MIN(ввод!G3:G402)</f>
        <v>96.785845842557919</v>
      </c>
      <c r="H17" s="229">
        <f>MIN(ввод!H3:H402)</f>
        <v>0</v>
      </c>
      <c r="I17" s="229">
        <f>MIN(ввод!I3:I402)</f>
        <v>0</v>
      </c>
      <c r="J17" s="241"/>
    </row>
    <row r="18" spans="1:12" ht="16.5" customHeight="1" thickTop="1" thickBot="1" x14ac:dyDescent="0.25">
      <c r="A18" s="192"/>
      <c r="B18" s="674"/>
      <c r="C18" s="675"/>
      <c r="D18" s="676"/>
      <c r="E18" s="239"/>
      <c r="F18" s="239"/>
      <c r="G18" s="239"/>
      <c r="H18" s="239"/>
      <c r="I18" s="239"/>
      <c r="J18" s="188"/>
    </row>
    <row r="19" spans="1:12" ht="16.5" customHeight="1" thickTop="1" thickBot="1" x14ac:dyDescent="0.25">
      <c r="A19" s="193"/>
      <c r="E19" s="181"/>
      <c r="F19" s="181"/>
      <c r="G19" s="181"/>
      <c r="H19" s="181"/>
      <c r="I19" s="181"/>
      <c r="J19" s="242"/>
      <c r="K19" s="181"/>
      <c r="L19" s="181"/>
    </row>
    <row r="20" spans="1:12" ht="16.5" customHeight="1" thickTop="1" thickBot="1" x14ac:dyDescent="0.25">
      <c r="A20" s="181"/>
      <c r="B20" s="181"/>
      <c r="C20" s="181"/>
      <c r="D20" s="181"/>
      <c r="E20" s="181"/>
      <c r="F20" s="181"/>
      <c r="G20" s="181"/>
      <c r="H20" s="181"/>
      <c r="I20" s="181"/>
      <c r="J20" s="242"/>
      <c r="K20" s="181"/>
      <c r="L20" s="181"/>
    </row>
    <row r="50" spans="1:11" thickTop="1" thickBot="1" x14ac:dyDescent="0.25">
      <c r="A50" s="191"/>
      <c r="B50" s="183"/>
      <c r="C50" s="183"/>
      <c r="D50" s="183"/>
      <c r="E50" s="183"/>
      <c r="F50" s="183"/>
      <c r="G50" s="183"/>
    </row>
    <row r="51" spans="1:11" ht="49.5" customHeight="1" thickTop="1" thickBot="1" x14ac:dyDescent="0.25">
      <c r="A51" s="195"/>
    </row>
    <row r="52" spans="1:11" ht="16.5" customHeight="1" thickTop="1" thickBot="1" x14ac:dyDescent="0.25">
      <c r="A52" s="198"/>
    </row>
    <row r="53" spans="1:11" ht="16.5" customHeight="1" thickTop="1" thickBot="1" x14ac:dyDescent="0.25">
      <c r="A53" s="198"/>
    </row>
    <row r="54" spans="1:11" ht="16.5" customHeight="1" thickTop="1" thickBot="1" x14ac:dyDescent="0.25">
      <c r="A54" s="198"/>
    </row>
    <row r="55" spans="1:11" ht="16.5" customHeight="1" thickTop="1" thickBot="1" x14ac:dyDescent="0.25">
      <c r="A55" s="197"/>
      <c r="B55" s="199"/>
      <c r="C55" s="199"/>
      <c r="D55" s="199"/>
      <c r="E55" s="191"/>
      <c r="F55" s="191"/>
      <c r="G55" s="191"/>
    </row>
    <row r="59" spans="1:11" ht="17.25" customHeight="1" thickTop="1" thickBot="1" x14ac:dyDescent="0.25">
      <c r="B59" s="668"/>
      <c r="C59" s="669"/>
      <c r="D59" s="669"/>
      <c r="E59" s="669"/>
      <c r="F59" s="670"/>
      <c r="G59" s="196"/>
      <c r="H59" s="207"/>
      <c r="I59" s="208"/>
      <c r="J59" s="208"/>
      <c r="K59" s="209"/>
    </row>
    <row r="60" spans="1:11" thickTop="1" thickBot="1" x14ac:dyDescent="0.25">
      <c r="B60" s="668"/>
      <c r="C60" s="669"/>
      <c r="D60" s="669"/>
      <c r="E60" s="669"/>
      <c r="F60" s="670"/>
      <c r="G60" s="671"/>
      <c r="H60" s="210"/>
      <c r="I60" s="211"/>
      <c r="J60" s="211"/>
      <c r="K60" s="212"/>
    </row>
    <row r="61" spans="1:11" thickTop="1" thickBot="1" x14ac:dyDescent="0.25">
      <c r="B61" s="668"/>
      <c r="C61" s="669"/>
      <c r="D61" s="669"/>
      <c r="E61" s="669"/>
      <c r="F61" s="670"/>
      <c r="G61" s="672"/>
      <c r="H61" s="213"/>
      <c r="I61" s="214"/>
      <c r="J61" s="214"/>
      <c r="K61" s="215"/>
    </row>
    <row r="62" spans="1:11" thickTop="1" thickBot="1" x14ac:dyDescent="0.25">
      <c r="B62" s="668"/>
      <c r="C62" s="669"/>
      <c r="D62" s="669"/>
      <c r="E62" s="669"/>
      <c r="F62" s="670"/>
      <c r="G62" s="673"/>
      <c r="H62" s="216"/>
      <c r="I62" s="217"/>
      <c r="J62" s="217"/>
      <c r="K62" s="218"/>
    </row>
  </sheetData>
  <mergeCells count="19">
    <mergeCell ref="B17:D17"/>
    <mergeCell ref="B15:D15"/>
    <mergeCell ref="B59:F59"/>
    <mergeCell ref="B60:F62"/>
    <mergeCell ref="G60:G62"/>
    <mergeCell ref="B18:D18"/>
    <mergeCell ref="B1:J1"/>
    <mergeCell ref="B8:I8"/>
    <mergeCell ref="B3:D3"/>
    <mergeCell ref="B4:D4"/>
    <mergeCell ref="B10:D10"/>
    <mergeCell ref="B6:D6"/>
    <mergeCell ref="B7:D7"/>
    <mergeCell ref="B5:D5"/>
    <mergeCell ref="B11:D11"/>
    <mergeCell ref="B16:D16"/>
    <mergeCell ref="B13:D13"/>
    <mergeCell ref="B14:D14"/>
    <mergeCell ref="B12:D12"/>
  </mergeCells>
  <pageMargins left="0.7" right="0.7" top="0.75" bottom="0.75" header="0.3" footer="0.3"/>
  <pageSetup orientation="portrait" horizontalDpi="200" verticalDpi="200" copies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rgb="FFFFFF00"/>
  </sheetPr>
  <dimension ref="A1:R9"/>
  <sheetViews>
    <sheetView workbookViewId="0">
      <selection activeCell="A40" sqref="A40"/>
    </sheetView>
  </sheetViews>
  <sheetFormatPr defaultRowHeight="14.25" x14ac:dyDescent="0.25"/>
  <cols>
    <col min="1" max="1" width="13.85546875" style="145" customWidth="1"/>
    <col min="2" max="2" width="13" style="145" customWidth="1"/>
    <col min="3" max="16384" width="9.140625" style="145"/>
  </cols>
  <sheetData>
    <row r="1" spans="1:18" x14ac:dyDescent="0.25">
      <c r="A1" s="677" t="s">
        <v>117</v>
      </c>
      <c r="B1" s="677"/>
      <c r="C1" s="677"/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  <c r="O1" s="677"/>
    </row>
    <row r="2" spans="1:18" x14ac:dyDescent="0.25">
      <c r="A2" s="643" t="s">
        <v>165</v>
      </c>
      <c r="B2" s="643"/>
      <c r="C2" s="643"/>
      <c r="D2" s="643"/>
      <c r="E2" s="643"/>
      <c r="F2" s="643"/>
      <c r="G2" s="643"/>
      <c r="H2" s="643"/>
      <c r="I2" s="643"/>
      <c r="J2" s="643"/>
      <c r="K2" s="643"/>
      <c r="L2" s="643"/>
      <c r="M2" s="643"/>
      <c r="N2" s="643"/>
      <c r="O2" s="643"/>
      <c r="P2" s="643"/>
      <c r="Q2" s="643"/>
      <c r="R2" s="643"/>
    </row>
    <row r="3" spans="1:18" x14ac:dyDescent="0.25">
      <c r="A3" s="643"/>
      <c r="B3" s="643"/>
      <c r="C3" s="643"/>
      <c r="D3" s="643"/>
      <c r="E3" s="643"/>
      <c r="F3" s="643"/>
      <c r="G3" s="643"/>
      <c r="H3" s="643"/>
      <c r="I3" s="643"/>
      <c r="J3" s="643"/>
      <c r="K3" s="643"/>
      <c r="L3" s="643"/>
      <c r="M3" s="643"/>
      <c r="N3" s="643"/>
      <c r="O3" s="643"/>
      <c r="P3" s="643"/>
      <c r="Q3" s="643"/>
      <c r="R3" s="643"/>
    </row>
    <row r="4" spans="1:18" x14ac:dyDescent="0.25">
      <c r="A4" s="643"/>
      <c r="B4" s="643"/>
      <c r="C4" s="643"/>
      <c r="D4" s="643"/>
      <c r="E4" s="643"/>
      <c r="F4" s="643"/>
      <c r="G4" s="643"/>
      <c r="H4" s="643"/>
      <c r="I4" s="643"/>
      <c r="J4" s="643"/>
      <c r="K4" s="643"/>
      <c r="L4" s="643"/>
      <c r="M4" s="643"/>
      <c r="N4" s="643"/>
      <c r="O4" s="643"/>
      <c r="P4" s="643"/>
      <c r="Q4" s="643"/>
      <c r="R4" s="643"/>
    </row>
    <row r="5" spans="1:18" ht="17.25" customHeight="1" x14ac:dyDescent="0.25">
      <c r="A5" s="678" t="s">
        <v>115</v>
      </c>
      <c r="B5" s="678"/>
      <c r="C5" s="678"/>
      <c r="D5" s="678"/>
      <c r="E5" s="678"/>
      <c r="F5" s="678"/>
      <c r="G5" s="678"/>
      <c r="H5" s="678"/>
      <c r="I5" s="678"/>
      <c r="J5" s="678"/>
      <c r="K5" s="678"/>
      <c r="L5" s="678"/>
      <c r="M5" s="678"/>
      <c r="N5" s="678"/>
      <c r="O5" s="678"/>
    </row>
    <row r="6" spans="1:18" ht="17.25" customHeight="1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</row>
    <row r="7" spans="1:18" ht="17.25" customHeight="1" x14ac:dyDescent="0.25">
      <c r="A7" s="144"/>
      <c r="B7" s="680"/>
      <c r="C7" s="680"/>
      <c r="D7" s="680"/>
      <c r="E7" s="680"/>
      <c r="F7" s="680"/>
      <c r="G7" s="680"/>
      <c r="H7" s="680"/>
      <c r="I7" s="680"/>
      <c r="J7" s="680"/>
      <c r="K7" s="680"/>
      <c r="L7" s="680"/>
      <c r="M7" s="680"/>
      <c r="N7" s="680"/>
      <c r="O7" s="680"/>
    </row>
    <row r="8" spans="1:18" x14ac:dyDescent="0.25">
      <c r="B8" s="679"/>
      <c r="C8" s="679"/>
      <c r="D8" s="679"/>
      <c r="E8" s="679"/>
      <c r="F8" s="679"/>
      <c r="G8" s="679"/>
      <c r="H8" s="679"/>
      <c r="I8" s="679"/>
      <c r="J8" s="679"/>
      <c r="K8" s="679"/>
      <c r="L8" s="679"/>
      <c r="M8" s="679"/>
      <c r="N8" s="679"/>
      <c r="O8" s="679"/>
    </row>
    <row r="9" spans="1:18" x14ac:dyDescent="0.25">
      <c r="A9" s="677" t="s">
        <v>116</v>
      </c>
      <c r="B9" s="677"/>
      <c r="C9" s="677"/>
      <c r="D9" s="677"/>
      <c r="E9" s="677"/>
      <c r="F9" s="677"/>
      <c r="G9" s="677"/>
      <c r="H9" s="677"/>
      <c r="I9" s="677"/>
      <c r="J9" s="677"/>
      <c r="K9" s="677"/>
      <c r="L9" s="677"/>
      <c r="M9" s="677"/>
      <c r="N9" s="677"/>
      <c r="O9" s="677"/>
    </row>
  </sheetData>
  <mergeCells count="6">
    <mergeCell ref="A9:O9"/>
    <mergeCell ref="A5:O5"/>
    <mergeCell ref="B8:O8"/>
    <mergeCell ref="B7:O7"/>
    <mergeCell ref="A1:O1"/>
    <mergeCell ref="A2:R4"/>
  </mergeCells>
  <pageMargins left="0.7" right="0.7" top="0.75" bottom="0.75" header="0.3" footer="0.3"/>
  <pageSetup orientation="portrait" horizontalDpi="200" verticalDpi="200" copies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GT1034"/>
  <sheetViews>
    <sheetView topLeftCell="A166" zoomScaleNormal="100" workbookViewId="0">
      <selection activeCell="B33" sqref="B33"/>
    </sheetView>
  </sheetViews>
  <sheetFormatPr defaultRowHeight="15" x14ac:dyDescent="0.25"/>
  <cols>
    <col min="1" max="1" width="43.28515625" style="101" customWidth="1"/>
    <col min="2" max="2" width="20.140625" style="100" customWidth="1"/>
    <col min="3" max="3" width="19.5703125" style="100" customWidth="1"/>
    <col min="4" max="4" width="18.42578125" style="100" customWidth="1"/>
    <col min="5" max="5" width="12.42578125" style="125" customWidth="1"/>
    <col min="6" max="6" width="12" style="100" bestFit="1" customWidth="1"/>
    <col min="7" max="8" width="13.42578125" style="100" customWidth="1"/>
    <col min="9" max="10" width="11.5703125" style="100" customWidth="1"/>
    <col min="11" max="11" width="14.28515625" style="100" customWidth="1"/>
    <col min="12" max="13" width="13.42578125" style="100" customWidth="1"/>
    <col min="14" max="15" width="9.140625" style="100"/>
    <col min="16" max="16" width="15.5703125" style="100" customWidth="1"/>
    <col min="17" max="17" width="16.42578125" style="100" customWidth="1"/>
    <col min="18" max="21" width="9.140625" style="100"/>
    <col min="22" max="22" width="11.28515625" style="100" customWidth="1"/>
    <col min="23" max="25" width="11.7109375" style="100" customWidth="1"/>
    <col min="26" max="26" width="10.140625" style="100" customWidth="1"/>
    <col min="27" max="28" width="9.140625" style="100"/>
    <col min="29" max="29" width="10.140625" style="136" bestFit="1" customWidth="1"/>
    <col min="30" max="30" width="9.140625" style="100"/>
    <col min="31" max="31" width="9.140625" style="125"/>
    <col min="32" max="42" width="9.140625" style="100"/>
    <col min="43" max="43" width="10.7109375" style="100" customWidth="1"/>
    <col min="44" max="44" width="12.28515625" style="100" customWidth="1"/>
    <col min="45" max="45" width="11.85546875" style="100" customWidth="1"/>
    <col min="46" max="46" width="13.28515625" style="100" customWidth="1"/>
    <col min="47" max="47" width="12.140625" style="100" customWidth="1"/>
    <col min="48" max="48" width="14.5703125" style="100" customWidth="1"/>
    <col min="49" max="49" width="9.140625" style="396"/>
    <col min="50" max="75" width="9.140625" style="100"/>
    <col min="76" max="76" width="9.140625" style="396"/>
    <col min="77" max="101" width="9.140625" style="100"/>
    <col min="102" max="102" width="9.140625" style="161"/>
    <col min="103" max="103" width="39.5703125" style="100" customWidth="1"/>
    <col min="104" max="188" width="9.140625" style="100"/>
    <col min="189" max="189" width="23.42578125" style="100" bestFit="1" customWidth="1"/>
    <col min="190" max="190" width="17.7109375" style="100" customWidth="1"/>
    <col min="191" max="191" width="18.7109375" style="100" customWidth="1"/>
    <col min="192" max="192" width="13.140625" style="100" customWidth="1"/>
    <col min="193" max="193" width="16.42578125" style="100" customWidth="1"/>
    <col min="194" max="194" width="13.85546875" style="100" customWidth="1"/>
    <col min="195" max="195" width="13" style="100" customWidth="1"/>
    <col min="196" max="16384" width="9.140625" style="100"/>
  </cols>
  <sheetData>
    <row r="1" spans="1:102" x14ac:dyDescent="0.25">
      <c r="A1" s="300">
        <f>'CCs600'!H5</f>
        <v>27665024070</v>
      </c>
      <c r="H1" s="274"/>
    </row>
    <row r="2" spans="1:102" ht="21" x14ac:dyDescent="0.25">
      <c r="B2" s="102" t="s">
        <v>16</v>
      </c>
      <c r="C2" s="103" t="s">
        <v>48</v>
      </c>
      <c r="E2" s="104" t="s">
        <v>69</v>
      </c>
      <c r="F2" s="100" t="s">
        <v>82</v>
      </c>
      <c r="G2" s="100" t="str">
        <f>парам!C8</f>
        <v>мг/дм3</v>
      </c>
      <c r="L2" s="100" t="s">
        <v>81</v>
      </c>
    </row>
    <row r="3" spans="1:102" x14ac:dyDescent="0.25">
      <c r="A3" s="170" t="s">
        <v>15</v>
      </c>
      <c r="B3" s="117">
        <f ca="1">AVERAGE(OFFSET(K80,0,0,парам!B15))*_!C53</f>
        <v>99.733245953143395</v>
      </c>
      <c r="C3" s="171">
        <f ca="1">IFERROR(ROUND(B3,LEN(ROUND(1000*$B$54/ABS(B3),0))-1),B3)</f>
        <v>100</v>
      </c>
      <c r="D3" s="117"/>
      <c r="E3" s="140"/>
      <c r="F3" s="117" t="str">
        <f ca="1">CONCATENATE($B$2," ",C3)</f>
        <v>± 100</v>
      </c>
      <c r="G3" s="117"/>
      <c r="H3" s="117"/>
      <c r="I3" s="117"/>
      <c r="J3" s="117"/>
      <c r="K3" s="117"/>
      <c r="L3" s="172"/>
    </row>
    <row r="4" spans="1:102" x14ac:dyDescent="0.25">
      <c r="A4" s="269" t="s">
        <v>95</v>
      </c>
      <c r="B4" s="272">
        <f ca="1">STDEV(OFFSET(K80,0,0,парам!B15))*_!C53</f>
        <v>0.45701146000219384</v>
      </c>
      <c r="C4" s="110">
        <f ca="1">IFERROR(ROUND(B4,LEN(ROUND(1000*$B$54/ABS(B4),0))-1),B4)</f>
        <v>0.46</v>
      </c>
      <c r="D4" s="109"/>
      <c r="E4" s="139"/>
      <c r="F4" s="109"/>
      <c r="G4" s="109"/>
      <c r="H4" s="109"/>
      <c r="I4" s="109"/>
      <c r="J4" s="109"/>
      <c r="K4" s="109"/>
      <c r="L4" s="161"/>
    </row>
    <row r="5" spans="1:102" ht="15" customHeight="1" x14ac:dyDescent="0.25">
      <c r="A5" s="173" t="s">
        <v>80</v>
      </c>
      <c r="B5" s="682" t="s">
        <v>138</v>
      </c>
      <c r="E5" s="380" t="s">
        <v>205</v>
      </c>
      <c r="G5" s="109"/>
      <c r="H5" s="109"/>
      <c r="I5" s="109"/>
      <c r="J5" s="109"/>
      <c r="K5" s="109"/>
      <c r="L5" s="161"/>
    </row>
    <row r="6" spans="1:102" x14ac:dyDescent="0.25">
      <c r="A6" s="173" t="s">
        <v>78</v>
      </c>
      <c r="B6" s="683"/>
      <c r="C6" s="378" t="s">
        <v>260</v>
      </c>
      <c r="D6" s="324"/>
      <c r="E6" s="379"/>
      <c r="F6" s="378" t="s">
        <v>260</v>
      </c>
      <c r="G6" s="109"/>
      <c r="H6" s="109"/>
      <c r="I6" s="109"/>
      <c r="J6" s="109"/>
      <c r="K6" s="109"/>
      <c r="L6" s="161"/>
    </row>
    <row r="7" spans="1:102" x14ac:dyDescent="0.25">
      <c r="A7" s="173" t="s">
        <v>79</v>
      </c>
      <c r="B7" s="375">
        <f ca="1">IF(B34=1,CONFIDENCE(0.01,B4,парам!B15-1),0)</f>
        <v>0.2632262351987078</v>
      </c>
      <c r="C7" s="376">
        <f ca="1">IF(парам!B14=1,0,CONFIDENCE(0.5,B4,парам!B15-1))</f>
        <v>6.8926693775716266E-2</v>
      </c>
      <c r="D7" s="110">
        <f ca="1">IFERROR(ROUND(C7,LEN(ROUND(1000*$B$54/ABS(C7),0))-1),C7)</f>
        <v>6.9000000000000006E-2</v>
      </c>
      <c r="E7" s="375">
        <f ca="1">IF(парам!B40=1,CONFIDENCE(0.01,B22,парам!B15-1),0)</f>
        <v>0.163414193081866</v>
      </c>
      <c r="F7" s="376">
        <f ca="1">IF(парам!B14=1,0,CONFIDENCE(0.5,B22,парам!B15-1))</f>
        <v>4.2790567728390488E-2</v>
      </c>
      <c r="G7" s="110">
        <f ca="1">IFERROR(ROUND(F7,LEN(ROUND(1000*$B$54/ABS(F7),0))-1),F7)</f>
        <v>4.2999999999999997E-2</v>
      </c>
      <c r="K7" s="109"/>
      <c r="L7" s="161"/>
    </row>
    <row r="8" spans="1:102" x14ac:dyDescent="0.25">
      <c r="A8" s="173" t="s">
        <v>85</v>
      </c>
      <c r="B8" s="109">
        <v>0</v>
      </c>
      <c r="C8" s="110">
        <v>0</v>
      </c>
      <c r="D8" s="109"/>
      <c r="E8" s="139">
        <f ca="1">D10*B8</f>
        <v>0</v>
      </c>
      <c r="F8" s="109" t="str">
        <f>CONCATENATE($B$2," ",C8)</f>
        <v>± 0</v>
      </c>
      <c r="G8" s="685" t="s">
        <v>139</v>
      </c>
      <c r="H8" s="685"/>
      <c r="I8" s="685"/>
      <c r="J8" s="685"/>
      <c r="K8" s="109"/>
      <c r="L8" s="161"/>
    </row>
    <row r="9" spans="1:102" x14ac:dyDescent="0.25">
      <c r="A9" s="173" t="s">
        <v>238</v>
      </c>
      <c r="B9" s="341">
        <f ca="1">IF(AND(ISNUMBER(парам!B11),(парам!B14=1)),B14/2*парам!E47,B4*парам!E47)</f>
        <v>0.45701146000219384</v>
      </c>
      <c r="C9" s="110">
        <f ca="1">IFERROR(ROUND(B9,LEN(ROUND(1000*$B$54/ABS(B9),0))-1),B9)</f>
        <v>0.46</v>
      </c>
      <c r="D9" s="109"/>
      <c r="E9" s="139">
        <f ca="1">D10*B9</f>
        <v>0.51020408163265307</v>
      </c>
      <c r="F9" s="109" t="str">
        <f ca="1">CONCATENATE($B$2," ",C9)</f>
        <v>± 0,46</v>
      </c>
      <c r="G9" s="277">
        <f ca="1">B9</f>
        <v>0.45701146000219384</v>
      </c>
      <c r="H9" s="277">
        <f ca="1">B9</f>
        <v>0.45701146000219384</v>
      </c>
      <c r="I9" s="277">
        <f ca="1">-B9</f>
        <v>-0.45701146000219384</v>
      </c>
      <c r="J9" s="277">
        <f ca="1">-B9</f>
        <v>-0.45701146000219384</v>
      </c>
      <c r="K9" s="109"/>
      <c r="L9" s="161"/>
      <c r="AC9" s="257"/>
    </row>
    <row r="10" spans="1:102" x14ac:dyDescent="0.25">
      <c r="A10" s="173" t="s">
        <v>239</v>
      </c>
      <c r="B10" s="342">
        <f ca="1">IF(ISNUMBER(парам!B11)*AND(парам!B14=1),B14/2*парам!F47,(B4*парам!F47))</f>
        <v>0.89574246160429993</v>
      </c>
      <c r="C10" s="110">
        <f ca="1">IFERROR(ROUND(B10,LEN(ROUND(1000*$B$54/ABS(B10),0))-1),B10)</f>
        <v>0.9</v>
      </c>
      <c r="D10" s="109">
        <f ca="1">1/B10</f>
        <v>1.1163923146045482</v>
      </c>
      <c r="E10" s="139">
        <f ca="1">D10*B10</f>
        <v>1</v>
      </c>
      <c r="F10" s="109" t="str">
        <f ca="1">CONCATENATE($B$2," ",C10)</f>
        <v>± 0,9</v>
      </c>
      <c r="G10" s="277">
        <f ca="1">B10</f>
        <v>0.89574246160429993</v>
      </c>
      <c r="H10" s="277">
        <f ca="1">B10</f>
        <v>0.89574246160429993</v>
      </c>
      <c r="I10" s="277">
        <f ca="1">-B10</f>
        <v>-0.89574246160429993</v>
      </c>
      <c r="J10" s="277">
        <f ca="1">-B10</f>
        <v>-0.89574246160429993</v>
      </c>
      <c r="K10" s="109"/>
      <c r="L10" s="161"/>
    </row>
    <row r="11" spans="1:102" s="108" customFormat="1" x14ac:dyDescent="0.25">
      <c r="A11" s="173" t="s">
        <v>240</v>
      </c>
      <c r="B11" s="343">
        <f ca="1">IF(ISNUMBER(парам!B11)*AND(парам!B14=1),B14/2*парам!H47,B7+(B4*парам!H47))</f>
        <v>1.6525410736053772</v>
      </c>
      <c r="C11" s="110">
        <f ca="1">IFERROR(ROUND(B11,LEN(ROUND(1000*$B$54/ABS(B11),0))-1),B11)</f>
        <v>1.7</v>
      </c>
      <c r="D11" s="109"/>
      <c r="E11" s="139">
        <f ca="1">D10*B11</f>
        <v>1.8448841541413921</v>
      </c>
      <c r="F11" s="109" t="str">
        <f ca="1">CONCATENATE($B$2," ",C11)</f>
        <v>± 1,7</v>
      </c>
      <c r="G11" s="277">
        <f ca="1">B11</f>
        <v>1.6525410736053772</v>
      </c>
      <c r="H11" s="277">
        <f ca="1">B11</f>
        <v>1.6525410736053772</v>
      </c>
      <c r="I11" s="277">
        <f ca="1">-B11</f>
        <v>-1.6525410736053772</v>
      </c>
      <c r="J11" s="277">
        <f ca="1">-B11</f>
        <v>-1.6525410736053772</v>
      </c>
      <c r="K11" s="109"/>
      <c r="L11" s="161"/>
      <c r="P11" s="100"/>
      <c r="Q11" s="100"/>
      <c r="AC11" s="114"/>
      <c r="AE11" s="134"/>
      <c r="AW11" s="397"/>
      <c r="BX11" s="397"/>
      <c r="CX11" s="162"/>
    </row>
    <row r="12" spans="1:102" x14ac:dyDescent="0.25">
      <c r="A12" s="173"/>
      <c r="B12" s="109"/>
      <c r="C12" s="110"/>
      <c r="D12" s="109"/>
      <c r="E12" s="139"/>
      <c r="F12" s="109"/>
      <c r="G12" s="109"/>
      <c r="H12" s="109"/>
      <c r="I12" s="109"/>
      <c r="J12" s="109"/>
      <c r="K12" s="109"/>
      <c r="L12" s="161"/>
    </row>
    <row r="13" spans="1:102" x14ac:dyDescent="0.25">
      <c r="A13" s="173" t="s">
        <v>73</v>
      </c>
      <c r="B13" s="109">
        <f>парам!B8</f>
        <v>100</v>
      </c>
      <c r="C13" s="110">
        <f>IFERROR(ROUND(B13,LEN(ROUND(1000*$B$54/ABS(B13),0))-1),B13)</f>
        <v>100</v>
      </c>
      <c r="D13" s="109"/>
      <c r="E13" s="139"/>
      <c r="F13" s="109"/>
      <c r="G13" s="109"/>
      <c r="H13" s="109"/>
      <c r="I13" s="109"/>
      <c r="J13" s="109"/>
      <c r="K13" s="109"/>
      <c r="L13" s="161"/>
    </row>
    <row r="14" spans="1:102" x14ac:dyDescent="0.25">
      <c r="A14" s="173" t="s">
        <v>232</v>
      </c>
      <c r="B14" s="115">
        <f>парам!B11*0.84</f>
        <v>2.52</v>
      </c>
      <c r="C14" s="110">
        <f>IFERROR(ROUND(B14,LEN(ROUND(1000*$B$54/ABS(B14),0))-1),B14)</f>
        <v>2.5</v>
      </c>
      <c r="D14" s="109">
        <f>1/B14</f>
        <v>0.3968253968253968</v>
      </c>
      <c r="E14" s="139">
        <f>D14*B14</f>
        <v>1</v>
      </c>
      <c r="F14" s="109" t="str">
        <f>CONCATENATE($B$2," ",C14)</f>
        <v>± 2,5</v>
      </c>
      <c r="G14" s="109"/>
      <c r="H14" s="109"/>
      <c r="I14" s="109"/>
      <c r="J14" s="109"/>
      <c r="K14" s="109"/>
      <c r="L14" s="161"/>
    </row>
    <row r="15" spans="1:102" s="108" customFormat="1" x14ac:dyDescent="0.25">
      <c r="A15" s="175"/>
      <c r="C15" s="107"/>
      <c r="E15" s="134"/>
      <c r="L15" s="162"/>
      <c r="P15" s="100"/>
      <c r="Q15" s="100"/>
      <c r="AC15" s="114"/>
      <c r="AE15" s="134"/>
      <c r="AW15" s="397"/>
      <c r="BX15" s="397"/>
      <c r="CX15" s="162"/>
    </row>
    <row r="16" spans="1:102" s="109" customFormat="1" x14ac:dyDescent="0.25">
      <c r="A16" s="170"/>
      <c r="B16" s="117"/>
      <c r="C16" s="171"/>
      <c r="D16" s="117"/>
      <c r="E16" s="140"/>
      <c r="F16" s="117"/>
      <c r="G16" s="117"/>
      <c r="H16" s="273"/>
      <c r="I16" s="273"/>
      <c r="J16" s="273"/>
      <c r="K16" s="117"/>
      <c r="L16" s="172"/>
      <c r="P16" s="100"/>
      <c r="Q16" s="100"/>
      <c r="X16" s="357"/>
      <c r="Y16" s="362"/>
      <c r="AC16" s="113"/>
      <c r="AE16" s="139"/>
      <c r="AP16" s="331"/>
      <c r="AQ16" s="331"/>
      <c r="AR16" s="331"/>
      <c r="AS16" s="331"/>
      <c r="AT16" s="331"/>
      <c r="AU16" s="331"/>
      <c r="AV16" s="331"/>
      <c r="AW16" s="396"/>
      <c r="AX16" s="331"/>
      <c r="AY16" s="331"/>
      <c r="AZ16" s="331"/>
      <c r="BA16" s="331"/>
      <c r="BB16" s="331"/>
      <c r="BC16" s="331"/>
      <c r="BD16" s="331"/>
      <c r="BE16" s="331"/>
      <c r="BF16" s="331"/>
      <c r="BG16" s="331"/>
      <c r="BH16" s="331"/>
      <c r="BI16" s="331"/>
      <c r="BJ16" s="331"/>
      <c r="BK16" s="331"/>
      <c r="BL16" s="331"/>
      <c r="BM16" s="331"/>
      <c r="BN16" s="331"/>
      <c r="BO16" s="331"/>
      <c r="BP16" s="331"/>
      <c r="BQ16" s="331"/>
      <c r="BR16" s="331"/>
      <c r="BS16" s="331"/>
      <c r="BT16" s="331"/>
      <c r="BX16" s="396"/>
      <c r="CX16" s="161"/>
    </row>
    <row r="17" spans="1:102" x14ac:dyDescent="0.25">
      <c r="A17" s="173" t="s">
        <v>49</v>
      </c>
      <c r="B17" s="109"/>
      <c r="C17" s="110"/>
      <c r="D17" s="109"/>
      <c r="E17" s="139"/>
      <c r="F17" s="109">
        <f>10/G20*G19</f>
        <v>4.0710007937080599</v>
      </c>
      <c r="G17" s="109"/>
      <c r="H17" s="273"/>
      <c r="I17" s="273"/>
      <c r="J17" s="273"/>
      <c r="K17" s="109"/>
      <c r="L17" s="161"/>
    </row>
    <row r="18" spans="1:102" x14ac:dyDescent="0.25">
      <c r="A18" s="173" t="s">
        <v>72</v>
      </c>
      <c r="B18" s="111">
        <f ca="1">MODE(OFFSET(F78,0,0,парам!B15,1))</f>
        <v>2</v>
      </c>
      <c r="C18" s="112"/>
      <c r="D18" s="109"/>
      <c r="E18" s="139"/>
      <c r="F18" s="109"/>
      <c r="G18" s="686" t="s">
        <v>230</v>
      </c>
      <c r="H18" s="686"/>
      <c r="I18" s="686"/>
      <c r="J18" s="273"/>
      <c r="K18" s="109"/>
      <c r="L18" s="161"/>
    </row>
    <row r="19" spans="1:102" x14ac:dyDescent="0.25">
      <c r="A19" s="173" t="s">
        <v>21</v>
      </c>
      <c r="B19" s="309"/>
      <c r="C19" s="310"/>
      <c r="D19" s="309"/>
      <c r="E19" s="271"/>
      <c r="F19" s="109"/>
      <c r="G19" s="306">
        <v>1.1284000000000001</v>
      </c>
      <c r="H19" s="307">
        <v>1.6926000000000001</v>
      </c>
      <c r="I19" s="307">
        <v>2.0588000000000002</v>
      </c>
      <c r="J19" s="109"/>
      <c r="K19" s="109"/>
      <c r="L19" s="161"/>
    </row>
    <row r="20" spans="1:102" x14ac:dyDescent="0.25">
      <c r="A20" s="173" t="s">
        <v>22</v>
      </c>
      <c r="B20" s="310"/>
      <c r="C20" s="310"/>
      <c r="D20" s="310"/>
      <c r="E20" s="271"/>
      <c r="F20" s="139"/>
      <c r="G20" s="311">
        <v>2.7717999999999998</v>
      </c>
      <c r="H20" s="307">
        <v>3.3144999999999998</v>
      </c>
      <c r="I20" s="307">
        <v>3.6331000000000002</v>
      </c>
      <c r="J20" s="109"/>
      <c r="K20" s="109"/>
      <c r="L20" s="161"/>
    </row>
    <row r="21" spans="1:102" x14ac:dyDescent="0.25">
      <c r="A21" s="173" t="s">
        <v>23</v>
      </c>
      <c r="B21" s="310"/>
      <c r="C21" s="310"/>
      <c r="D21" s="310"/>
      <c r="E21" s="271"/>
      <c r="F21" s="139"/>
      <c r="G21" s="307">
        <v>4.1970000000000001</v>
      </c>
      <c r="H21" s="308">
        <v>4.6360000000000001</v>
      </c>
      <c r="I21" s="307">
        <v>4.8970000000000002</v>
      </c>
      <c r="J21" s="109"/>
      <c r="K21" s="109"/>
      <c r="L21" s="161"/>
    </row>
    <row r="22" spans="1:102" x14ac:dyDescent="0.25">
      <c r="A22" s="269" t="s">
        <v>204</v>
      </c>
      <c r="B22" s="115">
        <f ca="1">STDEV(OFFSET(S81,0,0,парам!B15-1))*_!C53</f>
        <v>0.28371852413968884</v>
      </c>
      <c r="C22" s="110">
        <f ca="1">IFERROR(ROUND(B22,LEN(ROUND(1000*$B$54/ABS(B22),0))-1),B22)</f>
        <v>0.28000000000000003</v>
      </c>
      <c r="D22" s="109">
        <f ca="1">1/B22</f>
        <v>3.5246200544439952</v>
      </c>
      <c r="E22" s="176"/>
      <c r="F22" s="109"/>
      <c r="G22" s="109"/>
      <c r="H22" s="109"/>
      <c r="I22" s="109"/>
      <c r="J22" s="109"/>
      <c r="K22" s="109"/>
      <c r="L22" s="161"/>
    </row>
    <row r="23" spans="1:102" x14ac:dyDescent="0.25">
      <c r="A23" s="173" t="s">
        <v>60</v>
      </c>
      <c r="B23" s="344">
        <f ca="1">IF(AND(ISNUMBER(парам!B13),(парам!B14=1)),парам!B13*G19/G20*0.84,(B22*G19))</f>
        <v>0.32014798263922489</v>
      </c>
      <c r="C23" s="110">
        <f ca="1">IFERROR(ROUND(B23,LEN(ROUND(1000*$B$54/ABS(B23),0))-1),B23)</f>
        <v>0.32</v>
      </c>
      <c r="D23" s="109"/>
      <c r="E23" s="139">
        <f ca="1">D24*B23</f>
        <v>0.40710007937080595</v>
      </c>
      <c r="F23" s="109">
        <f ca="1">C23</f>
        <v>0.32</v>
      </c>
      <c r="G23" s="277">
        <f ca="1">B23</f>
        <v>0.32014798263922489</v>
      </c>
      <c r="H23" s="277">
        <f t="shared" ref="H23:H31" ca="1" si="0">B23</f>
        <v>0.32014798263922489</v>
      </c>
      <c r="I23" s="109"/>
      <c r="J23" s="109"/>
      <c r="K23" s="109"/>
      <c r="L23" s="161"/>
    </row>
    <row r="24" spans="1:102" x14ac:dyDescent="0.25">
      <c r="A24" s="173" t="s">
        <v>61</v>
      </c>
      <c r="B24" s="345">
        <f ca="1">IF(AND(ISNUMBER(парам!B13),(парам!B14=1)),парам!B13*0.84,(B22*G20))</f>
        <v>0.78641100521038954</v>
      </c>
      <c r="C24" s="110">
        <f ca="1">IFERROR(ROUND(B24,LEN(ROUND(1000*$B$54/ABS(B24),0))-1),B24)</f>
        <v>0.79</v>
      </c>
      <c r="D24" s="109">
        <f ca="1">1/B24</f>
        <v>1.2715997021588841</v>
      </c>
      <c r="E24" s="139">
        <f ca="1">D24*B24</f>
        <v>1</v>
      </c>
      <c r="F24" s="109">
        <f ca="1">C24</f>
        <v>0.79</v>
      </c>
      <c r="G24" s="277">
        <f ca="1">B24</f>
        <v>0.78641100521038954</v>
      </c>
      <c r="H24" s="277">
        <f t="shared" ca="1" si="0"/>
        <v>0.78641100521038954</v>
      </c>
      <c r="I24" s="109"/>
      <c r="J24" s="109"/>
      <c r="K24" s="109"/>
      <c r="L24" s="161"/>
    </row>
    <row r="25" spans="1:102" s="108" customFormat="1" x14ac:dyDescent="0.25">
      <c r="A25" s="175" t="s">
        <v>62</v>
      </c>
      <c r="B25" s="346">
        <f ca="1">IF(AND(ISNUMBER(парам!B13),(парам!B14=1)),парам!B13*G21/G20*0.84,(B22*G21)+E7)</f>
        <v>1.35418083889614</v>
      </c>
      <c r="C25" s="107">
        <f ca="1">IFERROR(ROUND(B25,LEN(ROUND(1000*$B$54/ABS(B25),0))-1),B25)</f>
        <v>1.4</v>
      </c>
      <c r="E25" s="134">
        <f ca="1">D24*B25</f>
        <v>1.7219759514095994</v>
      </c>
      <c r="F25" s="108">
        <f ca="1">C25</f>
        <v>1.4</v>
      </c>
      <c r="G25" s="278">
        <f ca="1">B25</f>
        <v>1.35418083889614</v>
      </c>
      <c r="H25" s="278">
        <f t="shared" ca="1" si="0"/>
        <v>1.35418083889614</v>
      </c>
      <c r="L25" s="162"/>
      <c r="P25" s="100"/>
      <c r="Q25" s="100"/>
      <c r="AC25" s="114"/>
      <c r="AE25" s="134"/>
      <c r="AW25" s="397"/>
      <c r="BX25" s="397"/>
      <c r="CX25" s="162"/>
    </row>
    <row r="26" spans="1:102" s="109" customFormat="1" x14ac:dyDescent="0.25">
      <c r="A26" s="105"/>
      <c r="B26" s="113"/>
      <c r="C26" s="110"/>
      <c r="E26" s="139"/>
      <c r="F26" s="100"/>
      <c r="H26" s="100"/>
      <c r="I26" s="100"/>
      <c r="J26" s="100"/>
      <c r="P26" s="100"/>
      <c r="Q26" s="100"/>
      <c r="X26" s="357"/>
      <c r="Y26" s="362"/>
      <c r="AC26" s="113"/>
      <c r="AE26" s="139"/>
      <c r="AP26" s="331"/>
      <c r="AQ26" s="331"/>
      <c r="AR26" s="331"/>
      <c r="AS26" s="331"/>
      <c r="AT26" s="331"/>
      <c r="AU26" s="331"/>
      <c r="AV26" s="331"/>
      <c r="AW26" s="396"/>
      <c r="AX26" s="331"/>
      <c r="AY26" s="331"/>
      <c r="AZ26" s="331"/>
      <c r="BA26" s="331"/>
      <c r="BB26" s="331"/>
      <c r="BC26" s="331"/>
      <c r="BD26" s="331"/>
      <c r="BE26" s="331"/>
      <c r="BF26" s="331"/>
      <c r="BG26" s="331"/>
      <c r="BH26" s="331"/>
      <c r="BI26" s="331"/>
      <c r="BJ26" s="331"/>
      <c r="BK26" s="331"/>
      <c r="BL26" s="331"/>
      <c r="BM26" s="331"/>
      <c r="BN26" s="331"/>
      <c r="BO26" s="331"/>
      <c r="BP26" s="331"/>
      <c r="BQ26" s="331"/>
      <c r="BR26" s="331"/>
      <c r="BS26" s="331"/>
      <c r="BT26" s="331"/>
      <c r="BX26" s="396"/>
      <c r="CX26" s="161"/>
    </row>
    <row r="27" spans="1:102" s="109" customFormat="1" x14ac:dyDescent="0.25">
      <c r="A27" s="105"/>
      <c r="B27" s="113"/>
      <c r="C27" s="110"/>
      <c r="E27" s="139"/>
      <c r="F27" s="100"/>
      <c r="H27" s="100"/>
      <c r="I27" s="100"/>
      <c r="J27" s="100"/>
      <c r="P27" s="100"/>
      <c r="Q27" s="100"/>
      <c r="X27" s="357"/>
      <c r="Y27" s="362"/>
      <c r="AC27" s="113"/>
      <c r="AE27" s="139"/>
      <c r="AP27" s="331"/>
      <c r="AQ27" s="331"/>
      <c r="AR27" s="331"/>
      <c r="AS27" s="331"/>
      <c r="AT27" s="331"/>
      <c r="AU27" s="331"/>
      <c r="AV27" s="331"/>
      <c r="AW27" s="396"/>
      <c r="AX27" s="331"/>
      <c r="AY27" s="331"/>
      <c r="AZ27" s="331"/>
      <c r="BA27" s="331"/>
      <c r="BB27" s="331"/>
      <c r="BC27" s="331"/>
      <c r="BD27" s="331"/>
      <c r="BE27" s="331"/>
      <c r="BF27" s="331"/>
      <c r="BG27" s="331"/>
      <c r="BH27" s="331"/>
      <c r="BI27" s="331"/>
      <c r="BJ27" s="331"/>
      <c r="BK27" s="331"/>
      <c r="BL27" s="331"/>
      <c r="BM27" s="331"/>
      <c r="BN27" s="331"/>
      <c r="BO27" s="331"/>
      <c r="BP27" s="331"/>
      <c r="BQ27" s="331"/>
      <c r="BR27" s="331"/>
      <c r="BS27" s="331"/>
      <c r="BT27" s="331"/>
      <c r="BX27" s="396"/>
      <c r="CX27" s="161"/>
    </row>
    <row r="28" spans="1:102" s="109" customFormat="1" x14ac:dyDescent="0.25">
      <c r="A28" s="105"/>
      <c r="B28" s="113"/>
      <c r="C28" s="110"/>
      <c r="E28" s="139"/>
      <c r="F28" s="100"/>
      <c r="H28" s="100"/>
      <c r="I28" s="100"/>
      <c r="J28" s="100"/>
      <c r="P28" s="100"/>
      <c r="Q28" s="100"/>
      <c r="X28" s="357"/>
      <c r="Y28" s="362"/>
      <c r="AC28" s="113"/>
      <c r="AE28" s="139"/>
      <c r="AP28" s="331"/>
      <c r="AQ28" s="331"/>
      <c r="AR28" s="331"/>
      <c r="AS28" s="331"/>
      <c r="AT28" s="331"/>
      <c r="AU28" s="331"/>
      <c r="AV28" s="331"/>
      <c r="AW28" s="396"/>
      <c r="AX28" s="331"/>
      <c r="AY28" s="331"/>
      <c r="AZ28" s="331"/>
      <c r="BA28" s="331"/>
      <c r="BB28" s="331"/>
      <c r="BC28" s="331"/>
      <c r="BD28" s="331"/>
      <c r="BE28" s="331"/>
      <c r="BF28" s="331"/>
      <c r="BG28" s="331"/>
      <c r="BH28" s="331"/>
      <c r="BI28" s="331"/>
      <c r="BJ28" s="331"/>
      <c r="BK28" s="331"/>
      <c r="BL28" s="331"/>
      <c r="BM28" s="331"/>
      <c r="BN28" s="331"/>
      <c r="BO28" s="331"/>
      <c r="BP28" s="331"/>
      <c r="BQ28" s="331"/>
      <c r="BR28" s="331"/>
      <c r="BS28" s="331"/>
      <c r="BT28" s="331"/>
      <c r="BX28" s="396"/>
      <c r="CX28" s="161"/>
    </row>
    <row r="29" spans="1:102" x14ac:dyDescent="0.25">
      <c r="A29" s="105" t="s">
        <v>153</v>
      </c>
      <c r="B29" s="347">
        <f ca="1">IF(AND(ISNUMBER(парам!B12),(парам!B14=1)),B33/(OFFSET(F20,0,B18-1))*OFFSET(F19,0,B18-1),B32/(OFFSET(D72,0,B18-1))*(OFFSET(F19,0,B18-1)))</f>
        <v>0.90720196111261098</v>
      </c>
      <c r="C29" s="106">
        <f ca="1">IFERROR(ROUND(B29,LEN(ROUND(1000*$B$54/ABS(B29),0))-1),B29)</f>
        <v>0.91</v>
      </c>
      <c r="E29" s="125">
        <f ca="1">D30*B29</f>
        <v>0.407100079370806</v>
      </c>
      <c r="F29" s="100">
        <f ca="1">C29</f>
        <v>0.91</v>
      </c>
      <c r="G29" s="279">
        <f t="shared" ref="G29:G31" ca="1" si="1">B29</f>
        <v>0.90720196111261098</v>
      </c>
      <c r="H29" s="279">
        <f t="shared" ca="1" si="0"/>
        <v>0.90720196111261098</v>
      </c>
    </row>
    <row r="30" spans="1:102" x14ac:dyDescent="0.25">
      <c r="A30" s="105" t="s">
        <v>154</v>
      </c>
      <c r="B30" s="348">
        <f ca="1">IF(AND(ISNUMBER(парам!B12),(парам!B14=1)),B33,B32/(OFFSET(D72,0,B18-1))*(OFFSET(F20,0,B18-1)))</f>
        <v>2.2284494822863654</v>
      </c>
      <c r="C30" s="106">
        <f ca="1">IFERROR(ROUND(B30,LEN(ROUND(1000*$B$54/ABS(B30),0))-1),B30)</f>
        <v>2.2000000000000002</v>
      </c>
      <c r="D30" s="100">
        <f ca="1">1/B30</f>
        <v>0.44874250367749446</v>
      </c>
      <c r="E30" s="125">
        <f ca="1">D30*B30</f>
        <v>1</v>
      </c>
      <c r="F30" s="100">
        <f ca="1">C30</f>
        <v>2.2000000000000002</v>
      </c>
      <c r="G30" s="279">
        <f t="shared" ca="1" si="1"/>
        <v>2.2284494822863654</v>
      </c>
      <c r="H30" s="279">
        <f t="shared" ca="1" si="0"/>
        <v>2.2284494822863654</v>
      </c>
    </row>
    <row r="31" spans="1:102" x14ac:dyDescent="0.25">
      <c r="A31" s="105" t="s">
        <v>155</v>
      </c>
      <c r="B31" s="349">
        <f ca="1">IF(AND(ISNUMBER(парам!B12),(парам!B14=1)),B33/(OFFSET(F20,0,B18-1))*OFFSET(F21,0,B18-1),(B32/(OFFSET(D72,0,B18-1))*(OFFSET(F21,0,B18-1)+B39)))</f>
        <v>3.6641633044324808</v>
      </c>
      <c r="C31" s="106">
        <f ca="1">IFERROR(ROUND(B31,LEN(ROUND(1000*$B$54/ABS(B31),0))-1),B31)</f>
        <v>3.7</v>
      </c>
      <c r="E31" s="125">
        <f ca="1">D30*B31</f>
        <v>1.6442658151142329</v>
      </c>
      <c r="F31" s="100">
        <f ca="1">C31</f>
        <v>3.7</v>
      </c>
      <c r="G31" s="278">
        <f t="shared" ca="1" si="1"/>
        <v>3.6641633044324808</v>
      </c>
      <c r="H31" s="279">
        <f t="shared" ca="1" si="0"/>
        <v>3.6641633044324808</v>
      </c>
    </row>
    <row r="32" spans="1:102" x14ac:dyDescent="0.25">
      <c r="A32" s="268" t="s">
        <v>231</v>
      </c>
      <c r="B32" s="115">
        <f ca="1">AVERAGE(OFFSET(H79,0,0,парам!B15))*_!C53</f>
        <v>0.64148922790832363</v>
      </c>
      <c r="C32" s="110">
        <f ca="1">IFERROR(ROUND(B32,LEN(ROUND(1000*$B$54/ABS(B32),0))-1),B32)</f>
        <v>0.64</v>
      </c>
    </row>
    <row r="33" spans="1:102" x14ac:dyDescent="0.25">
      <c r="A33" s="101" t="s">
        <v>101</v>
      </c>
      <c r="B33" s="135" t="str">
        <f>парам!B12</f>
        <v>авт</v>
      </c>
      <c r="C33" s="133">
        <f ca="1">(OFFSET(G20,0,B18-1))</f>
        <v>3.3144999999999998</v>
      </c>
    </row>
    <row r="34" spans="1:102" x14ac:dyDescent="0.25">
      <c r="A34" s="101" t="s">
        <v>99</v>
      </c>
      <c r="B34" s="100">
        <f>IF(парам!B40=1,1,0)</f>
        <v>1</v>
      </c>
      <c r="E34" s="136"/>
    </row>
    <row r="35" spans="1:102" x14ac:dyDescent="0.25">
      <c r="A35" s="101" t="s">
        <v>102</v>
      </c>
      <c r="B35" s="100">
        <f ca="1">IF(C33=TRUE,0,1)</f>
        <v>1</v>
      </c>
      <c r="E35" s="136"/>
    </row>
    <row r="36" spans="1:102" x14ac:dyDescent="0.25">
      <c r="A36" s="105"/>
      <c r="B36" s="275"/>
      <c r="C36" s="276"/>
      <c r="D36" s="312">
        <v>0.79790000000000005</v>
      </c>
      <c r="E36" s="312">
        <v>0.88619999999999999</v>
      </c>
      <c r="F36" s="312">
        <v>0.92130000000000001</v>
      </c>
    </row>
    <row r="37" spans="1:102" x14ac:dyDescent="0.25">
      <c r="A37" s="105"/>
      <c r="E37" s="136"/>
    </row>
    <row r="38" spans="1:102" x14ac:dyDescent="0.25">
      <c r="A38" s="105"/>
      <c r="B38" s="109"/>
      <c r="C38" s="340" t="s">
        <v>260</v>
      </c>
      <c r="E38" s="136"/>
    </row>
    <row r="39" spans="1:102" x14ac:dyDescent="0.25">
      <c r="A39" s="105" t="s">
        <v>98</v>
      </c>
      <c r="B39" s="377">
        <f ca="1">IF(B34=1,CONFIDENCE(0.01,B32,парам!B15),0)</f>
        <v>0.36057598633362931</v>
      </c>
      <c r="C39" s="377">
        <f ca="1">IF(парам!B14=1,0,CONFIDENCE(0.5,B32,парам!B15))</f>
        <v>9.4418060472328369E-2</v>
      </c>
      <c r="D39" s="110">
        <f ca="1">IFERROR(ROUND(C39,LEN(ROUND(1000*$B$54/ABS(C39),0))-1),C39)</f>
        <v>9.4E-2</v>
      </c>
      <c r="E39" s="136"/>
    </row>
    <row r="40" spans="1:102" s="117" customFormat="1" x14ac:dyDescent="0.25">
      <c r="E40" s="137"/>
      <c r="AC40" s="137"/>
      <c r="AE40" s="140"/>
      <c r="AW40" s="398"/>
      <c r="BX40" s="398"/>
      <c r="CX40" s="172"/>
    </row>
    <row r="41" spans="1:102" s="109" customFormat="1" x14ac:dyDescent="0.25">
      <c r="E41" s="113"/>
      <c r="X41" s="357"/>
      <c r="Y41" s="362"/>
      <c r="AC41" s="113"/>
      <c r="AE41" s="139"/>
      <c r="AP41" s="331"/>
      <c r="AQ41" s="331"/>
      <c r="AR41" s="331"/>
      <c r="AS41" s="331"/>
      <c r="AT41" s="331"/>
      <c r="AU41" s="331"/>
      <c r="AV41" s="331"/>
      <c r="AW41" s="396"/>
      <c r="AX41" s="331"/>
      <c r="AY41" s="331"/>
      <c r="AZ41" s="331"/>
      <c r="BA41" s="331"/>
      <c r="BB41" s="331"/>
      <c r="BC41" s="331"/>
      <c r="BD41" s="331"/>
      <c r="BE41" s="331"/>
      <c r="BF41" s="331"/>
      <c r="BG41" s="331"/>
      <c r="BH41" s="331"/>
      <c r="BI41" s="331"/>
      <c r="BJ41" s="331"/>
      <c r="BK41" s="331"/>
      <c r="BL41" s="331"/>
      <c r="BM41" s="331"/>
      <c r="BN41" s="331"/>
      <c r="BO41" s="331"/>
      <c r="BP41" s="331"/>
      <c r="BQ41" s="331"/>
      <c r="BR41" s="331"/>
      <c r="BS41" s="331"/>
      <c r="BT41" s="331"/>
      <c r="BX41" s="396"/>
      <c r="CX41" s="161"/>
    </row>
    <row r="42" spans="1:102" x14ac:dyDescent="0.25">
      <c r="E42" s="136"/>
      <c r="I42" s="116" t="s">
        <v>92</v>
      </c>
      <c r="J42" s="117">
        <f ca="1">SUM(OFFSET(L80,0,0,парам!B15))</f>
        <v>0</v>
      </c>
    </row>
    <row r="43" spans="1:102" x14ac:dyDescent="0.25">
      <c r="I43" s="105" t="s">
        <v>100</v>
      </c>
      <c r="J43" s="109">
        <f ca="1">AVERAGE(OFFSET(P80,0,0,парам!B15))</f>
        <v>0.87717369042436488</v>
      </c>
    </row>
    <row r="44" spans="1:102" x14ac:dyDescent="0.25">
      <c r="I44" s="105" t="s">
        <v>93</v>
      </c>
      <c r="J44" s="109">
        <f ca="1">MAX(OFFSET(L80,0,0,парам!B15))</f>
        <v>0</v>
      </c>
    </row>
    <row r="45" spans="1:102" x14ac:dyDescent="0.25">
      <c r="I45" s="105" t="s">
        <v>94</v>
      </c>
      <c r="J45" s="109" t="e">
        <f ca="1">J44/J42</f>
        <v>#DIV/0!</v>
      </c>
    </row>
    <row r="46" spans="1:102" x14ac:dyDescent="0.25">
      <c r="A46" s="105"/>
      <c r="B46" s="109"/>
    </row>
    <row r="47" spans="1:102" x14ac:dyDescent="0.25">
      <c r="A47" s="105"/>
      <c r="B47" s="109"/>
    </row>
    <row r="48" spans="1:102" x14ac:dyDescent="0.25">
      <c r="A48" s="101" t="s">
        <v>74</v>
      </c>
      <c r="B48" s="100">
        <f>MATCH(парам!B27,Таблица1[дата контрольного измерения],1)</f>
        <v>1</v>
      </c>
      <c r="I48" s="684" t="s">
        <v>137</v>
      </c>
      <c r="J48" s="684"/>
    </row>
    <row r="49" spans="1:93" x14ac:dyDescent="0.25">
      <c r="A49" s="101" t="s">
        <v>75</v>
      </c>
      <c r="B49" s="100">
        <f>(MATCH(парам!B28,Таблица1[дата контрольного измерения],1))</f>
        <v>49</v>
      </c>
      <c r="I49" s="136">
        <v>0.01</v>
      </c>
    </row>
    <row r="50" spans="1:93" x14ac:dyDescent="0.25">
      <c r="A50" s="101" t="s">
        <v>66</v>
      </c>
      <c r="B50" s="100">
        <v>1</v>
      </c>
      <c r="E50" s="136"/>
      <c r="I50" s="136">
        <v>1</v>
      </c>
      <c r="AC50" s="100"/>
      <c r="AE50" s="100"/>
    </row>
    <row r="51" spans="1:93" x14ac:dyDescent="0.25">
      <c r="B51" s="100">
        <f>B49-B48+1</f>
        <v>49</v>
      </c>
      <c r="E51" s="136"/>
      <c r="I51" s="125">
        <v>30</v>
      </c>
      <c r="J51" s="125">
        <f>I51+1</f>
        <v>31</v>
      </c>
      <c r="AC51" s="100"/>
      <c r="AE51" s="100"/>
    </row>
    <row r="52" spans="1:93" x14ac:dyDescent="0.25">
      <c r="A52" s="101" t="s">
        <v>76</v>
      </c>
      <c r="B52" s="100">
        <f>COUNT(Таблица1[дата контрольного измерения])</f>
        <v>250</v>
      </c>
      <c r="E52" s="136"/>
      <c r="I52" s="136">
        <f>I49/(J51-1)</f>
        <v>3.3333333333333332E-4</v>
      </c>
      <c r="AC52" s="100"/>
      <c r="AE52" s="100"/>
    </row>
    <row r="53" spans="1:93" x14ac:dyDescent="0.25">
      <c r="A53" s="105"/>
      <c r="B53" s="109"/>
      <c r="C53" s="110"/>
      <c r="E53" s="136"/>
      <c r="I53" s="136">
        <f>FINV(I52,I50,(J51-2)*I50)</f>
        <v>16.541244757313937</v>
      </c>
      <c r="AC53" s="100"/>
      <c r="AE53" s="100"/>
    </row>
    <row r="54" spans="1:93" x14ac:dyDescent="0.25">
      <c r="A54" s="105" t="s">
        <v>63</v>
      </c>
      <c r="B54" s="109">
        <f>IF(парам!B33=1,1,(IF(парам!B33=2,10,0.1)))</f>
        <v>0.1</v>
      </c>
      <c r="C54" s="110"/>
      <c r="I54" s="136">
        <f>I53/(I53+J51-2)</f>
        <v>0.3632145947143311</v>
      </c>
      <c r="AC54" s="100"/>
      <c r="AE54" s="100"/>
    </row>
    <row r="55" spans="1:93" x14ac:dyDescent="0.25">
      <c r="A55" s="105" t="s">
        <v>64</v>
      </c>
      <c r="B55" s="138">
        <f>IF(парам!B35=1,2,0)</f>
        <v>0</v>
      </c>
      <c r="C55" s="110"/>
      <c r="AC55" s="100"/>
      <c r="AE55" s="100"/>
    </row>
    <row r="56" spans="1:93" x14ac:dyDescent="0.25">
      <c r="A56" s="101" t="s">
        <v>83</v>
      </c>
      <c r="B56" s="100">
        <f>SUM(G80:G479)</f>
        <v>250</v>
      </c>
      <c r="C56" s="110"/>
      <c r="AC56" s="100"/>
      <c r="AE56" s="100"/>
    </row>
    <row r="57" spans="1:93" x14ac:dyDescent="0.25">
      <c r="C57" s="110"/>
      <c r="AC57" s="100"/>
      <c r="AE57" s="100"/>
    </row>
    <row r="58" spans="1:93" x14ac:dyDescent="0.25">
      <c r="A58" s="105"/>
      <c r="B58" s="109"/>
      <c r="C58" s="110"/>
      <c r="AC58" s="100"/>
      <c r="AE58" s="100"/>
    </row>
    <row r="59" spans="1:93" x14ac:dyDescent="0.25">
      <c r="A59" s="105"/>
      <c r="B59" s="109"/>
      <c r="C59" s="110"/>
      <c r="V59" s="100" t="s">
        <v>9</v>
      </c>
      <c r="W59" s="100" t="s">
        <v>10</v>
      </c>
      <c r="AA59" s="100" t="s">
        <v>11</v>
      </c>
      <c r="AC59" s="100"/>
      <c r="AD59" s="100" t="s">
        <v>12</v>
      </c>
      <c r="AE59" s="100"/>
      <c r="AG59" s="100" t="s">
        <v>248</v>
      </c>
      <c r="AJ59" s="100" t="s">
        <v>250</v>
      </c>
      <c r="AL59" s="100" t="s">
        <v>252</v>
      </c>
      <c r="AW59" s="396" t="s">
        <v>9</v>
      </c>
      <c r="AX59" s="100" t="s">
        <v>10</v>
      </c>
      <c r="BB59" s="100" t="s">
        <v>11</v>
      </c>
      <c r="BE59" s="100" t="s">
        <v>12</v>
      </c>
      <c r="BH59" s="100" t="s">
        <v>248</v>
      </c>
      <c r="BK59" s="100" t="s">
        <v>250</v>
      </c>
      <c r="BM59" s="100" t="s">
        <v>252</v>
      </c>
      <c r="BX59" s="396" t="s">
        <v>9</v>
      </c>
      <c r="BY59" s="100" t="s">
        <v>10</v>
      </c>
      <c r="CC59" s="100" t="s">
        <v>11</v>
      </c>
      <c r="CF59" s="100" t="s">
        <v>12</v>
      </c>
      <c r="CI59" s="100" t="s">
        <v>248</v>
      </c>
      <c r="CL59" s="100" t="s">
        <v>250</v>
      </c>
      <c r="CN59" s="100" t="s">
        <v>252</v>
      </c>
    </row>
    <row r="60" spans="1:93" x14ac:dyDescent="0.25">
      <c r="A60" s="105"/>
      <c r="B60" s="109"/>
      <c r="C60" s="110"/>
      <c r="V60" s="392"/>
      <c r="W60" s="393" t="s">
        <v>243</v>
      </c>
      <c r="X60" s="393"/>
      <c r="Y60" s="393"/>
      <c r="AC60" s="100"/>
      <c r="AE60" s="100"/>
      <c r="AW60" s="399"/>
      <c r="AX60" s="393" t="s">
        <v>243</v>
      </c>
      <c r="AY60" s="393"/>
      <c r="AZ60" s="393"/>
      <c r="BX60" s="399"/>
      <c r="BY60" s="393" t="s">
        <v>243</v>
      </c>
      <c r="BZ60" s="393"/>
      <c r="CA60" s="393"/>
    </row>
    <row r="61" spans="1:93" x14ac:dyDescent="0.25">
      <c r="A61" s="105"/>
      <c r="B61" s="109"/>
      <c r="C61" s="110"/>
      <c r="V61" s="394" t="s">
        <v>200</v>
      </c>
      <c r="W61" s="687" t="s">
        <v>242</v>
      </c>
      <c r="X61" s="688"/>
      <c r="Y61" s="689"/>
      <c r="Z61" s="692" t="s">
        <v>254</v>
      </c>
      <c r="AA61" s="692"/>
      <c r="AB61" s="692"/>
      <c r="AC61" s="693" t="s">
        <v>244</v>
      </c>
      <c r="AD61" s="694"/>
      <c r="AE61" s="695"/>
      <c r="AF61" s="692" t="s">
        <v>255</v>
      </c>
      <c r="AG61" s="692"/>
      <c r="AH61" s="692"/>
      <c r="AI61" s="690" t="s">
        <v>253</v>
      </c>
      <c r="AJ61" s="691"/>
      <c r="AK61" s="691"/>
      <c r="AL61" s="681" t="s">
        <v>247</v>
      </c>
      <c r="AM61" s="681"/>
      <c r="AW61" s="394" t="s">
        <v>200</v>
      </c>
      <c r="AX61" s="687" t="s">
        <v>242</v>
      </c>
      <c r="AY61" s="688"/>
      <c r="AZ61" s="689"/>
      <c r="BA61" s="692" t="s">
        <v>254</v>
      </c>
      <c r="BB61" s="692"/>
      <c r="BC61" s="692"/>
      <c r="BD61" s="693" t="s">
        <v>244</v>
      </c>
      <c r="BE61" s="694"/>
      <c r="BF61" s="695"/>
      <c r="BG61" s="692" t="s">
        <v>255</v>
      </c>
      <c r="BH61" s="692"/>
      <c r="BI61" s="692"/>
      <c r="BJ61" s="690" t="s">
        <v>263</v>
      </c>
      <c r="BK61" s="691"/>
      <c r="BL61" s="691"/>
      <c r="BM61" s="681" t="s">
        <v>247</v>
      </c>
      <c r="BN61" s="681"/>
      <c r="BX61" s="394" t="s">
        <v>200</v>
      </c>
      <c r="BY61" s="687" t="s">
        <v>242</v>
      </c>
      <c r="BZ61" s="688"/>
      <c r="CA61" s="689"/>
      <c r="CB61" s="692" t="s">
        <v>254</v>
      </c>
      <c r="CC61" s="692"/>
      <c r="CD61" s="692"/>
      <c r="CE61" s="693" t="s">
        <v>244</v>
      </c>
      <c r="CF61" s="694"/>
      <c r="CG61" s="695"/>
      <c r="CH61" s="692" t="s">
        <v>255</v>
      </c>
      <c r="CI61" s="692"/>
      <c r="CJ61" s="692"/>
      <c r="CK61" s="690" t="s">
        <v>263</v>
      </c>
      <c r="CL61" s="691"/>
      <c r="CM61" s="691"/>
      <c r="CN61" s="681" t="s">
        <v>247</v>
      </c>
      <c r="CO61" s="681"/>
    </row>
    <row r="62" spans="1:93" x14ac:dyDescent="0.25">
      <c r="A62"/>
      <c r="C62" s="110"/>
      <c r="D62" s="109"/>
      <c r="U62" s="100" t="s">
        <v>246</v>
      </c>
      <c r="W62" s="100">
        <v>1</v>
      </c>
      <c r="AB62" s="100">
        <v>6</v>
      </c>
      <c r="AC62" s="100"/>
      <c r="AE62" s="100">
        <v>5</v>
      </c>
      <c r="AG62" s="100">
        <v>15</v>
      </c>
      <c r="AK62" s="100">
        <v>4</v>
      </c>
      <c r="AX62" s="100">
        <v>1</v>
      </c>
      <c r="BC62" s="100">
        <v>6</v>
      </c>
      <c r="BF62" s="100">
        <v>5</v>
      </c>
      <c r="BH62" s="100">
        <v>15</v>
      </c>
      <c r="BL62" s="100">
        <v>4</v>
      </c>
      <c r="BY62" s="100">
        <v>1</v>
      </c>
      <c r="CD62" s="100">
        <v>6</v>
      </c>
      <c r="CG62" s="100">
        <v>5</v>
      </c>
      <c r="CI62" s="100">
        <v>15</v>
      </c>
      <c r="CM62" s="100">
        <v>4</v>
      </c>
    </row>
    <row r="63" spans="1:93" x14ac:dyDescent="0.25">
      <c r="A63"/>
      <c r="B63" s="200"/>
      <c r="C63" s="110"/>
      <c r="D63" s="109"/>
      <c r="U63" s="100" t="s">
        <v>245</v>
      </c>
      <c r="V63" s="100">
        <v>1</v>
      </c>
      <c r="X63" s="100">
        <v>2</v>
      </c>
      <c r="AA63" s="100">
        <v>9</v>
      </c>
      <c r="AC63" s="100"/>
      <c r="AD63" s="329">
        <v>6</v>
      </c>
      <c r="AE63" s="329"/>
      <c r="AH63" s="100">
        <v>7</v>
      </c>
      <c r="AJ63" s="100">
        <v>9</v>
      </c>
      <c r="AM63" s="100">
        <v>5</v>
      </c>
      <c r="AW63" s="396">
        <v>1</v>
      </c>
      <c r="AY63" s="100">
        <v>2</v>
      </c>
      <c r="BB63" s="100">
        <v>9</v>
      </c>
      <c r="BE63" s="361">
        <v>6</v>
      </c>
      <c r="BF63" s="361"/>
      <c r="BI63" s="100">
        <v>7</v>
      </c>
      <c r="BK63" s="100">
        <v>9</v>
      </c>
      <c r="BN63" s="100">
        <v>5</v>
      </c>
      <c r="BX63" s="396">
        <v>1</v>
      </c>
      <c r="BZ63" s="100">
        <v>2</v>
      </c>
      <c r="CC63" s="100">
        <v>9</v>
      </c>
      <c r="CF63" s="395">
        <v>6</v>
      </c>
      <c r="CG63" s="395"/>
      <c r="CJ63" s="100">
        <v>7</v>
      </c>
      <c r="CL63" s="100">
        <v>9</v>
      </c>
      <c r="CO63" s="100">
        <v>5</v>
      </c>
    </row>
    <row r="64" spans="1:93" x14ac:dyDescent="0.25">
      <c r="A64"/>
      <c r="B64" s="109"/>
      <c r="C64" s="110"/>
      <c r="D64" s="109"/>
      <c r="AC64" s="100"/>
      <c r="AD64" s="329"/>
      <c r="AE64" s="329"/>
      <c r="BE64" s="361"/>
      <c r="BF64" s="361"/>
    </row>
    <row r="65" spans="1:133" x14ac:dyDescent="0.25">
      <c r="A65"/>
      <c r="B65" s="109"/>
      <c r="C65" s="110"/>
      <c r="D65" s="109"/>
      <c r="AC65" s="100"/>
      <c r="AD65" s="329"/>
      <c r="AE65" s="329"/>
      <c r="BE65" s="361"/>
      <c r="BF65" s="361"/>
    </row>
    <row r="66" spans="1:133" x14ac:dyDescent="0.25">
      <c r="A66"/>
      <c r="B66" s="109"/>
      <c r="C66" s="110"/>
      <c r="D66" s="109"/>
      <c r="AD66" s="329"/>
      <c r="AE66" s="329"/>
      <c r="BD66" s="361"/>
      <c r="BE66" s="361"/>
      <c r="BF66" s="361"/>
    </row>
    <row r="67" spans="1:133" x14ac:dyDescent="0.25">
      <c r="A67"/>
      <c r="B67" s="109"/>
      <c r="C67" s="110"/>
      <c r="D67" s="109"/>
      <c r="AD67" s="329"/>
      <c r="AE67" s="329"/>
      <c r="BD67" s="361"/>
      <c r="BE67" s="361"/>
      <c r="BF67" s="361"/>
    </row>
    <row r="68" spans="1:133" x14ac:dyDescent="0.25">
      <c r="A68" s="105"/>
      <c r="B68" s="109"/>
      <c r="C68" s="110"/>
      <c r="D68" s="109"/>
      <c r="AD68" s="329"/>
      <c r="AE68" s="329"/>
      <c r="BD68" s="361"/>
      <c r="BE68" s="361"/>
      <c r="BF68" s="361"/>
    </row>
    <row r="69" spans="1:133" x14ac:dyDescent="0.25">
      <c r="C69" s="109"/>
      <c r="D69" s="109"/>
      <c r="AD69" s="329"/>
      <c r="AE69" s="329"/>
      <c r="BD69" s="361"/>
      <c r="BE69" s="361"/>
      <c r="BF69" s="361"/>
    </row>
    <row r="70" spans="1:133" x14ac:dyDescent="0.25">
      <c r="C70" s="109"/>
      <c r="D70" s="109"/>
      <c r="AD70" s="329"/>
      <c r="AE70" s="329"/>
      <c r="BD70" s="361"/>
      <c r="BE70" s="361"/>
      <c r="BF70" s="361"/>
    </row>
    <row r="71" spans="1:133" x14ac:dyDescent="0.25">
      <c r="AD71" s="329"/>
      <c r="AE71" s="329"/>
      <c r="BD71" s="361"/>
      <c r="BE71" s="361"/>
      <c r="BF71" s="361"/>
    </row>
    <row r="72" spans="1:133" x14ac:dyDescent="0.25">
      <c r="E72" s="313">
        <v>0.79790000000000005</v>
      </c>
      <c r="F72" s="313">
        <v>0.88619999999999999</v>
      </c>
      <c r="G72" s="313">
        <v>0.92130000000000001</v>
      </c>
      <c r="AD72" s="329"/>
      <c r="AE72" s="329"/>
      <c r="BD72" s="361"/>
      <c r="BE72" s="361"/>
      <c r="BF72" s="361"/>
    </row>
    <row r="73" spans="1:133" x14ac:dyDescent="0.25">
      <c r="AD73" s="329"/>
      <c r="AE73" s="329"/>
      <c r="BD73" s="361"/>
      <c r="BE73" s="361"/>
      <c r="BF73" s="361"/>
    </row>
    <row r="74" spans="1:133" x14ac:dyDescent="0.25">
      <c r="AD74" s="329"/>
      <c r="AE74" s="329"/>
      <c r="BD74" s="361"/>
      <c r="BE74" s="361"/>
      <c r="BF74" s="361"/>
    </row>
    <row r="75" spans="1:133" x14ac:dyDescent="0.25">
      <c r="AD75" s="329"/>
      <c r="AE75" s="329"/>
      <c r="BD75" s="361"/>
      <c r="BE75" s="361"/>
      <c r="BF75" s="361"/>
    </row>
    <row r="76" spans="1:133" x14ac:dyDescent="0.25">
      <c r="AD76" s="329"/>
      <c r="AE76" s="329"/>
      <c r="BD76" s="361"/>
      <c r="BE76" s="361"/>
      <c r="BF76" s="361"/>
      <c r="CR76" s="423" t="s">
        <v>228</v>
      </c>
      <c r="CS76" s="423">
        <v>1</v>
      </c>
    </row>
    <row r="77" spans="1:133" x14ac:dyDescent="0.25">
      <c r="F77" s="100" t="s">
        <v>202</v>
      </c>
      <c r="AD77" s="329"/>
      <c r="AE77" s="329"/>
      <c r="BD77" s="361"/>
      <c r="BE77" s="361"/>
      <c r="BF77" s="361"/>
    </row>
    <row r="78" spans="1:133" ht="15.75" thickBot="1" x14ac:dyDescent="0.3">
      <c r="F78" s="100">
        <f>MODE(F80:F479)</f>
        <v>2</v>
      </c>
      <c r="M78" s="338"/>
      <c r="N78" s="338"/>
      <c r="O78" s="338"/>
      <c r="P78" s="339"/>
      <c r="Q78" s="339"/>
      <c r="R78" s="339"/>
      <c r="S78" s="340"/>
      <c r="T78" s="340"/>
      <c r="U78" s="340"/>
      <c r="AD78" s="329"/>
      <c r="AE78" s="329"/>
      <c r="AP78" s="360" t="str">
        <f>IF(CS76=1,"wX1'1&gt;3S ",".")</f>
        <v xml:space="preserve">wX1'1&gt;3S </v>
      </c>
      <c r="AQ78" s="360" t="str">
        <f>IF(CS76=1,"wX3'2&gt;2S ",".")</f>
        <v xml:space="preserve">wX3'2&gt;2S </v>
      </c>
      <c r="AR78" s="100" t="str">
        <f>IF(CS76=1,"wX9'ХсрF ",".")</f>
        <v xml:space="preserve">wX9'ХсрF </v>
      </c>
      <c r="AS78" s="100" t="str">
        <f>IF(CS76=1,"wX6D ",".")</f>
        <v xml:space="preserve">wX6D </v>
      </c>
      <c r="AT78" s="100" t="str">
        <f>IF(CS76=1,"wX15'15&lt;1S ",".")</f>
        <v xml:space="preserve">wX15'15&lt;1S </v>
      </c>
      <c r="AU78" s="100" t="str">
        <f>IF(CS76=1,"wX8'8&gt;1S ",".")</f>
        <v xml:space="preserve">wX8'8&gt;1S </v>
      </c>
      <c r="AV78" s="100" t="str">
        <f>IF(CS76=1,"wX5'4&gt;1SF ",".")</f>
        <v xml:space="preserve">wX5'4&gt;1SF </v>
      </c>
      <c r="BD78" s="361"/>
      <c r="BE78" s="361"/>
      <c r="BF78" s="361"/>
      <c r="BQ78" s="360" t="str">
        <f>IF(CS76=1,"wr1'1&gt;3S ",".")</f>
        <v xml:space="preserve">wr1'1&gt;3S </v>
      </c>
      <c r="BR78" s="360" t="str">
        <f>IF(CS76=1,"wr3'2&gt;2S ",".")</f>
        <v xml:space="preserve">wr3'2&gt;2S </v>
      </c>
      <c r="BT78" s="100" t="str">
        <f>IF(CS76=1,"wr6D ",".")</f>
        <v xml:space="preserve">wr6D </v>
      </c>
      <c r="BU78" s="100" t="str">
        <f>IF(CS76=1,"wr15'15&lt;1S ",".")</f>
        <v xml:space="preserve">wr15'15&lt;1S </v>
      </c>
      <c r="BV78" s="100" t="str">
        <f>IF(CS76=1,"wr8'8&gt;1S ",".")</f>
        <v xml:space="preserve">wr8'8&gt;1S </v>
      </c>
      <c r="CR78" s="360" t="str">
        <f>IF(CS76=1,"wR1'1&gt;3S ",".")</f>
        <v xml:space="preserve">wR1'1&gt;3S </v>
      </c>
      <c r="CS78" s="360" t="str">
        <f>IF(CS76=1,"wR3'2&gt;2S ",".")</f>
        <v xml:space="preserve">wR3'2&gt;2S </v>
      </c>
      <c r="CU78" s="100" t="str">
        <f>IF(CS76=1,"wR6D  ",".")</f>
        <v xml:space="preserve">wR6D  </v>
      </c>
      <c r="CV78" s="100" t="str">
        <f>IF(CS76=1,"wr15'15&lt;1S ",".")</f>
        <v xml:space="preserve">wr15'15&lt;1S </v>
      </c>
      <c r="CW78" s="100" t="str">
        <f>IF(CS76=1,"wR8'8&gt;1S ",".")</f>
        <v xml:space="preserve">wR8'8&gt;1S </v>
      </c>
    </row>
    <row r="79" spans="1:133" ht="35.25" thickTop="1" thickBot="1" x14ac:dyDescent="0.3">
      <c r="B79" s="118" t="s">
        <v>9</v>
      </c>
      <c r="C79" s="118" t="s">
        <v>10</v>
      </c>
      <c r="D79" s="118" t="s">
        <v>11</v>
      </c>
      <c r="E79" s="119" t="s">
        <v>12</v>
      </c>
      <c r="F79" s="120" t="s">
        <v>65</v>
      </c>
      <c r="G79" s="120" t="s">
        <v>25</v>
      </c>
      <c r="H79" s="120" t="s">
        <v>96</v>
      </c>
      <c r="I79" s="120"/>
      <c r="J79" s="120"/>
      <c r="K79" s="118" t="s">
        <v>13</v>
      </c>
      <c r="L79" s="118"/>
      <c r="M79" s="264" t="s">
        <v>67</v>
      </c>
      <c r="N79" s="265" t="s">
        <v>68</v>
      </c>
      <c r="O79" s="266" t="s">
        <v>69</v>
      </c>
      <c r="P79" s="120" t="s">
        <v>70</v>
      </c>
      <c r="Q79" s="103" t="s">
        <v>71</v>
      </c>
      <c r="R79" s="104" t="s">
        <v>69</v>
      </c>
      <c r="S79" s="118" t="s">
        <v>17</v>
      </c>
      <c r="T79" s="121" t="s">
        <v>53</v>
      </c>
      <c r="U79" s="104" t="s">
        <v>69</v>
      </c>
      <c r="V79" s="330"/>
      <c r="W79" s="330"/>
      <c r="X79" s="358"/>
      <c r="Y79" s="363"/>
      <c r="Z79" s="330"/>
      <c r="AA79" s="330"/>
      <c r="AB79" s="330"/>
      <c r="AC79" s="330"/>
      <c r="AD79" s="353"/>
      <c r="AE79" s="353"/>
      <c r="AF79" s="330"/>
      <c r="AG79" s="330"/>
      <c r="AH79" s="330"/>
      <c r="AL79" s="118"/>
      <c r="AM79" s="118"/>
      <c r="AO79" s="118"/>
      <c r="AP79" s="355" t="s">
        <v>7</v>
      </c>
      <c r="AQ79" s="355" t="s">
        <v>8</v>
      </c>
      <c r="AR79" s="355" t="s">
        <v>46</v>
      </c>
      <c r="AS79" s="355" t="s">
        <v>47</v>
      </c>
      <c r="AT79" s="355" t="s">
        <v>249</v>
      </c>
      <c r="AU79" s="355" t="s">
        <v>251</v>
      </c>
      <c r="AV79" s="355" t="s">
        <v>252</v>
      </c>
      <c r="AW79" s="400"/>
      <c r="AX79" s="363"/>
      <c r="AY79" s="363"/>
      <c r="AZ79" s="363"/>
      <c r="BA79" s="363"/>
      <c r="BB79" s="363"/>
      <c r="BC79" s="363"/>
      <c r="BD79" s="363"/>
      <c r="BE79" s="353"/>
      <c r="BF79" s="353"/>
      <c r="BG79" s="363"/>
      <c r="BH79" s="363"/>
      <c r="BI79" s="363"/>
      <c r="BM79" s="118"/>
      <c r="BN79" s="118"/>
      <c r="BP79" s="118"/>
      <c r="BQ79" s="355" t="s">
        <v>7</v>
      </c>
      <c r="BR79" s="355" t="s">
        <v>8</v>
      </c>
      <c r="BS79" s="355"/>
      <c r="BT79" s="355" t="s">
        <v>47</v>
      </c>
      <c r="BU79" s="355" t="s">
        <v>249</v>
      </c>
      <c r="BV79" s="355" t="s">
        <v>251</v>
      </c>
      <c r="BW79" s="355"/>
      <c r="BX79" s="401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 s="355" t="s">
        <v>7</v>
      </c>
      <c r="CS79" s="355" t="s">
        <v>8</v>
      </c>
      <c r="CT79" s="355"/>
      <c r="CU79" s="355" t="s">
        <v>47</v>
      </c>
      <c r="CV79" s="355" t="s">
        <v>249</v>
      </c>
      <c r="CW79" s="355" t="s">
        <v>251</v>
      </c>
      <c r="CY79" s="355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</row>
    <row r="80" spans="1:133" ht="15.75" thickTop="1" x14ac:dyDescent="0.25">
      <c r="A80" s="122">
        <v>1</v>
      </c>
      <c r="B80" s="123">
        <f>IF(ввод!F3="","",ввод!F3)</f>
        <v>98.220983286021749</v>
      </c>
      <c r="C80" s="123">
        <f>IF(ввод!G3="","",ввод!G3)</f>
        <v>100.07934933055002</v>
      </c>
      <c r="D80" s="123" t="str">
        <f>IF(ввод!H3="","",ввод!H3)</f>
        <v/>
      </c>
      <c r="E80" s="124" t="str">
        <f>IF(ввод!I3="","",ввод!I3)</f>
        <v/>
      </c>
      <c r="F80" s="100">
        <f t="shared" ref="F80:F111" si="2">IF(COUNT(B80:E80)&lt;2,"",COUNT(B80:E80))</f>
        <v>2</v>
      </c>
      <c r="G80" s="257">
        <f>IF(AND(F80&gt;=2,COUNTA(ввод!D3)=1),1,"")</f>
        <v>1</v>
      </c>
      <c r="H80" s="100">
        <f>STDEV(B80:E80)</f>
        <v>1.3140632320127594</v>
      </c>
      <c r="K80" s="100">
        <f>AVERAGE(B80:E80)</f>
        <v>99.15016630828589</v>
      </c>
      <c r="M80" s="100">
        <f>IF(ISNUMBER(парам!$B$8),K80-парам!$B$8,K80-$B$3)</f>
        <v>-0.84983369171411027</v>
      </c>
      <c r="N80" s="100">
        <f>IFERROR(ROUND(M80,LEN(ROUND(1000*$B$54/ABS(M80),0))-1),M80)</f>
        <v>-0.85</v>
      </c>
      <c r="O80" s="125">
        <f ca="1">M80*$D$24</f>
        <v>-1.0806482692682475</v>
      </c>
      <c r="P80" s="100">
        <f>MAX(B80:E80)-MIN(B80:E80)</f>
        <v>1.8583660445282675</v>
      </c>
      <c r="Q80" s="100">
        <f t="shared" ref="Q80:Q143" si="3">IFERROR(ROUND(P80,LEN(ROUND(1000*$B$54/ABS(P80),0))-1),P80)</f>
        <v>1.9</v>
      </c>
      <c r="R80" s="125">
        <f ca="1">P80*$D$30</f>
        <v>0.83392783157085693</v>
      </c>
      <c r="T80" s="100" t="s">
        <v>77</v>
      </c>
      <c r="V80" s="174">
        <f ca="1">IF(ABS(M80)&gt;$B$11,1,0)</f>
        <v>0</v>
      </c>
      <c r="W80" s="351">
        <f ca="1">IF(ABS(M80)&gt;$B$10,1,0)</f>
        <v>0</v>
      </c>
      <c r="X80" s="174">
        <f ca="1">SUM(W79:W80)</f>
        <v>0</v>
      </c>
      <c r="Y80" s="174">
        <f ca="1">W80+W78</f>
        <v>0</v>
      </c>
      <c r="Z80" s="351">
        <f>IF((M80)&gt;0,1,-1)</f>
        <v>-1</v>
      </c>
      <c r="AA80" s="174">
        <f>ABS(SUM(Z72:Z80))</f>
        <v>1</v>
      </c>
      <c r="AB80" s="174">
        <f>ABS(SUM(Z75:Z80))</f>
        <v>1</v>
      </c>
      <c r="AC80" s="352">
        <f>IF(M80&gt;M79,1,-1)</f>
        <v>-1</v>
      </c>
      <c r="AD80" s="267">
        <f>SUM(AC75:AC80)</f>
        <v>-1</v>
      </c>
      <c r="AE80" s="267">
        <f>SUM(AC76:AC80)</f>
        <v>-1</v>
      </c>
      <c r="AF80" s="354">
        <f ca="1">IF(ABS(M80)&lt;$B$9,1,0)</f>
        <v>0</v>
      </c>
      <c r="AG80" s="100">
        <f ca="1">SUM(AF66:AF80)</f>
        <v>0</v>
      </c>
      <c r="AH80" s="100">
        <f ca="1">SUM(AF74:AF80)</f>
        <v>0</v>
      </c>
      <c r="AI80" s="354">
        <f ca="1">IF(ABS(M80)&gt;$B$9,1,0)</f>
        <v>1</v>
      </c>
      <c r="AJ80" s="100">
        <f ca="1">SUM(AI73:AI80)</f>
        <v>1</v>
      </c>
      <c r="AK80" s="100">
        <f ca="1">SUM(AI77:AI80)</f>
        <v>1</v>
      </c>
      <c r="AL80" s="354">
        <f t="shared" ref="AL80:AL86" ca="1" si="4">IF((M80)&gt;$B$9,1,0)</f>
        <v>0</v>
      </c>
      <c r="AM80" s="354">
        <f ca="1">IF((M80)&lt;-$B$9,1,0)</f>
        <v>1</v>
      </c>
      <c r="AN80" s="100">
        <f ca="1">SUM(AL76:AL80)</f>
        <v>0</v>
      </c>
      <c r="AO80" s="100">
        <f ca="1">SUM(AM76:AM80)</f>
        <v>1</v>
      </c>
      <c r="AP80" s="355" t="str">
        <f ca="1">IF(V80=1,$AP$78,"")</f>
        <v/>
      </c>
      <c r="AQ80" s="355" t="str">
        <f ca="1">IF(OR(X80=2,Y80=2),$AQ$78,"")</f>
        <v/>
      </c>
      <c r="AR80" s="355" t="str">
        <f>IF(AA80&gt;=9,$AR$78,"")</f>
        <v/>
      </c>
      <c r="AS80" s="355" t="str">
        <f>IF(OR(AD80&gt;=6,AD80&lt;=-6),$AS$78,"")</f>
        <v/>
      </c>
      <c r="AT80" s="355" t="str">
        <f ca="1">IF(AG80&gt;=15,$AT$78,"")</f>
        <v/>
      </c>
      <c r="AU80" s="355" t="str">
        <f ca="1">IF(AJ80&gt;=8,$AU$78,"")</f>
        <v/>
      </c>
      <c r="AV80" s="355" t="str">
        <f ca="1">IF(OR(AN80&gt;=4,AO80&gt;=4),$AV$78,"")</f>
        <v/>
      </c>
      <c r="AW80" s="379">
        <f ca="1">IF(ABS(P80)&gt;$B$31,1,0)</f>
        <v>0</v>
      </c>
      <c r="AX80" s="351">
        <f ca="1">IF(ABS(P80)&gt;$B$30,1,0)</f>
        <v>0</v>
      </c>
      <c r="AY80" s="174">
        <f ca="1">SUM(AX79:AX80)</f>
        <v>0</v>
      </c>
      <c r="AZ80" s="174">
        <f ca="1">AX80+AX78</f>
        <v>0</v>
      </c>
      <c r="BA80" s="351"/>
      <c r="BB80" s="174"/>
      <c r="BC80" s="174"/>
      <c r="BD80" s="352">
        <f>IF(P80&gt;P79,1,-1)</f>
        <v>-1</v>
      </c>
      <c r="BE80" s="267">
        <f>SUM(BD75:BD80)</f>
        <v>-1</v>
      </c>
      <c r="BF80" s="267">
        <f>SUM(BD76:BD80)</f>
        <v>-1</v>
      </c>
      <c r="BG80" s="354">
        <f ca="1">IF(ABS(P80)&lt;$B$29,1,0)</f>
        <v>0</v>
      </c>
      <c r="BH80" s="100">
        <f ca="1">SUM(BG66:BG80)</f>
        <v>0</v>
      </c>
      <c r="BI80" s="100">
        <f ca="1">SUM(BG74:BG80)</f>
        <v>0</v>
      </c>
      <c r="BJ80" s="354">
        <f ca="1">IF(ABS(P80)&gt;$B$29,1,0)</f>
        <v>1</v>
      </c>
      <c r="BK80" s="100">
        <f ca="1">SUM(BJ73:BJ80)</f>
        <v>1</v>
      </c>
      <c r="BL80" s="100">
        <f ca="1">SUM(BJ77:BJ80)</f>
        <v>1</v>
      </c>
      <c r="BM80" s="354">
        <f ca="1">IF((P80)&gt;$B$30,1,0)</f>
        <v>0</v>
      </c>
      <c r="BN80" s="354"/>
      <c r="BQ80" s="355" t="str">
        <f ca="1">IF(AW80=1,$BQ$78,"")</f>
        <v/>
      </c>
      <c r="BR80" s="355" t="str">
        <f ca="1">IF(OR(AY80=2,AZ80=2),$BR$78,"")</f>
        <v/>
      </c>
      <c r="BS80" s="355"/>
      <c r="BT80" s="355" t="str">
        <f>IF(OR(BE80&gt;=6,BE80&lt;=-6),$BT$78,"")</f>
        <v/>
      </c>
      <c r="BU80" s="355" t="str">
        <f ca="1">IF(BH80&gt;=15,$BU$78,"")</f>
        <v/>
      </c>
      <c r="BV80" s="355" t="str">
        <f ca="1">IF(BK80&gt;=8,$BV$78,"")</f>
        <v/>
      </c>
      <c r="BW80" s="355"/>
      <c r="BX80" s="379">
        <f ca="1">IF(ABS(S80)&gt;$B$25,1,0)</f>
        <v>0</v>
      </c>
      <c r="BY80" s="351">
        <f ca="1">IF(ABS(S80)&gt;$B$24,1,0)</f>
        <v>0</v>
      </c>
      <c r="BZ80" s="174">
        <f ca="1">SUM(BY79:BY80)</f>
        <v>0</v>
      </c>
      <c r="CA80" s="174">
        <f ca="1">BY80+BY78</f>
        <v>0</v>
      </c>
      <c r="CB80" s="351"/>
      <c r="CC80" s="174"/>
      <c r="CD80" s="174"/>
      <c r="CE80" s="352">
        <f>IF(S80&gt;S79,1,-1)</f>
        <v>-1</v>
      </c>
      <c r="CF80" s="267">
        <f>SUM(CE75:CE80)</f>
        <v>-1</v>
      </c>
      <c r="CG80" s="267">
        <f>SUM(CE76:CE80)</f>
        <v>-1</v>
      </c>
      <c r="CH80" s="354">
        <f ca="1">IF(ABS(S80)&lt;$B$23,1,0)</f>
        <v>1</v>
      </c>
      <c r="CI80" s="100">
        <f ca="1">SUM(CH66:CH80)</f>
        <v>1</v>
      </c>
      <c r="CJ80" s="100">
        <f ca="1">SUM(CH74:CH80)</f>
        <v>1</v>
      </c>
      <c r="CK80" s="354">
        <f ca="1">IF(ABS(S80)&gt;$B$23,1,0)</f>
        <v>0</v>
      </c>
      <c r="CL80" s="100">
        <f ca="1">SUM(CK73:CK80)</f>
        <v>0</v>
      </c>
      <c r="CM80" s="100">
        <f ca="1">SUM(CK77:CK80)</f>
        <v>0</v>
      </c>
      <c r="CN80" s="354">
        <f ca="1">IF((S80)&gt;$B$24,1,0)</f>
        <v>0</v>
      </c>
      <c r="CO80" s="354"/>
      <c r="CR80" s="355" t="str">
        <f ca="1">IF(BX80=1,$CR$78,"")</f>
        <v/>
      </c>
      <c r="CS80" s="355" t="str">
        <f ca="1">IF(OR(BZ80=2,CA80=2),$CS$78,"")</f>
        <v/>
      </c>
      <c r="CT80" s="355"/>
      <c r="CU80" s="355" t="str">
        <f>IF(OR(CF80&gt;=6,CF80&lt;=-6),$CU$78,"")</f>
        <v/>
      </c>
      <c r="CV80" s="355" t="str">
        <f ca="1">IF(CI80&gt;=15,$CV$78,"")</f>
        <v/>
      </c>
      <c r="CW80" s="355" t="str">
        <f ca="1">IF(CL80&gt;=8,$CW$78,"")</f>
        <v/>
      </c>
      <c r="CX80" s="402"/>
      <c r="CY80" t="str">
        <f ca="1">CONCATENATE(AP80,AQ80,AR80,AS80,AT80,AU80,AV80,BQ80,BR80,BS80,BT80,BU80,BV80,BW80,CQ80,CR80,CS80,CT80,CU80,CV80,CW80,CX80,)</f>
        <v/>
      </c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</row>
    <row r="81" spans="1:133" x14ac:dyDescent="0.25">
      <c r="A81" s="126">
        <v>2</v>
      </c>
      <c r="B81" s="123">
        <f>IF(ввод!F4="","",ввод!F4)</f>
        <v>99.195912508409648</v>
      </c>
      <c r="C81" s="123">
        <f>IF(ввод!G4="","",ввод!G4)</f>
        <v>99.78718227509215</v>
      </c>
      <c r="D81" s="123" t="str">
        <f>IF(ввод!H4="","",ввод!H4)</f>
        <v/>
      </c>
      <c r="E81" s="124" t="str">
        <f>IF(ввод!I4="","",ввод!I4)</f>
        <v/>
      </c>
      <c r="F81" s="100">
        <f t="shared" si="2"/>
        <v>2</v>
      </c>
      <c r="G81" s="257">
        <f>IF(AND(F81&gt;=2,COUNTA(ввод!D4)=1),1,"")</f>
        <v>1</v>
      </c>
      <c r="H81" s="100">
        <f>STDEV(B81:E81)</f>
        <v>0.41809086153178426</v>
      </c>
      <c r="K81" s="100">
        <f t="shared" ref="K81:K143" si="5">AVERAGE(B81:E81)</f>
        <v>99.491547391750899</v>
      </c>
      <c r="M81" s="100">
        <f>IF(ISNUMBER(парам!$B$8),K81-парам!$B$8,K81-$B$3)</f>
        <v>-0.50845260824910099</v>
      </c>
      <c r="N81" s="100">
        <f t="shared" ref="N81:N143" si="6">IFERROR(ROUND(M81,LEN(ROUND(1000*$B$54/ABS(M81),0))-1),M81)</f>
        <v>-0.51</v>
      </c>
      <c r="O81" s="125">
        <f t="shared" ref="O81:O144" ca="1" si="7">M81*$D$24</f>
        <v>-0.64654818521146462</v>
      </c>
      <c r="P81" s="100">
        <f>MAX(B81:E81)-MIN(B81:E81)</f>
        <v>0.59126976668250109</v>
      </c>
      <c r="Q81" s="100">
        <f t="shared" si="3"/>
        <v>0.59</v>
      </c>
      <c r="R81" s="125">
        <f ca="1">P81*$D$30</f>
        <v>0.26532787544991354</v>
      </c>
      <c r="S81" s="100">
        <f>ABS(K80-K81)</f>
        <v>0.34138108346500928</v>
      </c>
      <c r="T81" s="100">
        <f t="shared" ref="T81:T144" si="8">IFERROR(ROUND(S81,LEN(ROUND(1000*$B$54/ABS(S81),0))-1),S81)</f>
        <v>0.34</v>
      </c>
      <c r="U81" s="125">
        <f ca="1">S81*$D$24</f>
        <v>0.43410008405678296</v>
      </c>
      <c r="V81" s="174">
        <f t="shared" ref="V81:V144" ca="1" si="9">IF(ABS(M81)&gt;$B$11,1,0)</f>
        <v>0</v>
      </c>
      <c r="W81" s="351">
        <f t="shared" ref="W81:W144" ca="1" si="10">IF(ABS(M81)&gt;$B$10,1,0)</f>
        <v>0</v>
      </c>
      <c r="X81" s="174">
        <f t="shared" ref="X81:X144" ca="1" si="11">SUM(W80:W81)</f>
        <v>0</v>
      </c>
      <c r="Y81" s="174">
        <f t="shared" ref="Y81:Y144" ca="1" si="12">W81+W79</f>
        <v>0</v>
      </c>
      <c r="Z81" s="351">
        <f t="shared" ref="Z81:Z144" si="13">IF((M81)&gt;0,1,-1)</f>
        <v>-1</v>
      </c>
      <c r="AA81" s="174">
        <f t="shared" ref="AA81:AA144" si="14">ABS(SUM(Z73:Z81))</f>
        <v>2</v>
      </c>
      <c r="AB81" s="174">
        <f t="shared" ref="AB81:AB144" si="15">ABS(SUM(Z76:Z81))</f>
        <v>2</v>
      </c>
      <c r="AC81" s="352">
        <f>IF(M81&gt;M80,1,-1)</f>
        <v>1</v>
      </c>
      <c r="AD81" s="267">
        <f t="shared" ref="AD81:AD144" si="16">SUM(AC76:AC81)</f>
        <v>0</v>
      </c>
      <c r="AE81" s="267">
        <f>SUM(AC77:AC81)</f>
        <v>0</v>
      </c>
      <c r="AF81" s="354">
        <f t="shared" ref="AF81:AF144" ca="1" si="17">IF(ABS(M81)&lt;$B$9,1,0)</f>
        <v>0</v>
      </c>
      <c r="AG81" s="100">
        <f t="shared" ref="AG81:AG144" ca="1" si="18">SUM(AF67:AF81)</f>
        <v>0</v>
      </c>
      <c r="AH81" s="100">
        <f t="shared" ref="AH81:AH144" ca="1" si="19">SUM(AF75:AF81)</f>
        <v>0</v>
      </c>
      <c r="AI81" s="354">
        <f t="shared" ref="AI81:AI144" ca="1" si="20">IF(ABS(M81)&gt;$B$9,1,0)</f>
        <v>1</v>
      </c>
      <c r="AJ81" s="100">
        <f t="shared" ref="AJ81:AJ87" ca="1" si="21">SUM(AI74:AI81)</f>
        <v>2</v>
      </c>
      <c r="AK81" s="100">
        <f t="shared" ref="AK81:AK144" ca="1" si="22">SUM(AI78:AI81)</f>
        <v>2</v>
      </c>
      <c r="AL81" s="354">
        <f t="shared" ca="1" si="4"/>
        <v>0</v>
      </c>
      <c r="AM81" s="354">
        <f t="shared" ref="AM81:AM144" ca="1" si="23">IF((M81)&lt;-$B$9,1,0)</f>
        <v>1</v>
      </c>
      <c r="AN81" s="100">
        <f ca="1">SUM(AL77:AL81)</f>
        <v>0</v>
      </c>
      <c r="AO81" s="100">
        <f ca="1">SUM(AM77:AM81)</f>
        <v>2</v>
      </c>
      <c r="AP81" s="355" t="str">
        <f t="shared" ref="AP81:AP144" ca="1" si="24">IF(V81=1,$AP$78,"")</f>
        <v/>
      </c>
      <c r="AQ81" s="355" t="str">
        <f t="shared" ref="AQ81:AQ144" ca="1" si="25">IF(OR(X81=2,Y81=2),$AQ$78,"")</f>
        <v/>
      </c>
      <c r="AR81" s="355" t="str">
        <f t="shared" ref="AR81:AR144" si="26">IF(AA81&gt;=9,$AR$78,"")</f>
        <v/>
      </c>
      <c r="AS81" s="355" t="str">
        <f t="shared" ref="AS81:AS144" si="27">IF(OR(AD81&gt;=6,AD81&lt;=-6),$AS$78,"")</f>
        <v/>
      </c>
      <c r="AT81" s="355" t="str">
        <f t="shared" ref="AT81:AT144" ca="1" si="28">IF(AG81&gt;=15,$AT$78,"")</f>
        <v/>
      </c>
      <c r="AU81" s="355" t="str">
        <f t="shared" ref="AU81:AU144" ca="1" si="29">IF(AJ81&gt;=8,$AU$78,"")</f>
        <v/>
      </c>
      <c r="AV81" s="355" t="str">
        <f t="shared" ref="AV81:AV144" ca="1" si="30">IF(OR(AN81&gt;=4,AO81&gt;=4),$AV$78,"")</f>
        <v/>
      </c>
      <c r="AW81" s="379">
        <f t="shared" ref="AW81:AW144" ca="1" si="31">IF(ABS(P81)&gt;$B$31,1,0)</f>
        <v>0</v>
      </c>
      <c r="AX81" s="351">
        <f t="shared" ref="AX81:AX144" ca="1" si="32">IF(ABS(P81)&gt;$B$30,1,0)</f>
        <v>0</v>
      </c>
      <c r="AY81" s="174">
        <f ca="1">SUM(AX80:AX81)</f>
        <v>0</v>
      </c>
      <c r="AZ81" s="174">
        <f t="shared" ref="AZ81:AZ144" ca="1" si="33">AX81+AX79</f>
        <v>0</v>
      </c>
      <c r="BA81" s="351"/>
      <c r="BB81" s="174"/>
      <c r="BC81" s="174"/>
      <c r="BD81" s="352">
        <f>IF(P81&gt;P80,1,-1)</f>
        <v>-1</v>
      </c>
      <c r="BE81" s="267">
        <f t="shared" ref="BE81:BE144" si="34">SUM(BD76:BD81)</f>
        <v>-2</v>
      </c>
      <c r="BF81" s="267">
        <f t="shared" ref="BF81:BF144" si="35">SUM(BD77:BD81)</f>
        <v>-2</v>
      </c>
      <c r="BG81" s="354">
        <f t="shared" ref="BG81:BG144" ca="1" si="36">IF(ABS(P81)&lt;$B$29,1,0)</f>
        <v>1</v>
      </c>
      <c r="BH81" s="100">
        <f t="shared" ref="BH81:BH144" ca="1" si="37">SUM(BG67:BG81)</f>
        <v>1</v>
      </c>
      <c r="BI81" s="100">
        <f t="shared" ref="BI81:BI144" ca="1" si="38">SUM(BG75:BG81)</f>
        <v>1</v>
      </c>
      <c r="BJ81" s="354">
        <f t="shared" ref="BJ81:BJ144" ca="1" si="39">IF(ABS(P81)&gt;$B$29,1,0)</f>
        <v>0</v>
      </c>
      <c r="BK81" s="100">
        <f t="shared" ref="BK81:BK144" ca="1" si="40">SUM(BJ74:BJ81)</f>
        <v>1</v>
      </c>
      <c r="BL81" s="100">
        <f t="shared" ref="BL81:BL144" ca="1" si="41">SUM(BJ78:BJ81)</f>
        <v>1</v>
      </c>
      <c r="BM81" s="354">
        <f t="shared" ref="BM81:BM144" ca="1" si="42">IF((P81)&gt;$B$29,1,0)</f>
        <v>0</v>
      </c>
      <c r="BN81" s="354"/>
      <c r="BQ81" s="355" t="str">
        <f t="shared" ref="BQ81:BQ144" ca="1" si="43">IF(AW81=1,$BQ$78,"")</f>
        <v/>
      </c>
      <c r="BR81" s="355" t="str">
        <f t="shared" ref="BR81:BR144" ca="1" si="44">IF(OR(AY81=2,AZ81=2),$BR$78,"")</f>
        <v/>
      </c>
      <c r="BS81" s="355"/>
      <c r="BT81" s="355" t="str">
        <f t="shared" ref="BT81:BT144" si="45">IF(OR(BE81&gt;=6,BE81&lt;=-6),$BT$78,"")</f>
        <v/>
      </c>
      <c r="BU81" s="355" t="str">
        <f t="shared" ref="BU81:BU144" ca="1" si="46">IF(BH81&gt;=15,$BU$78,"")</f>
        <v/>
      </c>
      <c r="BV81" s="355" t="str">
        <f t="shared" ref="BV81:BV144" ca="1" si="47">IF(BK81&gt;=8,$BV$78,"")</f>
        <v/>
      </c>
      <c r="BW81" s="355"/>
      <c r="BX81" s="379">
        <f t="shared" ref="BX81:BX144" ca="1" si="48">IF(ABS(S81)&gt;$B$25,1,0)</f>
        <v>0</v>
      </c>
      <c r="BY81" s="351">
        <f t="shared" ref="BY81:BY144" ca="1" si="49">IF(ABS(S81)&gt;$B$24,1,0)</f>
        <v>0</v>
      </c>
      <c r="BZ81" s="174">
        <f t="shared" ref="BZ81:BZ144" ca="1" si="50">SUM(BY80:BY81)</f>
        <v>0</v>
      </c>
      <c r="CA81" s="174">
        <f t="shared" ref="CA81:CA144" ca="1" si="51">BY81+BY79</f>
        <v>0</v>
      </c>
      <c r="CB81" s="351"/>
      <c r="CC81" s="174"/>
      <c r="CD81" s="174"/>
      <c r="CE81" s="352">
        <f t="shared" ref="CE81:CE144" si="52">IF(S81&gt;S80,1,-1)</f>
        <v>1</v>
      </c>
      <c r="CF81" s="267">
        <f t="shared" ref="CF81:CF144" si="53">SUM(CE76:CE81)</f>
        <v>0</v>
      </c>
      <c r="CG81" s="267">
        <f t="shared" ref="CG81:CG144" si="54">SUM(CE77:CE81)</f>
        <v>0</v>
      </c>
      <c r="CH81" s="354">
        <f t="shared" ref="CH81:CH144" ca="1" si="55">IF(ABS(S81)&lt;$B$23,1,0)</f>
        <v>0</v>
      </c>
      <c r="CI81" s="100">
        <f t="shared" ref="CI81:CI144" ca="1" si="56">SUM(CH67:CH81)</f>
        <v>1</v>
      </c>
      <c r="CJ81" s="100">
        <f t="shared" ref="CJ81:CJ144" ca="1" si="57">SUM(CH75:CH81)</f>
        <v>1</v>
      </c>
      <c r="CK81" s="354">
        <f t="shared" ref="CK81:CK144" ca="1" si="58">IF(ABS(S81)&gt;$B$23,1,0)</f>
        <v>1</v>
      </c>
      <c r="CL81" s="100">
        <f t="shared" ref="CL81:CL144" ca="1" si="59">SUM(CK74:CK81)</f>
        <v>1</v>
      </c>
      <c r="CM81" s="100">
        <f t="shared" ref="CM81:CM144" ca="1" si="60">SUM(CK78:CK81)</f>
        <v>1</v>
      </c>
      <c r="CN81" s="354">
        <f t="shared" ref="CN81:CN144" ca="1" si="61">IF((S81)&gt;$B$24,1,0)</f>
        <v>0</v>
      </c>
      <c r="CO81" s="354"/>
      <c r="CR81" s="355" t="str">
        <f ca="1">IF(BX81=1,$CR$78,"")</f>
        <v/>
      </c>
      <c r="CS81" s="355" t="str">
        <f t="shared" ref="CS81:CS144" ca="1" si="62">IF(OR(BZ81=2,CA81=2),$CS$78,"")</f>
        <v/>
      </c>
      <c r="CT81" s="355"/>
      <c r="CU81" s="355" t="str">
        <f t="shared" ref="CU81:CU144" si="63">IF(OR(CF81&gt;=6,CF81&lt;=-6),$CU$78,"")</f>
        <v/>
      </c>
      <c r="CV81" s="355" t="str">
        <f t="shared" ref="CV81:CV144" ca="1" si="64">IF(CI81&gt;=15,$CV$78,"")</f>
        <v/>
      </c>
      <c r="CW81" s="355" t="str">
        <f t="shared" ref="CW81:CW144" ca="1" si="65">IF(CL81&gt;=8,$CW$78,"")</f>
        <v/>
      </c>
      <c r="CX81" s="402"/>
      <c r="CY81" t="str">
        <f t="shared" ref="CY81:CY144" ca="1" si="66">CONCATENATE(AP81,AQ81,AR81,AS81,AT81,AU81,AV81,BQ81,BR81,BS81,BT81,BU81,BV81,BW81,CQ81,CR81,CS81,CT81,CU81,CV81,CW81,CX81,)</f>
        <v/>
      </c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</row>
    <row r="82" spans="1:133" x14ac:dyDescent="0.25">
      <c r="A82" s="126">
        <v>3</v>
      </c>
      <c r="B82" s="123">
        <f>IF(ввод!F5="","",ввод!F5)</f>
        <v>99.034789324469742</v>
      </c>
      <c r="C82" s="123">
        <f>IF(ввод!G5="","",ввод!G5)</f>
        <v>101.28879504186595</v>
      </c>
      <c r="D82" s="123" t="str">
        <f>IF(ввод!H5="","",ввод!H5)</f>
        <v/>
      </c>
      <c r="E82" s="124" t="str">
        <f>IF(ввод!I5="","",ввод!I5)</f>
        <v/>
      </c>
      <c r="F82" s="100">
        <f t="shared" si="2"/>
        <v>2</v>
      </c>
      <c r="G82" s="257">
        <f>IF(AND(F82&gt;=2,COUNTA(ввод!D5)=1),1,"")</f>
        <v>1</v>
      </c>
      <c r="H82" s="100">
        <f>STDEV(B82:E82)</f>
        <v>1.5938227276041097</v>
      </c>
      <c r="K82" s="100">
        <f t="shared" si="5"/>
        <v>100.16179218316785</v>
      </c>
      <c r="M82" s="100">
        <f>IF(ISNUMBER(парам!$B$8),K82-парам!$B$8,K82-$B$3)</f>
        <v>0.16179218316784727</v>
      </c>
      <c r="N82" s="100">
        <f t="shared" si="6"/>
        <v>0.16</v>
      </c>
      <c r="O82" s="125">
        <f t="shared" ca="1" si="7"/>
        <v>0.2057348919278702</v>
      </c>
      <c r="P82" s="100">
        <f t="shared" ref="P82:P144" si="67">MAX(B82:E82)-MIN(B82:E82)</f>
        <v>2.2540057173962111</v>
      </c>
      <c r="Q82" s="100">
        <f t="shared" si="3"/>
        <v>2.2999999999999998</v>
      </c>
      <c r="R82" s="125">
        <f t="shared" ref="R82:R144" ca="1" si="68">P82*$D$30</f>
        <v>1.0114681689277629</v>
      </c>
      <c r="S82" s="100">
        <f t="shared" ref="S82:S145" si="69">ABS(K81-K82)</f>
        <v>0.67024479141694826</v>
      </c>
      <c r="T82" s="100">
        <f t="shared" si="8"/>
        <v>0.67</v>
      </c>
      <c r="U82" s="125">
        <f t="shared" ref="U82:U145" ca="1" si="70">T82*$D$24</f>
        <v>0.85197180044645238</v>
      </c>
      <c r="V82" s="174">
        <f t="shared" ca="1" si="9"/>
        <v>0</v>
      </c>
      <c r="W82" s="351">
        <f t="shared" ca="1" si="10"/>
        <v>0</v>
      </c>
      <c r="X82" s="174">
        <f t="shared" ca="1" si="11"/>
        <v>0</v>
      </c>
      <c r="Y82" s="174">
        <f t="shared" ca="1" si="12"/>
        <v>0</v>
      </c>
      <c r="Z82" s="351">
        <f t="shared" si="13"/>
        <v>1</v>
      </c>
      <c r="AA82" s="174">
        <f t="shared" si="14"/>
        <v>1</v>
      </c>
      <c r="AB82" s="174">
        <f t="shared" si="15"/>
        <v>1</v>
      </c>
      <c r="AC82" s="352">
        <f>IF(M82&gt;M81,1,-1)</f>
        <v>1</v>
      </c>
      <c r="AD82" s="267">
        <f t="shared" si="16"/>
        <v>1</v>
      </c>
      <c r="AE82" s="267">
        <f>SUM(AC78:AC82)</f>
        <v>1</v>
      </c>
      <c r="AF82" s="354">
        <f t="shared" ca="1" si="17"/>
        <v>1</v>
      </c>
      <c r="AG82" s="100">
        <f t="shared" ca="1" si="18"/>
        <v>1</v>
      </c>
      <c r="AH82" s="100">
        <f t="shared" ca="1" si="19"/>
        <v>1</v>
      </c>
      <c r="AI82" s="354">
        <f t="shared" ca="1" si="20"/>
        <v>0</v>
      </c>
      <c r="AJ82" s="100">
        <f t="shared" ca="1" si="21"/>
        <v>2</v>
      </c>
      <c r="AK82" s="100">
        <f t="shared" ca="1" si="22"/>
        <v>2</v>
      </c>
      <c r="AL82" s="354">
        <f t="shared" ca="1" si="4"/>
        <v>0</v>
      </c>
      <c r="AM82" s="354">
        <f t="shared" ca="1" si="23"/>
        <v>0</v>
      </c>
      <c r="AN82" s="100">
        <f t="shared" ref="AN82:AO82" ca="1" si="71">SUM(AL78:AL82)</f>
        <v>0</v>
      </c>
      <c r="AO82" s="100">
        <f t="shared" ca="1" si="71"/>
        <v>2</v>
      </c>
      <c r="AP82" s="355" t="str">
        <f t="shared" ca="1" si="24"/>
        <v/>
      </c>
      <c r="AQ82" s="355" t="str">
        <f t="shared" ca="1" si="25"/>
        <v/>
      </c>
      <c r="AR82" s="355" t="str">
        <f t="shared" si="26"/>
        <v/>
      </c>
      <c r="AS82" s="355" t="str">
        <f t="shared" si="27"/>
        <v/>
      </c>
      <c r="AT82" s="355" t="str">
        <f t="shared" ca="1" si="28"/>
        <v/>
      </c>
      <c r="AU82" s="355" t="str">
        <f t="shared" ca="1" si="29"/>
        <v/>
      </c>
      <c r="AV82" s="355" t="str">
        <f t="shared" ca="1" si="30"/>
        <v/>
      </c>
      <c r="AW82" s="379">
        <f t="shared" ca="1" si="31"/>
        <v>0</v>
      </c>
      <c r="AX82" s="351">
        <f t="shared" ca="1" si="32"/>
        <v>1</v>
      </c>
      <c r="AY82" s="174">
        <f ca="1">SUM(AX81:AX82)</f>
        <v>1</v>
      </c>
      <c r="AZ82" s="174">
        <f t="shared" ca="1" si="33"/>
        <v>1</v>
      </c>
      <c r="BA82" s="351"/>
      <c r="BB82" s="174"/>
      <c r="BC82" s="174"/>
      <c r="BD82" s="352">
        <f t="shared" ref="BD82:BD144" si="72">IF(P82&gt;P81,1,-1)</f>
        <v>1</v>
      </c>
      <c r="BE82" s="267">
        <f t="shared" si="34"/>
        <v>-1</v>
      </c>
      <c r="BF82" s="267">
        <f t="shared" si="35"/>
        <v>-1</v>
      </c>
      <c r="BG82" s="354">
        <f t="shared" ca="1" si="36"/>
        <v>0</v>
      </c>
      <c r="BH82" s="100">
        <f t="shared" ca="1" si="37"/>
        <v>1</v>
      </c>
      <c r="BI82" s="100">
        <f t="shared" ca="1" si="38"/>
        <v>1</v>
      </c>
      <c r="BJ82" s="354">
        <f t="shared" ca="1" si="39"/>
        <v>1</v>
      </c>
      <c r="BK82" s="100">
        <f t="shared" ca="1" si="40"/>
        <v>2</v>
      </c>
      <c r="BL82" s="100">
        <f t="shared" ca="1" si="41"/>
        <v>2</v>
      </c>
      <c r="BM82" s="354">
        <f t="shared" ca="1" si="42"/>
        <v>1</v>
      </c>
      <c r="BN82" s="354"/>
      <c r="BQ82" s="355" t="str">
        <f t="shared" ca="1" si="43"/>
        <v/>
      </c>
      <c r="BR82" s="355" t="str">
        <f t="shared" ca="1" si="44"/>
        <v/>
      </c>
      <c r="BS82" s="355"/>
      <c r="BT82" s="355" t="str">
        <f t="shared" si="45"/>
        <v/>
      </c>
      <c r="BU82" s="355" t="str">
        <f t="shared" ca="1" si="46"/>
        <v/>
      </c>
      <c r="BV82" s="355" t="str">
        <f t="shared" ca="1" si="47"/>
        <v/>
      </c>
      <c r="BW82" s="355"/>
      <c r="BX82" s="379">
        <f t="shared" ca="1" si="48"/>
        <v>0</v>
      </c>
      <c r="BY82" s="351">
        <f t="shared" ca="1" si="49"/>
        <v>0</v>
      </c>
      <c r="BZ82" s="174">
        <f t="shared" ca="1" si="50"/>
        <v>0</v>
      </c>
      <c r="CA82" s="174">
        <f t="shared" ca="1" si="51"/>
        <v>0</v>
      </c>
      <c r="CB82" s="351"/>
      <c r="CC82" s="174"/>
      <c r="CD82" s="174"/>
      <c r="CE82" s="352">
        <f t="shared" si="52"/>
        <v>1</v>
      </c>
      <c r="CF82" s="267">
        <f t="shared" si="53"/>
        <v>1</v>
      </c>
      <c r="CG82" s="267">
        <f t="shared" si="54"/>
        <v>1</v>
      </c>
      <c r="CH82" s="354">
        <f t="shared" ca="1" si="55"/>
        <v>0</v>
      </c>
      <c r="CI82" s="100">
        <f t="shared" ca="1" si="56"/>
        <v>1</v>
      </c>
      <c r="CJ82" s="100">
        <f t="shared" ca="1" si="57"/>
        <v>1</v>
      </c>
      <c r="CK82" s="354">
        <f t="shared" ca="1" si="58"/>
        <v>1</v>
      </c>
      <c r="CL82" s="100">
        <f t="shared" ca="1" si="59"/>
        <v>2</v>
      </c>
      <c r="CM82" s="100">
        <f t="shared" ca="1" si="60"/>
        <v>2</v>
      </c>
      <c r="CN82" s="354">
        <f t="shared" ca="1" si="61"/>
        <v>0</v>
      </c>
      <c r="CO82" s="354"/>
      <c r="CR82" s="355" t="str">
        <f t="shared" ref="CR82:CR144" ca="1" si="73">IF(BX82=1,$CR$78,"")</f>
        <v/>
      </c>
      <c r="CS82" s="355" t="str">
        <f t="shared" ca="1" si="62"/>
        <v/>
      </c>
      <c r="CT82" s="355"/>
      <c r="CU82" s="355" t="str">
        <f t="shared" si="63"/>
        <v/>
      </c>
      <c r="CV82" s="355" t="str">
        <f t="shared" ca="1" si="64"/>
        <v/>
      </c>
      <c r="CW82" s="355" t="str">
        <f t="shared" ca="1" si="65"/>
        <v/>
      </c>
      <c r="CX82" s="402"/>
      <c r="CY82" t="str">
        <f t="shared" ca="1" si="66"/>
        <v/>
      </c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</row>
    <row r="83" spans="1:133" x14ac:dyDescent="0.25">
      <c r="A83" s="126">
        <v>4</v>
      </c>
      <c r="B83" s="123">
        <f>IF(ввод!F6="","",ввод!F6)</f>
        <v>99.216304044916257</v>
      </c>
      <c r="C83" s="123">
        <f>IF(ввод!G6="","",ввод!G6)</f>
        <v>100.17721452209408</v>
      </c>
      <c r="D83" s="123" t="str">
        <f>IF(ввод!H6="","",ввод!H6)</f>
        <v/>
      </c>
      <c r="E83" s="124" t="str">
        <f>IF(ввод!I6="","",ввод!I6)</f>
        <v/>
      </c>
      <c r="F83" s="100">
        <f t="shared" si="2"/>
        <v>2</v>
      </c>
      <c r="G83" s="257">
        <f>IF(AND(F83&gt;=2,COUNTA(ввод!D6)=1),1,"")</f>
        <v>1</v>
      </c>
      <c r="H83" s="100">
        <f>STDEV(B83:E83)</f>
        <v>0.67946631452563711</v>
      </c>
      <c r="K83" s="100">
        <f t="shared" si="5"/>
        <v>99.696759283505173</v>
      </c>
      <c r="M83" s="100">
        <f>IF(ISNUMBER(парам!$B$8),K83-парам!$B$8,K83-$B$3)</f>
        <v>-0.30324071649482676</v>
      </c>
      <c r="N83" s="100">
        <f t="shared" si="6"/>
        <v>-0.3</v>
      </c>
      <c r="O83" s="125">
        <f t="shared" ca="1" si="7"/>
        <v>-0.38560080477726832</v>
      </c>
      <c r="P83" s="100">
        <f t="shared" si="67"/>
        <v>0.96091047717781919</v>
      </c>
      <c r="Q83" s="100">
        <f t="shared" si="3"/>
        <v>0.96</v>
      </c>
      <c r="R83" s="125">
        <f t="shared" ca="1" si="68"/>
        <v>0.4312013733387105</v>
      </c>
      <c r="S83" s="100">
        <f t="shared" si="69"/>
        <v>0.46503289966267403</v>
      </c>
      <c r="T83" s="100">
        <f t="shared" si="8"/>
        <v>0.47</v>
      </c>
      <c r="U83" s="125">
        <f t="shared" ca="1" si="70"/>
        <v>0.59765186001467552</v>
      </c>
      <c r="V83" s="174">
        <f t="shared" ca="1" si="9"/>
        <v>0</v>
      </c>
      <c r="W83" s="351">
        <f t="shared" ca="1" si="10"/>
        <v>0</v>
      </c>
      <c r="X83" s="174">
        <f t="shared" ca="1" si="11"/>
        <v>0</v>
      </c>
      <c r="Y83" s="174">
        <f t="shared" ca="1" si="12"/>
        <v>0</v>
      </c>
      <c r="Z83" s="351">
        <f t="shared" si="13"/>
        <v>-1</v>
      </c>
      <c r="AA83" s="174">
        <f t="shared" si="14"/>
        <v>2</v>
      </c>
      <c r="AB83" s="174">
        <f t="shared" si="15"/>
        <v>2</v>
      </c>
      <c r="AC83" s="352">
        <f t="shared" ref="AC83:AC145" si="74">IF(M83&gt;M82,1,-1)</f>
        <v>-1</v>
      </c>
      <c r="AD83" s="267">
        <f t="shared" si="16"/>
        <v>0</v>
      </c>
      <c r="AE83" s="267">
        <f t="shared" ref="AE83:AE144" si="75">SUM(AC79:AC83)</f>
        <v>0</v>
      </c>
      <c r="AF83" s="354">
        <f t="shared" ca="1" si="17"/>
        <v>1</v>
      </c>
      <c r="AG83" s="100">
        <f t="shared" ca="1" si="18"/>
        <v>2</v>
      </c>
      <c r="AH83" s="100">
        <f t="shared" ca="1" si="19"/>
        <v>2</v>
      </c>
      <c r="AI83" s="354">
        <f t="shared" ca="1" si="20"/>
        <v>0</v>
      </c>
      <c r="AJ83" s="100">
        <f t="shared" ca="1" si="21"/>
        <v>2</v>
      </c>
      <c r="AK83" s="100">
        <f t="shared" ca="1" si="22"/>
        <v>2</v>
      </c>
      <c r="AL83" s="354">
        <f t="shared" ca="1" si="4"/>
        <v>0</v>
      </c>
      <c r="AM83" s="354">
        <f t="shared" ca="1" si="23"/>
        <v>0</v>
      </c>
      <c r="AN83" s="100">
        <f t="shared" ref="AN83:AO83" ca="1" si="76">SUM(AL79:AL83)</f>
        <v>0</v>
      </c>
      <c r="AO83" s="100">
        <f t="shared" ca="1" si="76"/>
        <v>2</v>
      </c>
      <c r="AP83" s="355" t="str">
        <f t="shared" ca="1" si="24"/>
        <v/>
      </c>
      <c r="AQ83" s="355" t="str">
        <f t="shared" ca="1" si="25"/>
        <v/>
      </c>
      <c r="AR83" s="355" t="str">
        <f t="shared" si="26"/>
        <v/>
      </c>
      <c r="AS83" s="355" t="str">
        <f t="shared" si="27"/>
        <v/>
      </c>
      <c r="AT83" s="355" t="str">
        <f t="shared" ca="1" si="28"/>
        <v/>
      </c>
      <c r="AU83" s="355" t="str">
        <f t="shared" ca="1" si="29"/>
        <v/>
      </c>
      <c r="AV83" s="355" t="str">
        <f t="shared" ca="1" si="30"/>
        <v/>
      </c>
      <c r="AW83" s="379">
        <f t="shared" ca="1" si="31"/>
        <v>0</v>
      </c>
      <c r="AX83" s="351">
        <f t="shared" ca="1" si="32"/>
        <v>0</v>
      </c>
      <c r="AY83" s="174">
        <f ca="1">SUM(AX82:AX83)</f>
        <v>1</v>
      </c>
      <c r="AZ83" s="174">
        <f t="shared" ca="1" si="33"/>
        <v>0</v>
      </c>
      <c r="BA83" s="351"/>
      <c r="BB83" s="174"/>
      <c r="BC83" s="174"/>
      <c r="BD83" s="352">
        <f t="shared" si="72"/>
        <v>-1</v>
      </c>
      <c r="BE83" s="267">
        <f t="shared" si="34"/>
        <v>-2</v>
      </c>
      <c r="BF83" s="267">
        <f t="shared" si="35"/>
        <v>-2</v>
      </c>
      <c r="BG83" s="354">
        <f t="shared" ca="1" si="36"/>
        <v>0</v>
      </c>
      <c r="BH83" s="100">
        <f t="shared" ca="1" si="37"/>
        <v>1</v>
      </c>
      <c r="BI83" s="100">
        <f t="shared" ca="1" si="38"/>
        <v>1</v>
      </c>
      <c r="BJ83" s="354">
        <f t="shared" ca="1" si="39"/>
        <v>1</v>
      </c>
      <c r="BK83" s="100">
        <f t="shared" ca="1" si="40"/>
        <v>3</v>
      </c>
      <c r="BL83" s="100">
        <f t="shared" ca="1" si="41"/>
        <v>3</v>
      </c>
      <c r="BM83" s="354">
        <f t="shared" ca="1" si="42"/>
        <v>1</v>
      </c>
      <c r="BN83" s="354"/>
      <c r="BQ83" s="355" t="str">
        <f t="shared" ca="1" si="43"/>
        <v/>
      </c>
      <c r="BR83" s="355" t="str">
        <f t="shared" ca="1" si="44"/>
        <v/>
      </c>
      <c r="BS83" s="355"/>
      <c r="BT83" s="355" t="str">
        <f t="shared" si="45"/>
        <v/>
      </c>
      <c r="BU83" s="355" t="str">
        <f t="shared" ca="1" si="46"/>
        <v/>
      </c>
      <c r="BV83" s="355" t="str">
        <f t="shared" ca="1" si="47"/>
        <v/>
      </c>
      <c r="BW83" s="355"/>
      <c r="BX83" s="379">
        <f t="shared" ca="1" si="48"/>
        <v>0</v>
      </c>
      <c r="BY83" s="351">
        <f t="shared" ca="1" si="49"/>
        <v>0</v>
      </c>
      <c r="BZ83" s="174">
        <f t="shared" ca="1" si="50"/>
        <v>0</v>
      </c>
      <c r="CA83" s="174">
        <f t="shared" ca="1" si="51"/>
        <v>0</v>
      </c>
      <c r="CB83" s="351"/>
      <c r="CC83" s="174"/>
      <c r="CD83" s="174"/>
      <c r="CE83" s="352">
        <f t="shared" si="52"/>
        <v>-1</v>
      </c>
      <c r="CF83" s="267">
        <f t="shared" si="53"/>
        <v>0</v>
      </c>
      <c r="CG83" s="267">
        <f t="shared" si="54"/>
        <v>0</v>
      </c>
      <c r="CH83" s="354">
        <f t="shared" ca="1" si="55"/>
        <v>0</v>
      </c>
      <c r="CI83" s="100">
        <f t="shared" ca="1" si="56"/>
        <v>1</v>
      </c>
      <c r="CJ83" s="100">
        <f t="shared" ca="1" si="57"/>
        <v>1</v>
      </c>
      <c r="CK83" s="354">
        <f t="shared" ca="1" si="58"/>
        <v>1</v>
      </c>
      <c r="CL83" s="100">
        <f t="shared" ca="1" si="59"/>
        <v>3</v>
      </c>
      <c r="CM83" s="100">
        <f t="shared" ca="1" si="60"/>
        <v>3</v>
      </c>
      <c r="CN83" s="354">
        <f t="shared" ca="1" si="61"/>
        <v>0</v>
      </c>
      <c r="CO83" s="354"/>
      <c r="CR83" s="355" t="str">
        <f t="shared" ca="1" si="73"/>
        <v/>
      </c>
      <c r="CS83" s="355" t="str">
        <f t="shared" ca="1" si="62"/>
        <v/>
      </c>
      <c r="CT83" s="355"/>
      <c r="CU83" s="355" t="str">
        <f t="shared" si="63"/>
        <v/>
      </c>
      <c r="CV83" s="355" t="str">
        <f t="shared" ca="1" si="64"/>
        <v/>
      </c>
      <c r="CW83" s="355" t="str">
        <f t="shared" ca="1" si="65"/>
        <v/>
      </c>
      <c r="CX83" s="402"/>
      <c r="CY83" t="str">
        <f t="shared" ca="1" si="66"/>
        <v/>
      </c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</row>
    <row r="84" spans="1:133" x14ac:dyDescent="0.25">
      <c r="A84" s="126">
        <v>5</v>
      </c>
      <c r="B84" s="123">
        <f>IF(ввод!F7="","",ввод!F7)</f>
        <v>100.01916658602968</v>
      </c>
      <c r="C84" s="123">
        <f>IF(ввод!G7="","",ввод!G7)</f>
        <v>100.55117691927578</v>
      </c>
      <c r="D84" s="123" t="str">
        <f>IF(ввод!H7="","",ввод!H7)</f>
        <v/>
      </c>
      <c r="E84" s="124" t="str">
        <f>IF(ввод!I7="","",ввод!I7)</f>
        <v/>
      </c>
      <c r="F84" s="100">
        <f t="shared" si="2"/>
        <v>2</v>
      </c>
      <c r="G84" s="257">
        <f>IF(AND(F84&gt;=2,COUNTA(ввод!D7)=1),1,"")</f>
        <v>1</v>
      </c>
      <c r="H84" s="100">
        <f t="shared" ref="H84:H144" si="77">STDEV(B84:E84)</f>
        <v>0.3761881142996264</v>
      </c>
      <c r="K84" s="100">
        <f t="shared" si="5"/>
        <v>100.28517175265273</v>
      </c>
      <c r="M84" s="100">
        <f>IF(ISNUMBER(парам!$B$8),K84-парам!$B$8,K84-$B$3)</f>
        <v>0.28517175265272954</v>
      </c>
      <c r="N84" s="100">
        <f t="shared" si="6"/>
        <v>0.28999999999999998</v>
      </c>
      <c r="O84" s="125">
        <f t="shared" ca="1" si="7"/>
        <v>0.36262431573733783</v>
      </c>
      <c r="P84" s="100">
        <f t="shared" si="67"/>
        <v>0.5320103332460917</v>
      </c>
      <c r="Q84" s="100">
        <f t="shared" si="3"/>
        <v>0.53</v>
      </c>
      <c r="R84" s="125">
        <f t="shared" ca="1" si="68"/>
        <v>0.23873564892314936</v>
      </c>
      <c r="S84" s="100">
        <f t="shared" si="69"/>
        <v>0.58841246914755629</v>
      </c>
      <c r="T84" s="100">
        <f t="shared" si="8"/>
        <v>0.59</v>
      </c>
      <c r="U84" s="125">
        <f t="shared" ca="1" si="70"/>
        <v>0.75024382427374159</v>
      </c>
      <c r="V84" s="174">
        <f t="shared" ca="1" si="9"/>
        <v>0</v>
      </c>
      <c r="W84" s="351">
        <f t="shared" ca="1" si="10"/>
        <v>0</v>
      </c>
      <c r="X84" s="174">
        <f t="shared" ca="1" si="11"/>
        <v>0</v>
      </c>
      <c r="Y84" s="174">
        <f t="shared" ca="1" si="12"/>
        <v>0</v>
      </c>
      <c r="Z84" s="351">
        <f t="shared" si="13"/>
        <v>1</v>
      </c>
      <c r="AA84" s="174">
        <f t="shared" si="14"/>
        <v>1</v>
      </c>
      <c r="AB84" s="174">
        <f t="shared" si="15"/>
        <v>1</v>
      </c>
      <c r="AC84" s="352">
        <f t="shared" si="74"/>
        <v>1</v>
      </c>
      <c r="AD84" s="267">
        <f t="shared" si="16"/>
        <v>1</v>
      </c>
      <c r="AE84" s="267">
        <f t="shared" si="75"/>
        <v>1</v>
      </c>
      <c r="AF84" s="354">
        <f t="shared" ca="1" si="17"/>
        <v>1</v>
      </c>
      <c r="AG84" s="100">
        <f t="shared" ca="1" si="18"/>
        <v>3</v>
      </c>
      <c r="AH84" s="100">
        <f t="shared" ca="1" si="19"/>
        <v>3</v>
      </c>
      <c r="AI84" s="354">
        <f t="shared" ca="1" si="20"/>
        <v>0</v>
      </c>
      <c r="AJ84" s="100">
        <f t="shared" ca="1" si="21"/>
        <v>2</v>
      </c>
      <c r="AK84" s="100">
        <f t="shared" ca="1" si="22"/>
        <v>1</v>
      </c>
      <c r="AL84" s="354">
        <f t="shared" ca="1" si="4"/>
        <v>0</v>
      </c>
      <c r="AM84" s="354">
        <f t="shared" ca="1" si="23"/>
        <v>0</v>
      </c>
      <c r="AN84" s="100">
        <f t="shared" ref="AN84:AO84" ca="1" si="78">SUM(AL80:AL84)</f>
        <v>0</v>
      </c>
      <c r="AO84" s="100">
        <f t="shared" ca="1" si="78"/>
        <v>2</v>
      </c>
      <c r="AP84" s="355" t="str">
        <f t="shared" ca="1" si="24"/>
        <v/>
      </c>
      <c r="AQ84" s="355" t="str">
        <f t="shared" ca="1" si="25"/>
        <v/>
      </c>
      <c r="AR84" s="355" t="str">
        <f t="shared" si="26"/>
        <v/>
      </c>
      <c r="AS84" s="355" t="str">
        <f t="shared" si="27"/>
        <v/>
      </c>
      <c r="AT84" s="355" t="str">
        <f t="shared" ca="1" si="28"/>
        <v/>
      </c>
      <c r="AU84" s="355" t="str">
        <f t="shared" ca="1" si="29"/>
        <v/>
      </c>
      <c r="AV84" s="355" t="str">
        <f t="shared" ca="1" si="30"/>
        <v/>
      </c>
      <c r="AW84" s="379">
        <f t="shared" ca="1" si="31"/>
        <v>0</v>
      </c>
      <c r="AX84" s="351">
        <f t="shared" ca="1" si="32"/>
        <v>0</v>
      </c>
      <c r="AY84" s="174">
        <f ca="1">SUM(AX83:AX84)</f>
        <v>0</v>
      </c>
      <c r="AZ84" s="174">
        <f t="shared" ca="1" si="33"/>
        <v>1</v>
      </c>
      <c r="BA84" s="351"/>
      <c r="BB84" s="174"/>
      <c r="BC84" s="174"/>
      <c r="BD84" s="352">
        <f t="shared" si="72"/>
        <v>-1</v>
      </c>
      <c r="BE84" s="267">
        <f t="shared" si="34"/>
        <v>-3</v>
      </c>
      <c r="BF84" s="267">
        <f t="shared" si="35"/>
        <v>-3</v>
      </c>
      <c r="BG84" s="354">
        <f t="shared" ca="1" si="36"/>
        <v>1</v>
      </c>
      <c r="BH84" s="100">
        <f t="shared" ca="1" si="37"/>
        <v>2</v>
      </c>
      <c r="BI84" s="100">
        <f t="shared" ca="1" si="38"/>
        <v>2</v>
      </c>
      <c r="BJ84" s="354">
        <f t="shared" ca="1" si="39"/>
        <v>0</v>
      </c>
      <c r="BK84" s="100">
        <f t="shared" ca="1" si="40"/>
        <v>3</v>
      </c>
      <c r="BL84" s="100">
        <f t="shared" ca="1" si="41"/>
        <v>2</v>
      </c>
      <c r="BM84" s="354">
        <f t="shared" ca="1" si="42"/>
        <v>0</v>
      </c>
      <c r="BN84" s="354"/>
      <c r="BQ84" s="355" t="str">
        <f t="shared" ca="1" si="43"/>
        <v/>
      </c>
      <c r="BR84" s="355" t="str">
        <f t="shared" ca="1" si="44"/>
        <v/>
      </c>
      <c r="BS84" s="355"/>
      <c r="BT84" s="355" t="str">
        <f t="shared" si="45"/>
        <v/>
      </c>
      <c r="BU84" s="355" t="str">
        <f t="shared" ca="1" si="46"/>
        <v/>
      </c>
      <c r="BV84" s="355" t="str">
        <f t="shared" ca="1" si="47"/>
        <v/>
      </c>
      <c r="BW84" s="355"/>
      <c r="BX84" s="379">
        <f t="shared" ca="1" si="48"/>
        <v>0</v>
      </c>
      <c r="BY84" s="351">
        <f t="shared" ca="1" si="49"/>
        <v>0</v>
      </c>
      <c r="BZ84" s="174">
        <f t="shared" ca="1" si="50"/>
        <v>0</v>
      </c>
      <c r="CA84" s="174">
        <f t="shared" ca="1" si="51"/>
        <v>0</v>
      </c>
      <c r="CB84" s="351"/>
      <c r="CC84" s="174"/>
      <c r="CD84" s="174"/>
      <c r="CE84" s="352">
        <f t="shared" si="52"/>
        <v>1</v>
      </c>
      <c r="CF84" s="267">
        <f t="shared" si="53"/>
        <v>1</v>
      </c>
      <c r="CG84" s="267">
        <f t="shared" si="54"/>
        <v>1</v>
      </c>
      <c r="CH84" s="354">
        <f t="shared" ca="1" si="55"/>
        <v>0</v>
      </c>
      <c r="CI84" s="100">
        <f t="shared" ca="1" si="56"/>
        <v>1</v>
      </c>
      <c r="CJ84" s="100">
        <f t="shared" ca="1" si="57"/>
        <v>1</v>
      </c>
      <c r="CK84" s="354">
        <f t="shared" ca="1" si="58"/>
        <v>1</v>
      </c>
      <c r="CL84" s="100">
        <f t="shared" ca="1" si="59"/>
        <v>4</v>
      </c>
      <c r="CM84" s="100">
        <f t="shared" ca="1" si="60"/>
        <v>4</v>
      </c>
      <c r="CN84" s="354">
        <f t="shared" ca="1" si="61"/>
        <v>0</v>
      </c>
      <c r="CO84" s="354"/>
      <c r="CR84" s="355" t="str">
        <f t="shared" ca="1" si="73"/>
        <v/>
      </c>
      <c r="CS84" s="355" t="str">
        <f t="shared" ca="1" si="62"/>
        <v/>
      </c>
      <c r="CT84" s="355"/>
      <c r="CU84" s="355" t="str">
        <f t="shared" si="63"/>
        <v/>
      </c>
      <c r="CV84" s="355" t="str">
        <f t="shared" ca="1" si="64"/>
        <v/>
      </c>
      <c r="CW84" s="355" t="str">
        <f t="shared" ca="1" si="65"/>
        <v/>
      </c>
      <c r="CX84" s="402"/>
      <c r="CY84" t="str">
        <f t="shared" ca="1" si="66"/>
        <v/>
      </c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</row>
    <row r="85" spans="1:133" x14ac:dyDescent="0.25">
      <c r="A85" s="126">
        <v>6</v>
      </c>
      <c r="B85" s="123">
        <f>IF(ввод!F8="","",ввод!F8)</f>
        <v>100.3946800717609</v>
      </c>
      <c r="C85" s="123">
        <f>IF(ввод!G8="","",ввод!G8)</f>
        <v>98.336095747270519</v>
      </c>
      <c r="D85" s="123" t="str">
        <f>IF(ввод!H8="","",ввод!H8)</f>
        <v/>
      </c>
      <c r="E85" s="124" t="str">
        <f>IF(ввод!I8="","",ввод!I8)</f>
        <v/>
      </c>
      <c r="F85" s="100">
        <f t="shared" si="2"/>
        <v>2</v>
      </c>
      <c r="G85" s="257">
        <f>IF(AND(F85&gt;=2,COUNTA(ввод!D8)=1),1,"")</f>
        <v>1</v>
      </c>
      <c r="H85" s="100">
        <f t="shared" si="77"/>
        <v>1.4556389354914778</v>
      </c>
      <c r="K85" s="100">
        <f t="shared" si="5"/>
        <v>99.365387909515704</v>
      </c>
      <c r="M85" s="100">
        <f>IF(ISNUMBER(парам!$B$8),K85-парам!$B$8,K85-$B$3)</f>
        <v>-0.63461209048429623</v>
      </c>
      <c r="N85" s="100">
        <f t="shared" si="6"/>
        <v>-0.63</v>
      </c>
      <c r="O85" s="125">
        <f t="shared" ca="1" si="7"/>
        <v>-0.80697254524625783</v>
      </c>
      <c r="P85" s="100">
        <f t="shared" si="67"/>
        <v>2.0585843244903828</v>
      </c>
      <c r="Q85" s="100">
        <f t="shared" si="3"/>
        <v>2.1</v>
      </c>
      <c r="R85" s="125">
        <f t="shared" ca="1" si="68"/>
        <v>0.92377428380305804</v>
      </c>
      <c r="S85" s="100">
        <f t="shared" si="69"/>
        <v>0.91978384313702577</v>
      </c>
      <c r="T85" s="100">
        <f t="shared" si="8"/>
        <v>0.92</v>
      </c>
      <c r="U85" s="125">
        <f t="shared" ca="1" si="70"/>
        <v>1.1698717259861735</v>
      </c>
      <c r="V85" s="174">
        <f t="shared" ca="1" si="9"/>
        <v>0</v>
      </c>
      <c r="W85" s="351">
        <f t="shared" ca="1" si="10"/>
        <v>0</v>
      </c>
      <c r="X85" s="174">
        <f t="shared" ca="1" si="11"/>
        <v>0</v>
      </c>
      <c r="Y85" s="174">
        <f t="shared" ca="1" si="12"/>
        <v>0</v>
      </c>
      <c r="Z85" s="351">
        <f t="shared" si="13"/>
        <v>-1</v>
      </c>
      <c r="AA85" s="174">
        <f t="shared" si="14"/>
        <v>2</v>
      </c>
      <c r="AB85" s="174">
        <f t="shared" si="15"/>
        <v>2</v>
      </c>
      <c r="AC85" s="352">
        <f t="shared" si="74"/>
        <v>-1</v>
      </c>
      <c r="AD85" s="267">
        <f t="shared" si="16"/>
        <v>0</v>
      </c>
      <c r="AE85" s="267">
        <f t="shared" si="75"/>
        <v>1</v>
      </c>
      <c r="AF85" s="354">
        <f t="shared" ca="1" si="17"/>
        <v>0</v>
      </c>
      <c r="AG85" s="100">
        <f t="shared" ca="1" si="18"/>
        <v>3</v>
      </c>
      <c r="AH85" s="100">
        <f t="shared" ca="1" si="19"/>
        <v>3</v>
      </c>
      <c r="AI85" s="354">
        <f t="shared" ca="1" si="20"/>
        <v>1</v>
      </c>
      <c r="AJ85" s="100">
        <f t="shared" ca="1" si="21"/>
        <v>3</v>
      </c>
      <c r="AK85" s="100">
        <f t="shared" ca="1" si="22"/>
        <v>1</v>
      </c>
      <c r="AL85" s="354">
        <f t="shared" ca="1" si="4"/>
        <v>0</v>
      </c>
      <c r="AM85" s="354">
        <f t="shared" ca="1" si="23"/>
        <v>1</v>
      </c>
      <c r="AN85" s="100">
        <f t="shared" ref="AN85:AO85" ca="1" si="79">SUM(AL81:AL85)</f>
        <v>0</v>
      </c>
      <c r="AO85" s="100">
        <f t="shared" ca="1" si="79"/>
        <v>2</v>
      </c>
      <c r="AP85" s="355" t="str">
        <f t="shared" ca="1" si="24"/>
        <v/>
      </c>
      <c r="AQ85" s="355" t="str">
        <f t="shared" ca="1" si="25"/>
        <v/>
      </c>
      <c r="AR85" s="355" t="str">
        <f t="shared" si="26"/>
        <v/>
      </c>
      <c r="AS85" s="355" t="str">
        <f t="shared" si="27"/>
        <v/>
      </c>
      <c r="AT85" s="355" t="str">
        <f t="shared" ca="1" si="28"/>
        <v/>
      </c>
      <c r="AU85" s="355" t="str">
        <f t="shared" ca="1" si="29"/>
        <v/>
      </c>
      <c r="AV85" s="355" t="str">
        <f t="shared" ca="1" si="30"/>
        <v/>
      </c>
      <c r="AW85" s="379">
        <f t="shared" ca="1" si="31"/>
        <v>0</v>
      </c>
      <c r="AX85" s="351">
        <f t="shared" ca="1" si="32"/>
        <v>0</v>
      </c>
      <c r="AY85" s="174">
        <f t="shared" ref="AY85:AY144" ca="1" si="80">SUM(AX84:AX85)</f>
        <v>0</v>
      </c>
      <c r="AZ85" s="174">
        <f t="shared" ca="1" si="33"/>
        <v>0</v>
      </c>
      <c r="BA85" s="351"/>
      <c r="BB85" s="174"/>
      <c r="BC85" s="174"/>
      <c r="BD85" s="352">
        <f t="shared" si="72"/>
        <v>1</v>
      </c>
      <c r="BE85" s="267">
        <f t="shared" si="34"/>
        <v>-2</v>
      </c>
      <c r="BF85" s="267">
        <f t="shared" si="35"/>
        <v>-1</v>
      </c>
      <c r="BG85" s="354">
        <f t="shared" ca="1" si="36"/>
        <v>0</v>
      </c>
      <c r="BH85" s="100">
        <f t="shared" ca="1" si="37"/>
        <v>2</v>
      </c>
      <c r="BI85" s="100">
        <f t="shared" ca="1" si="38"/>
        <v>2</v>
      </c>
      <c r="BJ85" s="354">
        <f t="shared" ca="1" si="39"/>
        <v>1</v>
      </c>
      <c r="BK85" s="100">
        <f t="shared" ca="1" si="40"/>
        <v>4</v>
      </c>
      <c r="BL85" s="100">
        <f t="shared" ca="1" si="41"/>
        <v>3</v>
      </c>
      <c r="BM85" s="354">
        <f t="shared" ca="1" si="42"/>
        <v>1</v>
      </c>
      <c r="BN85" s="354"/>
      <c r="BQ85" s="355" t="str">
        <f t="shared" ca="1" si="43"/>
        <v/>
      </c>
      <c r="BR85" s="355" t="str">
        <f t="shared" ca="1" si="44"/>
        <v/>
      </c>
      <c r="BS85" s="355"/>
      <c r="BT85" s="355" t="str">
        <f t="shared" si="45"/>
        <v/>
      </c>
      <c r="BU85" s="355" t="str">
        <f t="shared" ca="1" si="46"/>
        <v/>
      </c>
      <c r="BV85" s="355" t="str">
        <f t="shared" ca="1" si="47"/>
        <v/>
      </c>
      <c r="BW85" s="355"/>
      <c r="BX85" s="379">
        <f t="shared" ca="1" si="48"/>
        <v>0</v>
      </c>
      <c r="BY85" s="351">
        <f t="shared" ca="1" si="49"/>
        <v>1</v>
      </c>
      <c r="BZ85" s="174">
        <f t="shared" ca="1" si="50"/>
        <v>1</v>
      </c>
      <c r="CA85" s="174">
        <f t="shared" ca="1" si="51"/>
        <v>1</v>
      </c>
      <c r="CB85" s="351"/>
      <c r="CC85" s="174"/>
      <c r="CD85" s="174"/>
      <c r="CE85" s="352">
        <f t="shared" si="52"/>
        <v>1</v>
      </c>
      <c r="CF85" s="267">
        <f t="shared" si="53"/>
        <v>2</v>
      </c>
      <c r="CG85" s="267">
        <f t="shared" si="54"/>
        <v>3</v>
      </c>
      <c r="CH85" s="354">
        <f t="shared" ca="1" si="55"/>
        <v>0</v>
      </c>
      <c r="CI85" s="100">
        <f t="shared" ca="1" si="56"/>
        <v>1</v>
      </c>
      <c r="CJ85" s="100">
        <f t="shared" ca="1" si="57"/>
        <v>1</v>
      </c>
      <c r="CK85" s="354">
        <f t="shared" ca="1" si="58"/>
        <v>1</v>
      </c>
      <c r="CL85" s="100">
        <f t="shared" ca="1" si="59"/>
        <v>5</v>
      </c>
      <c r="CM85" s="100">
        <f t="shared" ca="1" si="60"/>
        <v>4</v>
      </c>
      <c r="CN85" s="354">
        <f t="shared" ca="1" si="61"/>
        <v>1</v>
      </c>
      <c r="CO85" s="354"/>
      <c r="CR85" s="355" t="str">
        <f t="shared" ca="1" si="73"/>
        <v/>
      </c>
      <c r="CS85" s="355" t="str">
        <f t="shared" ca="1" si="62"/>
        <v/>
      </c>
      <c r="CT85" s="355"/>
      <c r="CU85" s="355" t="str">
        <f t="shared" si="63"/>
        <v/>
      </c>
      <c r="CV85" s="355" t="str">
        <f t="shared" ca="1" si="64"/>
        <v/>
      </c>
      <c r="CW85" s="355" t="str">
        <f t="shared" ca="1" si="65"/>
        <v/>
      </c>
      <c r="CX85" s="402"/>
      <c r="CY85" t="str">
        <f t="shared" ca="1" si="66"/>
        <v/>
      </c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</row>
    <row r="86" spans="1:133" x14ac:dyDescent="0.25">
      <c r="A86" s="126">
        <v>7</v>
      </c>
      <c r="B86" s="123">
        <f>IF(ввод!F9="","",ввод!F9)</f>
        <v>99.182368306017608</v>
      </c>
      <c r="C86" s="123">
        <f>IF(ввод!G9="","",ввод!G9)</f>
        <v>98.26701942714368</v>
      </c>
      <c r="D86" s="123" t="str">
        <f>IF(ввод!H9="","",ввод!H9)</f>
        <v/>
      </c>
      <c r="E86" s="124" t="str">
        <f>IF(ввод!I9="","",ввод!I9)</f>
        <v/>
      </c>
      <c r="F86" s="100">
        <f t="shared" si="2"/>
        <v>2</v>
      </c>
      <c r="G86" s="257">
        <f>IF(AND(F86&gt;=2,COUNTA(ввод!D9)=1),1,"")</f>
        <v>1</v>
      </c>
      <c r="H86" s="100">
        <f t="shared" si="77"/>
        <v>0.64724939940325821</v>
      </c>
      <c r="K86" s="100">
        <f t="shared" si="5"/>
        <v>98.724693866580651</v>
      </c>
      <c r="M86" s="100">
        <f>IF(ISNUMBER(парам!$B$8),K86-парам!$B$8,K86-$B$3)</f>
        <v>-1.275306133419349</v>
      </c>
      <c r="N86" s="100">
        <f t="shared" si="6"/>
        <v>-1.3</v>
      </c>
      <c r="O86" s="125">
        <f t="shared" ca="1" si="7"/>
        <v>-1.6216788994174423</v>
      </c>
      <c r="P86" s="100">
        <f t="shared" si="67"/>
        <v>0.91534887887392813</v>
      </c>
      <c r="Q86" s="100">
        <f t="shared" si="3"/>
        <v>0.92</v>
      </c>
      <c r="R86" s="125">
        <f t="shared" ca="1" si="68"/>
        <v>0.41075594764427414</v>
      </c>
      <c r="S86" s="100">
        <f t="shared" si="69"/>
        <v>0.64069404293505272</v>
      </c>
      <c r="T86" s="100">
        <f t="shared" si="8"/>
        <v>0.64</v>
      </c>
      <c r="U86" s="125">
        <f t="shared" ca="1" si="70"/>
        <v>0.81382380938168586</v>
      </c>
      <c r="V86" s="174">
        <f t="shared" ca="1" si="9"/>
        <v>0</v>
      </c>
      <c r="W86" s="351">
        <f t="shared" ca="1" si="10"/>
        <v>1</v>
      </c>
      <c r="X86" s="174">
        <f t="shared" ca="1" si="11"/>
        <v>1</v>
      </c>
      <c r="Y86" s="174">
        <f t="shared" ca="1" si="12"/>
        <v>1</v>
      </c>
      <c r="Z86" s="351">
        <f t="shared" si="13"/>
        <v>-1</v>
      </c>
      <c r="AA86" s="174">
        <f t="shared" si="14"/>
        <v>3</v>
      </c>
      <c r="AB86" s="174">
        <f t="shared" si="15"/>
        <v>2</v>
      </c>
      <c r="AC86" s="352">
        <f t="shared" si="74"/>
        <v>-1</v>
      </c>
      <c r="AD86" s="267">
        <f t="shared" si="16"/>
        <v>0</v>
      </c>
      <c r="AE86" s="267">
        <f t="shared" si="75"/>
        <v>-1</v>
      </c>
      <c r="AF86" s="354">
        <f t="shared" ca="1" si="17"/>
        <v>0</v>
      </c>
      <c r="AG86" s="100">
        <f t="shared" ca="1" si="18"/>
        <v>3</v>
      </c>
      <c r="AH86" s="100">
        <f t="shared" ca="1" si="19"/>
        <v>3</v>
      </c>
      <c r="AI86" s="354">
        <f t="shared" ca="1" si="20"/>
        <v>1</v>
      </c>
      <c r="AJ86" s="100">
        <f t="shared" ca="1" si="21"/>
        <v>4</v>
      </c>
      <c r="AK86" s="100">
        <f t="shared" ca="1" si="22"/>
        <v>2</v>
      </c>
      <c r="AL86" s="354">
        <f t="shared" ca="1" si="4"/>
        <v>0</v>
      </c>
      <c r="AM86" s="354">
        <f t="shared" ca="1" si="23"/>
        <v>1</v>
      </c>
      <c r="AN86" s="100">
        <f t="shared" ref="AN86:AO86" ca="1" si="81">SUM(AL82:AL86)</f>
        <v>0</v>
      </c>
      <c r="AO86" s="100">
        <f t="shared" ca="1" si="81"/>
        <v>2</v>
      </c>
      <c r="AP86" s="355" t="str">
        <f t="shared" ca="1" si="24"/>
        <v/>
      </c>
      <c r="AQ86" s="355" t="str">
        <f t="shared" ca="1" si="25"/>
        <v/>
      </c>
      <c r="AR86" s="355" t="str">
        <f t="shared" si="26"/>
        <v/>
      </c>
      <c r="AS86" s="355" t="str">
        <f t="shared" si="27"/>
        <v/>
      </c>
      <c r="AT86" s="355" t="str">
        <f t="shared" ca="1" si="28"/>
        <v/>
      </c>
      <c r="AU86" s="355" t="str">
        <f t="shared" ca="1" si="29"/>
        <v/>
      </c>
      <c r="AV86" s="355" t="str">
        <f t="shared" ca="1" si="30"/>
        <v/>
      </c>
      <c r="AW86" s="379">
        <f t="shared" ca="1" si="31"/>
        <v>0</v>
      </c>
      <c r="AX86" s="351">
        <f t="shared" ca="1" si="32"/>
        <v>0</v>
      </c>
      <c r="AY86" s="174">
        <f t="shared" ca="1" si="80"/>
        <v>0</v>
      </c>
      <c r="AZ86" s="174">
        <f t="shared" ca="1" si="33"/>
        <v>0</v>
      </c>
      <c r="BA86" s="351"/>
      <c r="BB86" s="174"/>
      <c r="BC86" s="174"/>
      <c r="BD86" s="352">
        <f t="shared" si="72"/>
        <v>-1</v>
      </c>
      <c r="BE86" s="267">
        <f t="shared" si="34"/>
        <v>-2</v>
      </c>
      <c r="BF86" s="267">
        <f t="shared" si="35"/>
        <v>-1</v>
      </c>
      <c r="BG86" s="354">
        <f t="shared" ca="1" si="36"/>
        <v>0</v>
      </c>
      <c r="BH86" s="100">
        <f t="shared" ca="1" si="37"/>
        <v>2</v>
      </c>
      <c r="BI86" s="100">
        <f t="shared" ca="1" si="38"/>
        <v>2</v>
      </c>
      <c r="BJ86" s="354">
        <f t="shared" ca="1" si="39"/>
        <v>1</v>
      </c>
      <c r="BK86" s="100">
        <f t="shared" ca="1" si="40"/>
        <v>5</v>
      </c>
      <c r="BL86" s="100">
        <f t="shared" ca="1" si="41"/>
        <v>3</v>
      </c>
      <c r="BM86" s="354">
        <f t="shared" ca="1" si="42"/>
        <v>1</v>
      </c>
      <c r="BN86" s="354"/>
      <c r="BQ86" s="355" t="str">
        <f t="shared" ca="1" si="43"/>
        <v/>
      </c>
      <c r="BR86" s="355" t="str">
        <f t="shared" ca="1" si="44"/>
        <v/>
      </c>
      <c r="BS86" s="355"/>
      <c r="BT86" s="355" t="str">
        <f t="shared" si="45"/>
        <v/>
      </c>
      <c r="BU86" s="355" t="str">
        <f t="shared" ca="1" si="46"/>
        <v/>
      </c>
      <c r="BV86" s="355" t="str">
        <f t="shared" ca="1" si="47"/>
        <v/>
      </c>
      <c r="BW86" s="355"/>
      <c r="BX86" s="379">
        <f t="shared" ca="1" si="48"/>
        <v>0</v>
      </c>
      <c r="BY86" s="351">
        <f t="shared" ca="1" si="49"/>
        <v>0</v>
      </c>
      <c r="BZ86" s="174">
        <f t="shared" ca="1" si="50"/>
        <v>1</v>
      </c>
      <c r="CA86" s="174">
        <f t="shared" ca="1" si="51"/>
        <v>0</v>
      </c>
      <c r="CB86" s="351"/>
      <c r="CC86" s="174"/>
      <c r="CD86" s="174"/>
      <c r="CE86" s="352">
        <f t="shared" si="52"/>
        <v>-1</v>
      </c>
      <c r="CF86" s="267">
        <f t="shared" si="53"/>
        <v>2</v>
      </c>
      <c r="CG86" s="267">
        <f t="shared" si="54"/>
        <v>1</v>
      </c>
      <c r="CH86" s="354">
        <f t="shared" ca="1" si="55"/>
        <v>0</v>
      </c>
      <c r="CI86" s="100">
        <f t="shared" ca="1" si="56"/>
        <v>1</v>
      </c>
      <c r="CJ86" s="100">
        <f t="shared" ca="1" si="57"/>
        <v>1</v>
      </c>
      <c r="CK86" s="354">
        <f t="shared" ca="1" si="58"/>
        <v>1</v>
      </c>
      <c r="CL86" s="100">
        <f t="shared" ca="1" si="59"/>
        <v>6</v>
      </c>
      <c r="CM86" s="100">
        <f t="shared" ca="1" si="60"/>
        <v>4</v>
      </c>
      <c r="CN86" s="354">
        <f t="shared" ca="1" si="61"/>
        <v>0</v>
      </c>
      <c r="CO86" s="354"/>
      <c r="CR86" s="355" t="str">
        <f t="shared" ca="1" si="73"/>
        <v/>
      </c>
      <c r="CS86" s="355" t="str">
        <f t="shared" ca="1" si="62"/>
        <v/>
      </c>
      <c r="CT86" s="355"/>
      <c r="CU86" s="355" t="str">
        <f t="shared" si="63"/>
        <v/>
      </c>
      <c r="CV86" s="355" t="str">
        <f t="shared" ca="1" si="64"/>
        <v/>
      </c>
      <c r="CW86" s="355" t="str">
        <f t="shared" ca="1" si="65"/>
        <v/>
      </c>
      <c r="CX86" s="402"/>
      <c r="CY86" t="str">
        <f t="shared" ca="1" si="66"/>
        <v/>
      </c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</row>
    <row r="87" spans="1:133" x14ac:dyDescent="0.25">
      <c r="A87" s="126">
        <v>8</v>
      </c>
      <c r="B87" s="123">
        <f>IF(ввод!F10="","",ввод!F10)</f>
        <v>98.891325203397301</v>
      </c>
      <c r="C87" s="123">
        <f>IF(ввод!G10="","",ввод!G10)</f>
        <v>100.04295181650643</v>
      </c>
      <c r="D87" s="123" t="str">
        <f>IF(ввод!H10="","",ввод!H10)</f>
        <v/>
      </c>
      <c r="E87" s="124" t="str">
        <f>IF(ввод!I10="","",ввод!I10)</f>
        <v/>
      </c>
      <c r="F87" s="100">
        <f t="shared" si="2"/>
        <v>2</v>
      </c>
      <c r="G87" s="257">
        <f>IF(AND(F87&gt;=2,COUNTA(ввод!D10)=1),1,"")</f>
        <v>1</v>
      </c>
      <c r="H87" s="100">
        <f t="shared" si="77"/>
        <v>0.81432298752436238</v>
      </c>
      <c r="K87" s="100">
        <f t="shared" si="5"/>
        <v>99.467138509951866</v>
      </c>
      <c r="M87" s="100">
        <f>IF(ISNUMBER(парам!$B$8),K87-парам!$B$8,K87-$B$3)</f>
        <v>-0.5328614900481341</v>
      </c>
      <c r="N87" s="100">
        <f t="shared" si="6"/>
        <v>-0.53</v>
      </c>
      <c r="O87" s="125">
        <f t="shared" ca="1" si="7"/>
        <v>-0.67758651203714648</v>
      </c>
      <c r="P87" s="100">
        <f t="shared" si="67"/>
        <v>1.1516266131091299</v>
      </c>
      <c r="Q87" s="100">
        <f t="shared" si="3"/>
        <v>1.2</v>
      </c>
      <c r="R87" s="125">
        <f t="shared" ca="1" si="68"/>
        <v>0.51678380966822424</v>
      </c>
      <c r="S87" s="100">
        <f t="shared" si="69"/>
        <v>0.74244464337121485</v>
      </c>
      <c r="T87" s="100">
        <f t="shared" si="8"/>
        <v>0.74</v>
      </c>
      <c r="U87" s="125">
        <f t="shared" ca="1" si="70"/>
        <v>0.94098377959757418</v>
      </c>
      <c r="V87" s="174">
        <f t="shared" ca="1" si="9"/>
        <v>0</v>
      </c>
      <c r="W87" s="351">
        <f t="shared" ca="1" si="10"/>
        <v>0</v>
      </c>
      <c r="X87" s="174">
        <f t="shared" ca="1" si="11"/>
        <v>1</v>
      </c>
      <c r="Y87" s="174">
        <f t="shared" ca="1" si="12"/>
        <v>0</v>
      </c>
      <c r="Z87" s="351">
        <f t="shared" si="13"/>
        <v>-1</v>
      </c>
      <c r="AA87" s="174">
        <f t="shared" si="14"/>
        <v>4</v>
      </c>
      <c r="AB87" s="174">
        <f t="shared" si="15"/>
        <v>2</v>
      </c>
      <c r="AC87" s="352">
        <f t="shared" si="74"/>
        <v>1</v>
      </c>
      <c r="AD87" s="267">
        <f t="shared" si="16"/>
        <v>0</v>
      </c>
      <c r="AE87" s="267">
        <f t="shared" si="75"/>
        <v>-1</v>
      </c>
      <c r="AF87" s="354">
        <f t="shared" ca="1" si="17"/>
        <v>0</v>
      </c>
      <c r="AG87" s="100">
        <f t="shared" ca="1" si="18"/>
        <v>3</v>
      </c>
      <c r="AH87" s="100">
        <f t="shared" ca="1" si="19"/>
        <v>3</v>
      </c>
      <c r="AI87" s="354">
        <f t="shared" ca="1" si="20"/>
        <v>1</v>
      </c>
      <c r="AJ87" s="100">
        <f t="shared" ca="1" si="21"/>
        <v>5</v>
      </c>
      <c r="AK87" s="100">
        <f t="shared" ca="1" si="22"/>
        <v>3</v>
      </c>
      <c r="AL87" s="354">
        <f t="shared" ref="AL87:AL144" ca="1" si="82">IF((M87)&gt;$B$9,1,0)</f>
        <v>0</v>
      </c>
      <c r="AM87" s="354">
        <f ca="1">IF((M87)&lt;-$B$9,1,0)</f>
        <v>1</v>
      </c>
      <c r="AN87" s="100">
        <f t="shared" ref="AN87:AO87" ca="1" si="83">SUM(AL83:AL87)</f>
        <v>0</v>
      </c>
      <c r="AO87" s="100">
        <f t="shared" ca="1" si="83"/>
        <v>3</v>
      </c>
      <c r="AP87" s="355" t="str">
        <f t="shared" ca="1" si="24"/>
        <v/>
      </c>
      <c r="AQ87" s="355" t="str">
        <f t="shared" ca="1" si="25"/>
        <v/>
      </c>
      <c r="AR87" s="355" t="str">
        <f t="shared" si="26"/>
        <v/>
      </c>
      <c r="AS87" s="355" t="str">
        <f t="shared" si="27"/>
        <v/>
      </c>
      <c r="AT87" s="355" t="str">
        <f t="shared" ca="1" si="28"/>
        <v/>
      </c>
      <c r="AU87" s="355" t="str">
        <f t="shared" ca="1" si="29"/>
        <v/>
      </c>
      <c r="AV87" s="355" t="str">
        <f t="shared" ca="1" si="30"/>
        <v/>
      </c>
      <c r="AW87" s="379">
        <f t="shared" ca="1" si="31"/>
        <v>0</v>
      </c>
      <c r="AX87" s="351">
        <f t="shared" ca="1" si="32"/>
        <v>0</v>
      </c>
      <c r="AY87" s="174">
        <f t="shared" ca="1" si="80"/>
        <v>0</v>
      </c>
      <c r="AZ87" s="174">
        <f t="shared" ca="1" si="33"/>
        <v>0</v>
      </c>
      <c r="BA87" s="351"/>
      <c r="BB87" s="174"/>
      <c r="BC87" s="174"/>
      <c r="BD87" s="352">
        <f t="shared" si="72"/>
        <v>1</v>
      </c>
      <c r="BE87" s="267">
        <f t="shared" si="34"/>
        <v>0</v>
      </c>
      <c r="BF87" s="267">
        <f t="shared" si="35"/>
        <v>-1</v>
      </c>
      <c r="BG87" s="354">
        <f t="shared" ca="1" si="36"/>
        <v>0</v>
      </c>
      <c r="BH87" s="100">
        <f t="shared" ca="1" si="37"/>
        <v>2</v>
      </c>
      <c r="BI87" s="100">
        <f t="shared" ca="1" si="38"/>
        <v>2</v>
      </c>
      <c r="BJ87" s="354">
        <f t="shared" ca="1" si="39"/>
        <v>1</v>
      </c>
      <c r="BK87" s="100">
        <f t="shared" ca="1" si="40"/>
        <v>6</v>
      </c>
      <c r="BL87" s="100">
        <f t="shared" ca="1" si="41"/>
        <v>3</v>
      </c>
      <c r="BM87" s="354">
        <f t="shared" ca="1" si="42"/>
        <v>1</v>
      </c>
      <c r="BN87" s="354"/>
      <c r="BQ87" s="355" t="str">
        <f t="shared" ca="1" si="43"/>
        <v/>
      </c>
      <c r="BR87" s="355" t="str">
        <f t="shared" ca="1" si="44"/>
        <v/>
      </c>
      <c r="BS87" s="355"/>
      <c r="BT87" s="355" t="str">
        <f t="shared" si="45"/>
        <v/>
      </c>
      <c r="BU87" s="355" t="str">
        <f t="shared" ca="1" si="46"/>
        <v/>
      </c>
      <c r="BV87" s="355" t="str">
        <f t="shared" ca="1" si="47"/>
        <v/>
      </c>
      <c r="BW87" s="355"/>
      <c r="BX87" s="379">
        <f t="shared" ca="1" si="48"/>
        <v>0</v>
      </c>
      <c r="BY87" s="351">
        <f t="shared" ca="1" si="49"/>
        <v>0</v>
      </c>
      <c r="BZ87" s="174">
        <f t="shared" ca="1" si="50"/>
        <v>0</v>
      </c>
      <c r="CA87" s="174">
        <f t="shared" ca="1" si="51"/>
        <v>1</v>
      </c>
      <c r="CB87" s="351"/>
      <c r="CC87" s="174"/>
      <c r="CD87" s="174"/>
      <c r="CE87" s="352">
        <f t="shared" si="52"/>
        <v>1</v>
      </c>
      <c r="CF87" s="267">
        <f t="shared" si="53"/>
        <v>2</v>
      </c>
      <c r="CG87" s="267">
        <f t="shared" si="54"/>
        <v>1</v>
      </c>
      <c r="CH87" s="354">
        <f t="shared" ca="1" si="55"/>
        <v>0</v>
      </c>
      <c r="CI87" s="100">
        <f t="shared" ca="1" si="56"/>
        <v>1</v>
      </c>
      <c r="CJ87" s="100">
        <f t="shared" ca="1" si="57"/>
        <v>0</v>
      </c>
      <c r="CK87" s="354">
        <f t="shared" ca="1" si="58"/>
        <v>1</v>
      </c>
      <c r="CL87" s="100">
        <f t="shared" ca="1" si="59"/>
        <v>7</v>
      </c>
      <c r="CM87" s="100">
        <f t="shared" ca="1" si="60"/>
        <v>4</v>
      </c>
      <c r="CN87" s="354">
        <f t="shared" ca="1" si="61"/>
        <v>0</v>
      </c>
      <c r="CO87" s="354"/>
      <c r="CR87" s="355" t="str">
        <f t="shared" ca="1" si="73"/>
        <v/>
      </c>
      <c r="CS87" s="355" t="str">
        <f t="shared" ca="1" si="62"/>
        <v/>
      </c>
      <c r="CT87" s="355"/>
      <c r="CU87" s="355" t="str">
        <f t="shared" si="63"/>
        <v/>
      </c>
      <c r="CV87" s="355" t="str">
        <f t="shared" ca="1" si="64"/>
        <v/>
      </c>
      <c r="CW87" s="355" t="str">
        <f t="shared" ca="1" si="65"/>
        <v/>
      </c>
      <c r="CX87" s="402"/>
      <c r="CY87" t="str">
        <f t="shared" ca="1" si="66"/>
        <v/>
      </c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</row>
    <row r="88" spans="1:133" x14ac:dyDescent="0.25">
      <c r="A88" s="126">
        <v>9</v>
      </c>
      <c r="B88" s="123">
        <f>IF(ввод!F11="","",ввод!F11)</f>
        <v>99.214713199255797</v>
      </c>
      <c r="C88" s="123">
        <f>IF(ввод!G11="","",ввод!G11)</f>
        <v>100.2062361677081</v>
      </c>
      <c r="D88" s="123" t="str">
        <f>IF(ввод!H11="","",ввод!H11)</f>
        <v/>
      </c>
      <c r="E88" s="124" t="str">
        <f>IF(ввод!I11="","",ввод!I11)</f>
        <v/>
      </c>
      <c r="F88" s="100">
        <f t="shared" si="2"/>
        <v>2</v>
      </c>
      <c r="G88" s="257">
        <f>IF(AND(F88&gt;=2,COUNTA(ввод!D11)=1),1,"")</f>
        <v>1</v>
      </c>
      <c r="H88" s="100">
        <f t="shared" si="77"/>
        <v>0.70111261469483743</v>
      </c>
      <c r="K88" s="100">
        <f t="shared" si="5"/>
        <v>99.710474683481948</v>
      </c>
      <c r="M88" s="100">
        <f>IF(ISNUMBER(парам!$B$8),K88-парам!$B$8,K88-$B$3)</f>
        <v>-0.28952531651805202</v>
      </c>
      <c r="N88" s="100">
        <f t="shared" si="6"/>
        <v>-0.28999999999999998</v>
      </c>
      <c r="O88" s="125">
        <f t="shared" ca="1" si="7"/>
        <v>-0.36816030625181156</v>
      </c>
      <c r="P88" s="100">
        <f t="shared" si="67"/>
        <v>0.99152296845230126</v>
      </c>
      <c r="Q88" s="100">
        <f t="shared" si="3"/>
        <v>0.99</v>
      </c>
      <c r="R88" s="125">
        <f t="shared" ca="1" si="68"/>
        <v>0.444938499317027</v>
      </c>
      <c r="S88" s="100">
        <f t="shared" si="69"/>
        <v>0.24333617353008208</v>
      </c>
      <c r="T88" s="100">
        <f t="shared" si="8"/>
        <v>0.24</v>
      </c>
      <c r="U88" s="125">
        <f t="shared" ca="1" si="70"/>
        <v>0.30518392851813214</v>
      </c>
      <c r="V88" s="174">
        <f t="shared" ca="1" si="9"/>
        <v>0</v>
      </c>
      <c r="W88" s="351">
        <f t="shared" ca="1" si="10"/>
        <v>0</v>
      </c>
      <c r="X88" s="174">
        <f t="shared" ca="1" si="11"/>
        <v>0</v>
      </c>
      <c r="Y88" s="174">
        <f t="shared" ca="1" si="12"/>
        <v>1</v>
      </c>
      <c r="Z88" s="351">
        <f t="shared" si="13"/>
        <v>-1</v>
      </c>
      <c r="AA88" s="174">
        <f t="shared" si="14"/>
        <v>5</v>
      </c>
      <c r="AB88" s="174">
        <f t="shared" si="15"/>
        <v>4</v>
      </c>
      <c r="AC88" s="352">
        <f t="shared" si="74"/>
        <v>1</v>
      </c>
      <c r="AD88" s="267">
        <f t="shared" si="16"/>
        <v>0</v>
      </c>
      <c r="AE88" s="267">
        <f t="shared" si="75"/>
        <v>1</v>
      </c>
      <c r="AF88" s="354">
        <f t="shared" ca="1" si="17"/>
        <v>1</v>
      </c>
      <c r="AG88" s="100">
        <f t="shared" ca="1" si="18"/>
        <v>4</v>
      </c>
      <c r="AH88" s="100">
        <f t="shared" ca="1" si="19"/>
        <v>4</v>
      </c>
      <c r="AI88" s="354">
        <f t="shared" ca="1" si="20"/>
        <v>0</v>
      </c>
      <c r="AJ88" s="100">
        <f t="shared" ref="AJ88:AJ144" ca="1" si="84">SUM(AI81:AI88)</f>
        <v>4</v>
      </c>
      <c r="AK88" s="100">
        <f t="shared" ca="1" si="22"/>
        <v>3</v>
      </c>
      <c r="AL88" s="354">
        <f t="shared" ca="1" si="82"/>
        <v>0</v>
      </c>
      <c r="AM88" s="354">
        <f t="shared" ca="1" si="23"/>
        <v>0</v>
      </c>
      <c r="AN88" s="100">
        <f t="shared" ref="AN88:AO88" ca="1" si="85">SUM(AL84:AL88)</f>
        <v>0</v>
      </c>
      <c r="AO88" s="100">
        <f t="shared" ca="1" si="85"/>
        <v>3</v>
      </c>
      <c r="AP88" s="355" t="str">
        <f t="shared" ca="1" si="24"/>
        <v/>
      </c>
      <c r="AQ88" s="355" t="str">
        <f t="shared" ca="1" si="25"/>
        <v/>
      </c>
      <c r="AR88" s="355" t="str">
        <f t="shared" si="26"/>
        <v/>
      </c>
      <c r="AS88" s="355" t="str">
        <f t="shared" si="27"/>
        <v/>
      </c>
      <c r="AT88" s="355" t="str">
        <f t="shared" ca="1" si="28"/>
        <v/>
      </c>
      <c r="AU88" s="355" t="str">
        <f t="shared" ca="1" si="29"/>
        <v/>
      </c>
      <c r="AV88" s="355" t="str">
        <f t="shared" ca="1" si="30"/>
        <v/>
      </c>
      <c r="AW88" s="379">
        <f t="shared" ca="1" si="31"/>
        <v>0</v>
      </c>
      <c r="AX88" s="351">
        <f t="shared" ca="1" si="32"/>
        <v>0</v>
      </c>
      <c r="AY88" s="174">
        <f t="shared" ca="1" si="80"/>
        <v>0</v>
      </c>
      <c r="AZ88" s="174">
        <f t="shared" ca="1" si="33"/>
        <v>0</v>
      </c>
      <c r="BA88" s="351"/>
      <c r="BB88" s="174"/>
      <c r="BC88" s="174"/>
      <c r="BD88" s="352">
        <f t="shared" si="72"/>
        <v>-1</v>
      </c>
      <c r="BE88" s="267">
        <f t="shared" si="34"/>
        <v>-2</v>
      </c>
      <c r="BF88" s="267">
        <f t="shared" si="35"/>
        <v>-1</v>
      </c>
      <c r="BG88" s="354">
        <f t="shared" ca="1" si="36"/>
        <v>0</v>
      </c>
      <c r="BH88" s="100">
        <f t="shared" ca="1" si="37"/>
        <v>2</v>
      </c>
      <c r="BI88" s="100">
        <f t="shared" ca="1" si="38"/>
        <v>1</v>
      </c>
      <c r="BJ88" s="354">
        <f t="shared" ca="1" si="39"/>
        <v>1</v>
      </c>
      <c r="BK88" s="100">
        <f t="shared" ca="1" si="40"/>
        <v>6</v>
      </c>
      <c r="BL88" s="100">
        <f t="shared" ca="1" si="41"/>
        <v>4</v>
      </c>
      <c r="BM88" s="354">
        <f t="shared" ca="1" si="42"/>
        <v>1</v>
      </c>
      <c r="BN88" s="354"/>
      <c r="BQ88" s="355" t="str">
        <f t="shared" ca="1" si="43"/>
        <v/>
      </c>
      <c r="BR88" s="355" t="str">
        <f t="shared" ca="1" si="44"/>
        <v/>
      </c>
      <c r="BS88" s="355"/>
      <c r="BT88" s="355" t="str">
        <f t="shared" si="45"/>
        <v/>
      </c>
      <c r="BU88" s="355" t="str">
        <f ca="1">IF(BH88&gt;=15,$BU$78,"")</f>
        <v/>
      </c>
      <c r="BV88" s="355" t="str">
        <f t="shared" ca="1" si="47"/>
        <v/>
      </c>
      <c r="BW88" s="355"/>
      <c r="BX88" s="379">
        <f t="shared" ca="1" si="48"/>
        <v>0</v>
      </c>
      <c r="BY88" s="351">
        <f t="shared" ca="1" si="49"/>
        <v>0</v>
      </c>
      <c r="BZ88" s="174">
        <f t="shared" ca="1" si="50"/>
        <v>0</v>
      </c>
      <c r="CA88" s="174">
        <f t="shared" ca="1" si="51"/>
        <v>0</v>
      </c>
      <c r="CB88" s="351"/>
      <c r="CC88" s="174"/>
      <c r="CD88" s="174"/>
      <c r="CE88" s="352">
        <f t="shared" si="52"/>
        <v>-1</v>
      </c>
      <c r="CF88" s="267">
        <f t="shared" si="53"/>
        <v>0</v>
      </c>
      <c r="CG88" s="267">
        <f t="shared" si="54"/>
        <v>1</v>
      </c>
      <c r="CH88" s="354">
        <f t="shared" ca="1" si="55"/>
        <v>1</v>
      </c>
      <c r="CI88" s="100">
        <f t="shared" ca="1" si="56"/>
        <v>2</v>
      </c>
      <c r="CJ88" s="100">
        <f t="shared" ca="1" si="57"/>
        <v>1</v>
      </c>
      <c r="CK88" s="354">
        <f t="shared" ca="1" si="58"/>
        <v>0</v>
      </c>
      <c r="CL88" s="100">
        <f t="shared" ca="1" si="59"/>
        <v>7</v>
      </c>
      <c r="CM88" s="100">
        <f t="shared" ca="1" si="60"/>
        <v>3</v>
      </c>
      <c r="CN88" s="354">
        <f t="shared" ca="1" si="61"/>
        <v>0</v>
      </c>
      <c r="CO88" s="354"/>
      <c r="CR88" s="355" t="str">
        <f t="shared" ca="1" si="73"/>
        <v/>
      </c>
      <c r="CS88" s="355" t="str">
        <f t="shared" ca="1" si="62"/>
        <v/>
      </c>
      <c r="CT88" s="355"/>
      <c r="CU88" s="355" t="str">
        <f t="shared" si="63"/>
        <v/>
      </c>
      <c r="CV88" s="355" t="str">
        <f t="shared" ca="1" si="64"/>
        <v/>
      </c>
      <c r="CW88" s="355" t="str">
        <f t="shared" ca="1" si="65"/>
        <v/>
      </c>
      <c r="CX88" s="402"/>
      <c r="CY88" t="str">
        <f t="shared" ca="1" si="66"/>
        <v/>
      </c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</row>
    <row r="89" spans="1:133" x14ac:dyDescent="0.25">
      <c r="A89" s="126">
        <v>10</v>
      </c>
      <c r="B89" s="123">
        <f>IF(ввод!F12="","",ввод!F12)</f>
        <v>99.487219757433905</v>
      </c>
      <c r="C89" s="123">
        <f>IF(ввод!G12="","",ввод!G12)</f>
        <v>100.47496748691418</v>
      </c>
      <c r="D89" s="123" t="str">
        <f>IF(ввод!H12="","",ввод!H12)</f>
        <v/>
      </c>
      <c r="E89" s="124" t="str">
        <f>IF(ввод!I12="","",ввод!I12)</f>
        <v/>
      </c>
      <c r="F89" s="100">
        <f t="shared" si="2"/>
        <v>2</v>
      </c>
      <c r="G89" s="257">
        <f>IF(AND(F89&gt;=2,COUNTA(ввод!D12)=1),1,"")</f>
        <v>1</v>
      </c>
      <c r="H89" s="100">
        <f t="shared" si="77"/>
        <v>0.69844311761711853</v>
      </c>
      <c r="K89" s="100">
        <f t="shared" si="5"/>
        <v>99.981093622174043</v>
      </c>
      <c r="M89" s="100">
        <f>IF(ISNUMBER(парам!$B$8),K89-парам!$B$8,K89-$B$3)</f>
        <v>-1.8906377825956611E-2</v>
      </c>
      <c r="N89" s="100">
        <f t="shared" si="6"/>
        <v>-1.9E-2</v>
      </c>
      <c r="O89" s="125">
        <f t="shared" ca="1" si="7"/>
        <v>-2.4041344412389757E-2</v>
      </c>
      <c r="P89" s="100">
        <f t="shared" si="67"/>
        <v>0.98774772948027589</v>
      </c>
      <c r="Q89" s="100">
        <f t="shared" si="3"/>
        <v>0.99</v>
      </c>
      <c r="R89" s="125">
        <f t="shared" ca="1" si="68"/>
        <v>0.44324438912873954</v>
      </c>
      <c r="S89" s="100">
        <f t="shared" si="69"/>
        <v>0.27061893869209541</v>
      </c>
      <c r="T89" s="100">
        <f t="shared" si="8"/>
        <v>0.27</v>
      </c>
      <c r="U89" s="125">
        <f t="shared" ca="1" si="70"/>
        <v>0.34333191958289871</v>
      </c>
      <c r="V89" s="174">
        <f t="shared" ca="1" si="9"/>
        <v>0</v>
      </c>
      <c r="W89" s="351">
        <f t="shared" ca="1" si="10"/>
        <v>0</v>
      </c>
      <c r="X89" s="174">
        <f t="shared" ca="1" si="11"/>
        <v>0</v>
      </c>
      <c r="Y89" s="174">
        <f t="shared" ca="1" si="12"/>
        <v>0</v>
      </c>
      <c r="Z89" s="351">
        <f t="shared" si="13"/>
        <v>-1</v>
      </c>
      <c r="AA89" s="174">
        <f t="shared" si="14"/>
        <v>5</v>
      </c>
      <c r="AB89" s="174">
        <f t="shared" si="15"/>
        <v>4</v>
      </c>
      <c r="AC89" s="352">
        <f t="shared" si="74"/>
        <v>1</v>
      </c>
      <c r="AD89" s="267">
        <f t="shared" si="16"/>
        <v>2</v>
      </c>
      <c r="AE89" s="267">
        <f t="shared" si="75"/>
        <v>1</v>
      </c>
      <c r="AF89" s="354">
        <f t="shared" ca="1" si="17"/>
        <v>1</v>
      </c>
      <c r="AG89" s="100">
        <f t="shared" ca="1" si="18"/>
        <v>5</v>
      </c>
      <c r="AH89" s="100">
        <f t="shared" ca="1" si="19"/>
        <v>4</v>
      </c>
      <c r="AI89" s="354">
        <f t="shared" ca="1" si="20"/>
        <v>0</v>
      </c>
      <c r="AJ89" s="100">
        <f t="shared" ca="1" si="84"/>
        <v>3</v>
      </c>
      <c r="AK89" s="100">
        <f t="shared" ca="1" si="22"/>
        <v>2</v>
      </c>
      <c r="AL89" s="354">
        <f t="shared" ca="1" si="82"/>
        <v>0</v>
      </c>
      <c r="AM89" s="354">
        <f t="shared" ca="1" si="23"/>
        <v>0</v>
      </c>
      <c r="AN89" s="100">
        <f t="shared" ref="AN89:AO89" ca="1" si="86">SUM(AL85:AL89)</f>
        <v>0</v>
      </c>
      <c r="AO89" s="100">
        <f t="shared" ca="1" si="86"/>
        <v>3</v>
      </c>
      <c r="AP89" s="355" t="str">
        <f t="shared" ca="1" si="24"/>
        <v/>
      </c>
      <c r="AQ89" s="355" t="str">
        <f t="shared" ca="1" si="25"/>
        <v/>
      </c>
      <c r="AR89" s="355" t="str">
        <f t="shared" si="26"/>
        <v/>
      </c>
      <c r="AS89" s="355" t="str">
        <f t="shared" si="27"/>
        <v/>
      </c>
      <c r="AT89" s="355" t="str">
        <f t="shared" ca="1" si="28"/>
        <v/>
      </c>
      <c r="AU89" s="355" t="str">
        <f t="shared" ca="1" si="29"/>
        <v/>
      </c>
      <c r="AV89" s="355" t="str">
        <f t="shared" ca="1" si="30"/>
        <v/>
      </c>
      <c r="AW89" s="379">
        <f t="shared" ca="1" si="31"/>
        <v>0</v>
      </c>
      <c r="AX89" s="351">
        <f t="shared" ca="1" si="32"/>
        <v>0</v>
      </c>
      <c r="AY89" s="174">
        <f t="shared" ca="1" si="80"/>
        <v>0</v>
      </c>
      <c r="AZ89" s="174">
        <f t="shared" ca="1" si="33"/>
        <v>0</v>
      </c>
      <c r="BA89" s="351"/>
      <c r="BB89" s="174"/>
      <c r="BC89" s="174"/>
      <c r="BD89" s="352">
        <f t="shared" si="72"/>
        <v>-1</v>
      </c>
      <c r="BE89" s="267">
        <f t="shared" si="34"/>
        <v>-2</v>
      </c>
      <c r="BF89" s="267">
        <f t="shared" si="35"/>
        <v>-1</v>
      </c>
      <c r="BG89" s="354">
        <f t="shared" ca="1" si="36"/>
        <v>0</v>
      </c>
      <c r="BH89" s="100">
        <f t="shared" ca="1" si="37"/>
        <v>2</v>
      </c>
      <c r="BI89" s="100">
        <f t="shared" ca="1" si="38"/>
        <v>1</v>
      </c>
      <c r="BJ89" s="354">
        <f t="shared" ca="1" si="39"/>
        <v>1</v>
      </c>
      <c r="BK89" s="100">
        <f t="shared" ca="1" si="40"/>
        <v>7</v>
      </c>
      <c r="BL89" s="100">
        <f t="shared" ca="1" si="41"/>
        <v>4</v>
      </c>
      <c r="BM89" s="354">
        <f t="shared" ca="1" si="42"/>
        <v>1</v>
      </c>
      <c r="BN89" s="354"/>
      <c r="BQ89" s="355" t="str">
        <f t="shared" ca="1" si="43"/>
        <v/>
      </c>
      <c r="BR89" s="355" t="str">
        <f t="shared" ca="1" si="44"/>
        <v/>
      </c>
      <c r="BS89" s="355"/>
      <c r="BT89" s="355" t="str">
        <f t="shared" si="45"/>
        <v/>
      </c>
      <c r="BU89" s="355" t="str">
        <f t="shared" ca="1" si="46"/>
        <v/>
      </c>
      <c r="BV89" s="355" t="str">
        <f t="shared" ca="1" si="47"/>
        <v/>
      </c>
      <c r="BW89" s="355"/>
      <c r="BX89" s="379">
        <f t="shared" ca="1" si="48"/>
        <v>0</v>
      </c>
      <c r="BY89" s="351">
        <f t="shared" ca="1" si="49"/>
        <v>0</v>
      </c>
      <c r="BZ89" s="174">
        <f t="shared" ca="1" si="50"/>
        <v>0</v>
      </c>
      <c r="CA89" s="174">
        <f t="shared" ca="1" si="51"/>
        <v>0</v>
      </c>
      <c r="CB89" s="351"/>
      <c r="CC89" s="174"/>
      <c r="CD89" s="174"/>
      <c r="CE89" s="352">
        <f t="shared" si="52"/>
        <v>1</v>
      </c>
      <c r="CF89" s="267">
        <f t="shared" si="53"/>
        <v>2</v>
      </c>
      <c r="CG89" s="267">
        <f t="shared" si="54"/>
        <v>1</v>
      </c>
      <c r="CH89" s="354">
        <f t="shared" ca="1" si="55"/>
        <v>1</v>
      </c>
      <c r="CI89" s="100">
        <f t="shared" ca="1" si="56"/>
        <v>3</v>
      </c>
      <c r="CJ89" s="100">
        <f t="shared" ca="1" si="57"/>
        <v>2</v>
      </c>
      <c r="CK89" s="354">
        <f t="shared" ca="1" si="58"/>
        <v>0</v>
      </c>
      <c r="CL89" s="100">
        <f t="shared" ca="1" si="59"/>
        <v>6</v>
      </c>
      <c r="CM89" s="100">
        <f t="shared" ca="1" si="60"/>
        <v>2</v>
      </c>
      <c r="CN89" s="354">
        <f t="shared" ca="1" si="61"/>
        <v>0</v>
      </c>
      <c r="CO89" s="354"/>
      <c r="CR89" s="355" t="str">
        <f t="shared" ca="1" si="73"/>
        <v/>
      </c>
      <c r="CS89" s="355" t="str">
        <f t="shared" ca="1" si="62"/>
        <v/>
      </c>
      <c r="CT89" s="355"/>
      <c r="CU89" s="355" t="str">
        <f t="shared" si="63"/>
        <v/>
      </c>
      <c r="CV89" s="355" t="str">
        <f t="shared" ca="1" si="64"/>
        <v/>
      </c>
      <c r="CW89" s="355" t="str">
        <f t="shared" ca="1" si="65"/>
        <v/>
      </c>
      <c r="CX89" s="402"/>
      <c r="CY89" t="str">
        <f t="shared" ca="1" si="66"/>
        <v/>
      </c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</row>
    <row r="90" spans="1:133" x14ac:dyDescent="0.25">
      <c r="A90" s="126">
        <v>11</v>
      </c>
      <c r="B90" s="123">
        <f>IF(ввод!F13="","",ввод!F13)</f>
        <v>99.246079498937974</v>
      </c>
      <c r="C90" s="123">
        <f>IF(ввод!G13="","",ввод!G13)</f>
        <v>98.847312758775857</v>
      </c>
      <c r="D90" s="123" t="str">
        <f>IF(ввод!H13="","",ввод!H13)</f>
        <v/>
      </c>
      <c r="E90" s="124" t="str">
        <f>IF(ввод!I13="","",ввод!I13)</f>
        <v/>
      </c>
      <c r="F90" s="100">
        <f t="shared" si="2"/>
        <v>2</v>
      </c>
      <c r="G90" s="257">
        <f>IF(AND(F90&gt;=2,COUNTA(ввод!D13)=1),1,"")</f>
        <v>1</v>
      </c>
      <c r="H90" s="100">
        <f t="shared" si="77"/>
        <v>0.2819706660802867</v>
      </c>
      <c r="K90" s="100">
        <f t="shared" si="5"/>
        <v>99.046696128856922</v>
      </c>
      <c r="M90" s="100">
        <f>IF(ISNUMBER(парам!$B$8),K90-парам!$B$8,K90-$B$3)</f>
        <v>-0.95330387114307769</v>
      </c>
      <c r="N90" s="100">
        <f t="shared" si="6"/>
        <v>-0.95</v>
      </c>
      <c r="O90" s="125">
        <f t="shared" ca="1" si="7"/>
        <v>-1.2122209186124489</v>
      </c>
      <c r="P90" s="100">
        <f t="shared" si="67"/>
        <v>0.39876674016211666</v>
      </c>
      <c r="Q90" s="100">
        <f t="shared" si="3"/>
        <v>0.4</v>
      </c>
      <c r="R90" s="125">
        <f t="shared" ca="1" si="68"/>
        <v>0.17894358536366112</v>
      </c>
      <c r="S90" s="100">
        <f t="shared" si="69"/>
        <v>0.93439749331712108</v>
      </c>
      <c r="T90" s="100">
        <f t="shared" si="8"/>
        <v>0.93</v>
      </c>
      <c r="U90" s="125">
        <f t="shared" ca="1" si="70"/>
        <v>1.1825877230077622</v>
      </c>
      <c r="V90" s="174">
        <f t="shared" ca="1" si="9"/>
        <v>0</v>
      </c>
      <c r="W90" s="351">
        <f t="shared" ca="1" si="10"/>
        <v>1</v>
      </c>
      <c r="X90" s="174">
        <f t="shared" ca="1" si="11"/>
        <v>1</v>
      </c>
      <c r="Y90" s="174">
        <f t="shared" ca="1" si="12"/>
        <v>1</v>
      </c>
      <c r="Z90" s="351">
        <f t="shared" si="13"/>
        <v>-1</v>
      </c>
      <c r="AA90" s="174">
        <f t="shared" si="14"/>
        <v>5</v>
      </c>
      <c r="AB90" s="174">
        <f t="shared" si="15"/>
        <v>6</v>
      </c>
      <c r="AC90" s="352">
        <f t="shared" si="74"/>
        <v>-1</v>
      </c>
      <c r="AD90" s="267">
        <f t="shared" si="16"/>
        <v>0</v>
      </c>
      <c r="AE90" s="267">
        <f t="shared" si="75"/>
        <v>1</v>
      </c>
      <c r="AF90" s="354">
        <f t="shared" ca="1" si="17"/>
        <v>0</v>
      </c>
      <c r="AG90" s="100">
        <f t="shared" ca="1" si="18"/>
        <v>5</v>
      </c>
      <c r="AH90" s="100">
        <f t="shared" ca="1" si="19"/>
        <v>3</v>
      </c>
      <c r="AI90" s="354">
        <f t="shared" ca="1" si="20"/>
        <v>1</v>
      </c>
      <c r="AJ90" s="100">
        <f t="shared" ca="1" si="84"/>
        <v>4</v>
      </c>
      <c r="AK90" s="100">
        <f t="shared" ca="1" si="22"/>
        <v>2</v>
      </c>
      <c r="AL90" s="354">
        <f t="shared" ca="1" si="82"/>
        <v>0</v>
      </c>
      <c r="AM90" s="354">
        <f t="shared" ca="1" si="23"/>
        <v>1</v>
      </c>
      <c r="AN90" s="100">
        <f t="shared" ref="AN90:AO90" ca="1" si="87">SUM(AL86:AL90)</f>
        <v>0</v>
      </c>
      <c r="AO90" s="100">
        <f t="shared" ca="1" si="87"/>
        <v>3</v>
      </c>
      <c r="AP90" s="355" t="str">
        <f t="shared" ca="1" si="24"/>
        <v/>
      </c>
      <c r="AQ90" s="355" t="str">
        <f t="shared" ca="1" si="25"/>
        <v/>
      </c>
      <c r="AR90" s="355" t="str">
        <f t="shared" si="26"/>
        <v/>
      </c>
      <c r="AS90" s="355" t="str">
        <f t="shared" si="27"/>
        <v/>
      </c>
      <c r="AT90" s="355" t="str">
        <f t="shared" ca="1" si="28"/>
        <v/>
      </c>
      <c r="AU90" s="355" t="str">
        <f t="shared" ca="1" si="29"/>
        <v/>
      </c>
      <c r="AV90" s="355" t="str">
        <f t="shared" ca="1" si="30"/>
        <v/>
      </c>
      <c r="AW90" s="379">
        <f t="shared" ca="1" si="31"/>
        <v>0</v>
      </c>
      <c r="AX90" s="351">
        <f ca="1">IF(ABS(P90)&gt;$B$30,1,0)</f>
        <v>0</v>
      </c>
      <c r="AY90" s="174">
        <f t="shared" ca="1" si="80"/>
        <v>0</v>
      </c>
      <c r="AZ90" s="174">
        <f t="shared" ca="1" si="33"/>
        <v>0</v>
      </c>
      <c r="BA90" s="351"/>
      <c r="BB90" s="174"/>
      <c r="BC90" s="174"/>
      <c r="BD90" s="352">
        <f t="shared" si="72"/>
        <v>-1</v>
      </c>
      <c r="BE90" s="267">
        <f t="shared" si="34"/>
        <v>-2</v>
      </c>
      <c r="BF90" s="267">
        <f t="shared" si="35"/>
        <v>-3</v>
      </c>
      <c r="BG90" s="354">
        <f t="shared" ca="1" si="36"/>
        <v>1</v>
      </c>
      <c r="BH90" s="100">
        <f t="shared" ca="1" si="37"/>
        <v>3</v>
      </c>
      <c r="BI90" s="100">
        <f t="shared" ca="1" si="38"/>
        <v>2</v>
      </c>
      <c r="BJ90" s="354">
        <f t="shared" ca="1" si="39"/>
        <v>0</v>
      </c>
      <c r="BK90" s="100">
        <f t="shared" ca="1" si="40"/>
        <v>6</v>
      </c>
      <c r="BL90" s="100">
        <f t="shared" ca="1" si="41"/>
        <v>3</v>
      </c>
      <c r="BM90" s="354">
        <f t="shared" ca="1" si="42"/>
        <v>0</v>
      </c>
      <c r="BN90" s="354"/>
      <c r="BQ90" s="355" t="str">
        <f t="shared" ca="1" si="43"/>
        <v/>
      </c>
      <c r="BR90" s="355" t="str">
        <f t="shared" ca="1" si="44"/>
        <v/>
      </c>
      <c r="BS90" s="355"/>
      <c r="BT90" s="355" t="str">
        <f t="shared" si="45"/>
        <v/>
      </c>
      <c r="BU90" s="355" t="str">
        <f t="shared" ca="1" si="46"/>
        <v/>
      </c>
      <c r="BV90" s="355" t="str">
        <f t="shared" ca="1" si="47"/>
        <v/>
      </c>
      <c r="BW90" s="355"/>
      <c r="BX90" s="379">
        <f t="shared" ca="1" si="48"/>
        <v>0</v>
      </c>
      <c r="BY90" s="351">
        <f t="shared" ca="1" si="49"/>
        <v>1</v>
      </c>
      <c r="BZ90" s="174">
        <f t="shared" ca="1" si="50"/>
        <v>1</v>
      </c>
      <c r="CA90" s="174">
        <f t="shared" ca="1" si="51"/>
        <v>1</v>
      </c>
      <c r="CB90" s="351"/>
      <c r="CC90" s="174"/>
      <c r="CD90" s="174"/>
      <c r="CE90" s="352">
        <f t="shared" si="52"/>
        <v>1</v>
      </c>
      <c r="CF90" s="267">
        <f t="shared" si="53"/>
        <v>2</v>
      </c>
      <c r="CG90" s="267">
        <f t="shared" si="54"/>
        <v>1</v>
      </c>
      <c r="CH90" s="354">
        <f t="shared" ca="1" si="55"/>
        <v>0</v>
      </c>
      <c r="CI90" s="100">
        <f t="shared" ca="1" si="56"/>
        <v>3</v>
      </c>
      <c r="CJ90" s="100">
        <f t="shared" ca="1" si="57"/>
        <v>2</v>
      </c>
      <c r="CK90" s="354">
        <f t="shared" ca="1" si="58"/>
        <v>1</v>
      </c>
      <c r="CL90" s="100">
        <f t="shared" ca="1" si="59"/>
        <v>6</v>
      </c>
      <c r="CM90" s="100">
        <f t="shared" ca="1" si="60"/>
        <v>2</v>
      </c>
      <c r="CN90" s="354">
        <f t="shared" ca="1" si="61"/>
        <v>1</v>
      </c>
      <c r="CO90" s="354"/>
      <c r="CR90" s="355" t="str">
        <f t="shared" ca="1" si="73"/>
        <v/>
      </c>
      <c r="CS90" s="355" t="str">
        <f t="shared" ca="1" si="62"/>
        <v/>
      </c>
      <c r="CT90" s="355"/>
      <c r="CU90" s="355" t="str">
        <f t="shared" si="63"/>
        <v/>
      </c>
      <c r="CV90" s="355" t="str">
        <f t="shared" ca="1" si="64"/>
        <v/>
      </c>
      <c r="CW90" s="355" t="str">
        <f t="shared" ca="1" si="65"/>
        <v/>
      </c>
      <c r="CX90" s="402"/>
      <c r="CY90" t="str">
        <f ca="1">CONCATENATE(AP90,AQ90,AR90,AS90,AT90,AU90,AV90,BQ90,BR90,BS90,BT90,BU90,BV90,BW90,CQ90,CR90,CS90,CT90,CU90,CV90,CW90,CX90,)</f>
        <v/>
      </c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</row>
    <row r="91" spans="1:133" x14ac:dyDescent="0.25">
      <c r="A91" s="126">
        <v>12</v>
      </c>
      <c r="B91" s="123">
        <f>IF(ввод!F14="","",ввод!F14)</f>
        <v>99.569791869451876</v>
      </c>
      <c r="C91" s="123">
        <f>IF(ввод!G14="","",ввод!G14)</f>
        <v>100.0752814697325</v>
      </c>
      <c r="D91" s="123" t="str">
        <f>IF(ввод!H14="","",ввод!H14)</f>
        <v/>
      </c>
      <c r="E91" s="124" t="str">
        <f>IF(ввод!I14="","",ввод!I14)</f>
        <v/>
      </c>
      <c r="F91" s="100">
        <f t="shared" si="2"/>
        <v>2</v>
      </c>
      <c r="G91" s="257">
        <f>IF(AND(F91&gt;=2,COUNTA(ввод!D14)=1),1,"")</f>
        <v>1</v>
      </c>
      <c r="H91" s="100">
        <f t="shared" si="77"/>
        <v>0.35743512417770795</v>
      </c>
      <c r="K91" s="100">
        <f t="shared" si="5"/>
        <v>99.822536669592182</v>
      </c>
      <c r="M91" s="100">
        <f>IF(ISNUMBER(парам!$B$8),K91-парам!$B$8,K91-$B$3)</f>
        <v>-0.17746333040781792</v>
      </c>
      <c r="N91" s="100">
        <f t="shared" si="6"/>
        <v>-0.18</v>
      </c>
      <c r="O91" s="125">
        <f t="shared" ca="1" si="7"/>
        <v>-0.22566231809070492</v>
      </c>
      <c r="P91" s="100">
        <f t="shared" si="67"/>
        <v>0.50548960028062595</v>
      </c>
      <c r="Q91" s="100">
        <f t="shared" si="3"/>
        <v>0.51</v>
      </c>
      <c r="R91" s="125">
        <f t="shared" ca="1" si="68"/>
        <v>0.22683466881286399</v>
      </c>
      <c r="S91" s="100">
        <f t="shared" si="69"/>
        <v>0.77584054073525976</v>
      </c>
      <c r="T91" s="100">
        <f t="shared" si="8"/>
        <v>0.78</v>
      </c>
      <c r="U91" s="125">
        <f t="shared" ca="1" si="70"/>
        <v>0.99184776768392957</v>
      </c>
      <c r="V91" s="174">
        <f t="shared" ca="1" si="9"/>
        <v>0</v>
      </c>
      <c r="W91" s="351">
        <f t="shared" ca="1" si="10"/>
        <v>0</v>
      </c>
      <c r="X91" s="174">
        <f t="shared" ca="1" si="11"/>
        <v>1</v>
      </c>
      <c r="Y91" s="174">
        <f t="shared" ca="1" si="12"/>
        <v>0</v>
      </c>
      <c r="Z91" s="351">
        <f t="shared" si="13"/>
        <v>-1</v>
      </c>
      <c r="AA91" s="174">
        <f t="shared" si="14"/>
        <v>7</v>
      </c>
      <c r="AB91" s="174">
        <f t="shared" si="15"/>
        <v>6</v>
      </c>
      <c r="AC91" s="352">
        <f t="shared" si="74"/>
        <v>1</v>
      </c>
      <c r="AD91" s="267">
        <f t="shared" si="16"/>
        <v>2</v>
      </c>
      <c r="AE91" s="267">
        <f t="shared" si="75"/>
        <v>3</v>
      </c>
      <c r="AF91" s="354">
        <f t="shared" ca="1" si="17"/>
        <v>1</v>
      </c>
      <c r="AG91" s="100">
        <f t="shared" ca="1" si="18"/>
        <v>6</v>
      </c>
      <c r="AH91" s="100">
        <f t="shared" ca="1" si="19"/>
        <v>3</v>
      </c>
      <c r="AI91" s="354">
        <f t="shared" ca="1" si="20"/>
        <v>0</v>
      </c>
      <c r="AJ91" s="100">
        <f t="shared" ca="1" si="84"/>
        <v>4</v>
      </c>
      <c r="AK91" s="100">
        <f t="shared" ca="1" si="22"/>
        <v>1</v>
      </c>
      <c r="AL91" s="354">
        <f t="shared" ca="1" si="82"/>
        <v>0</v>
      </c>
      <c r="AM91" s="354">
        <f t="shared" ca="1" si="23"/>
        <v>0</v>
      </c>
      <c r="AN91" s="100">
        <f t="shared" ref="AN91:AO91" ca="1" si="88">SUM(AL87:AL91)</f>
        <v>0</v>
      </c>
      <c r="AO91" s="100">
        <f t="shared" ca="1" si="88"/>
        <v>2</v>
      </c>
      <c r="AP91" s="355" t="str">
        <f t="shared" ca="1" si="24"/>
        <v/>
      </c>
      <c r="AQ91" s="355" t="str">
        <f t="shared" ca="1" si="25"/>
        <v/>
      </c>
      <c r="AR91" s="355" t="str">
        <f t="shared" si="26"/>
        <v/>
      </c>
      <c r="AS91" s="355" t="str">
        <f t="shared" si="27"/>
        <v/>
      </c>
      <c r="AT91" s="355" t="str">
        <f t="shared" ca="1" si="28"/>
        <v/>
      </c>
      <c r="AU91" s="355" t="str">
        <f t="shared" ca="1" si="29"/>
        <v/>
      </c>
      <c r="AV91" s="355" t="str">
        <f t="shared" ca="1" si="30"/>
        <v/>
      </c>
      <c r="AW91" s="379">
        <f t="shared" ca="1" si="31"/>
        <v>0</v>
      </c>
      <c r="AX91" s="351">
        <f t="shared" ca="1" si="32"/>
        <v>0</v>
      </c>
      <c r="AY91" s="174">
        <f t="shared" ca="1" si="80"/>
        <v>0</v>
      </c>
      <c r="AZ91" s="174">
        <f t="shared" ca="1" si="33"/>
        <v>0</v>
      </c>
      <c r="BA91" s="351"/>
      <c r="BB91" s="174"/>
      <c r="BC91" s="174"/>
      <c r="BD91" s="352">
        <f t="shared" si="72"/>
        <v>1</v>
      </c>
      <c r="BE91" s="267">
        <f t="shared" si="34"/>
        <v>-2</v>
      </c>
      <c r="BF91" s="267">
        <f t="shared" si="35"/>
        <v>-1</v>
      </c>
      <c r="BG91" s="354">
        <f t="shared" ca="1" si="36"/>
        <v>1</v>
      </c>
      <c r="BH91" s="100">
        <f t="shared" ca="1" si="37"/>
        <v>4</v>
      </c>
      <c r="BI91" s="100">
        <f t="shared" ca="1" si="38"/>
        <v>2</v>
      </c>
      <c r="BJ91" s="354">
        <f t="shared" ca="1" si="39"/>
        <v>0</v>
      </c>
      <c r="BK91" s="100">
        <f t="shared" ca="1" si="40"/>
        <v>5</v>
      </c>
      <c r="BL91" s="100">
        <f t="shared" ca="1" si="41"/>
        <v>2</v>
      </c>
      <c r="BM91" s="354">
        <f t="shared" ca="1" si="42"/>
        <v>0</v>
      </c>
      <c r="BN91" s="354"/>
      <c r="BQ91" s="355" t="str">
        <f t="shared" ca="1" si="43"/>
        <v/>
      </c>
      <c r="BR91" s="355" t="str">
        <f t="shared" ca="1" si="44"/>
        <v/>
      </c>
      <c r="BS91" s="355"/>
      <c r="BT91" s="355" t="str">
        <f t="shared" si="45"/>
        <v/>
      </c>
      <c r="BU91" s="355" t="str">
        <f t="shared" ca="1" si="46"/>
        <v/>
      </c>
      <c r="BV91" s="355" t="str">
        <f t="shared" ca="1" si="47"/>
        <v/>
      </c>
      <c r="BW91" s="355"/>
      <c r="BX91" s="379">
        <f t="shared" ca="1" si="48"/>
        <v>0</v>
      </c>
      <c r="BY91" s="351">
        <f t="shared" ca="1" si="49"/>
        <v>0</v>
      </c>
      <c r="BZ91" s="174">
        <f t="shared" ca="1" si="50"/>
        <v>1</v>
      </c>
      <c r="CA91" s="174">
        <f t="shared" ca="1" si="51"/>
        <v>0</v>
      </c>
      <c r="CB91" s="351"/>
      <c r="CC91" s="174"/>
      <c r="CD91" s="174"/>
      <c r="CE91" s="352">
        <f t="shared" si="52"/>
        <v>-1</v>
      </c>
      <c r="CF91" s="267">
        <f t="shared" si="53"/>
        <v>0</v>
      </c>
      <c r="CG91" s="267">
        <f t="shared" si="54"/>
        <v>1</v>
      </c>
      <c r="CH91" s="354">
        <f t="shared" ca="1" si="55"/>
        <v>0</v>
      </c>
      <c r="CI91" s="100">
        <f t="shared" ca="1" si="56"/>
        <v>3</v>
      </c>
      <c r="CJ91" s="100">
        <f t="shared" ca="1" si="57"/>
        <v>2</v>
      </c>
      <c r="CK91" s="354">
        <f t="shared" ca="1" si="58"/>
        <v>1</v>
      </c>
      <c r="CL91" s="100">
        <f t="shared" ca="1" si="59"/>
        <v>6</v>
      </c>
      <c r="CM91" s="100">
        <f t="shared" ca="1" si="60"/>
        <v>2</v>
      </c>
      <c r="CN91" s="354">
        <f t="shared" ca="1" si="61"/>
        <v>0</v>
      </c>
      <c r="CO91" s="354"/>
      <c r="CR91" s="355" t="str">
        <f t="shared" ca="1" si="73"/>
        <v/>
      </c>
      <c r="CS91" s="355" t="str">
        <f t="shared" ca="1" si="62"/>
        <v/>
      </c>
      <c r="CT91" s="355"/>
      <c r="CU91" s="355" t="str">
        <f t="shared" si="63"/>
        <v/>
      </c>
      <c r="CV91" s="355" t="str">
        <f t="shared" ca="1" si="64"/>
        <v/>
      </c>
      <c r="CW91" s="355" t="str">
        <f t="shared" ca="1" si="65"/>
        <v/>
      </c>
      <c r="CX91" s="402"/>
      <c r="CY91" t="str">
        <f t="shared" ca="1" si="66"/>
        <v/>
      </c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</row>
    <row r="92" spans="1:133" x14ac:dyDescent="0.25">
      <c r="A92" s="126">
        <v>13</v>
      </c>
      <c r="B92" s="123">
        <f>IF(ввод!F15="","",ввод!F15)</f>
        <v>101.173592081789</v>
      </c>
      <c r="C92" s="123">
        <f>IF(ввод!G15="","",ввод!G15)</f>
        <v>100.31113839115037</v>
      </c>
      <c r="D92" s="123" t="str">
        <f>IF(ввод!H15="","",ввод!H15)</f>
        <v/>
      </c>
      <c r="E92" s="124" t="str">
        <f>IF(ввод!I15="","",ввод!I15)</f>
        <v/>
      </c>
      <c r="F92" s="100">
        <f t="shared" si="2"/>
        <v>2</v>
      </c>
      <c r="G92" s="257">
        <f>IF(AND(F92&gt;=2,COUNTA(ввод!D15)=1),1,"")</f>
        <v>1</v>
      </c>
      <c r="H92" s="100">
        <f t="shared" si="77"/>
        <v>0.6098468531099408</v>
      </c>
      <c r="K92" s="100">
        <f t="shared" si="5"/>
        <v>100.74236523646968</v>
      </c>
      <c r="M92" s="100">
        <f>IF(ISNUMBER(парам!$B$8),K92-парам!$B$8,K92-$B$3)</f>
        <v>0.74236523646968067</v>
      </c>
      <c r="N92" s="100">
        <f t="shared" si="6"/>
        <v>0.74</v>
      </c>
      <c r="O92" s="125">
        <f t="shared" ca="1" si="7"/>
        <v>0.94399141358795546</v>
      </c>
      <c r="P92" s="100">
        <f t="shared" si="67"/>
        <v>0.86245369063863109</v>
      </c>
      <c r="Q92" s="100">
        <f t="shared" si="3"/>
        <v>0.86</v>
      </c>
      <c r="R92" s="125">
        <f t="shared" ca="1" si="68"/>
        <v>0.38701962844307458</v>
      </c>
      <c r="S92" s="100">
        <f t="shared" si="69"/>
        <v>0.91982856687749859</v>
      </c>
      <c r="T92" s="100">
        <f t="shared" si="8"/>
        <v>0.92</v>
      </c>
      <c r="U92" s="125">
        <f t="shared" ca="1" si="70"/>
        <v>1.1698717259861735</v>
      </c>
      <c r="V92" s="174">
        <f t="shared" ca="1" si="9"/>
        <v>0</v>
      </c>
      <c r="W92" s="351">
        <f t="shared" ca="1" si="10"/>
        <v>0</v>
      </c>
      <c r="X92" s="174">
        <f t="shared" ca="1" si="11"/>
        <v>0</v>
      </c>
      <c r="Y92" s="174">
        <f t="shared" ca="1" si="12"/>
        <v>1</v>
      </c>
      <c r="Z92" s="351">
        <f t="shared" si="13"/>
        <v>1</v>
      </c>
      <c r="AA92" s="174">
        <f t="shared" si="14"/>
        <v>5</v>
      </c>
      <c r="AB92" s="174">
        <f t="shared" si="15"/>
        <v>4</v>
      </c>
      <c r="AC92" s="352">
        <f t="shared" si="74"/>
        <v>1</v>
      </c>
      <c r="AD92" s="267">
        <f t="shared" si="16"/>
        <v>4</v>
      </c>
      <c r="AE92" s="267">
        <f t="shared" si="75"/>
        <v>3</v>
      </c>
      <c r="AF92" s="354">
        <f t="shared" ca="1" si="17"/>
        <v>0</v>
      </c>
      <c r="AG92" s="100">
        <f t="shared" ca="1" si="18"/>
        <v>6</v>
      </c>
      <c r="AH92" s="100">
        <f t="shared" ca="1" si="19"/>
        <v>3</v>
      </c>
      <c r="AI92" s="354">
        <f t="shared" ca="1" si="20"/>
        <v>1</v>
      </c>
      <c r="AJ92" s="100">
        <f t="shared" ca="1" si="84"/>
        <v>5</v>
      </c>
      <c r="AK92" s="100">
        <f t="shared" ca="1" si="22"/>
        <v>2</v>
      </c>
      <c r="AL92" s="354">
        <f t="shared" ca="1" si="82"/>
        <v>1</v>
      </c>
      <c r="AM92" s="354">
        <f t="shared" ca="1" si="23"/>
        <v>0</v>
      </c>
      <c r="AN92" s="100">
        <f t="shared" ref="AN92:AO92" ca="1" si="89">SUM(AL88:AL92)</f>
        <v>1</v>
      </c>
      <c r="AO92" s="100">
        <f t="shared" ca="1" si="89"/>
        <v>1</v>
      </c>
      <c r="AP92" s="355" t="str">
        <f t="shared" ca="1" si="24"/>
        <v/>
      </c>
      <c r="AQ92" s="355" t="str">
        <f t="shared" ca="1" si="25"/>
        <v/>
      </c>
      <c r="AR92" s="355" t="str">
        <f t="shared" si="26"/>
        <v/>
      </c>
      <c r="AS92" s="355" t="str">
        <f t="shared" si="27"/>
        <v/>
      </c>
      <c r="AT92" s="355" t="str">
        <f t="shared" ca="1" si="28"/>
        <v/>
      </c>
      <c r="AU92" s="355" t="str">
        <f t="shared" ca="1" si="29"/>
        <v/>
      </c>
      <c r="AV92" s="355" t="str">
        <f t="shared" ca="1" si="30"/>
        <v/>
      </c>
      <c r="AW92" s="379">
        <f t="shared" ca="1" si="31"/>
        <v>0</v>
      </c>
      <c r="AX92" s="351">
        <f t="shared" ca="1" si="32"/>
        <v>0</v>
      </c>
      <c r="AY92" s="174">
        <f t="shared" ca="1" si="80"/>
        <v>0</v>
      </c>
      <c r="AZ92" s="174">
        <f t="shared" ca="1" si="33"/>
        <v>0</v>
      </c>
      <c r="BA92" s="351"/>
      <c r="BB92" s="174"/>
      <c r="BC92" s="174"/>
      <c r="BD92" s="352">
        <f t="shared" si="72"/>
        <v>1</v>
      </c>
      <c r="BE92" s="267">
        <f t="shared" si="34"/>
        <v>0</v>
      </c>
      <c r="BF92" s="267">
        <f t="shared" si="35"/>
        <v>-1</v>
      </c>
      <c r="BG92" s="354">
        <f t="shared" ca="1" si="36"/>
        <v>1</v>
      </c>
      <c r="BH92" s="100">
        <f t="shared" ca="1" si="37"/>
        <v>5</v>
      </c>
      <c r="BI92" s="100">
        <f t="shared" ca="1" si="38"/>
        <v>3</v>
      </c>
      <c r="BJ92" s="354">
        <f t="shared" ca="1" si="39"/>
        <v>0</v>
      </c>
      <c r="BK92" s="100">
        <f t="shared" ca="1" si="40"/>
        <v>5</v>
      </c>
      <c r="BL92" s="100">
        <f t="shared" ca="1" si="41"/>
        <v>1</v>
      </c>
      <c r="BM92" s="354">
        <f t="shared" ca="1" si="42"/>
        <v>0</v>
      </c>
      <c r="BN92" s="354"/>
      <c r="BQ92" s="355" t="str">
        <f t="shared" ca="1" si="43"/>
        <v/>
      </c>
      <c r="BR92" s="355" t="str">
        <f t="shared" ca="1" si="44"/>
        <v/>
      </c>
      <c r="BS92" s="355"/>
      <c r="BT92" s="355" t="str">
        <f t="shared" si="45"/>
        <v/>
      </c>
      <c r="BU92" s="355" t="str">
        <f t="shared" ca="1" si="46"/>
        <v/>
      </c>
      <c r="BV92" s="355" t="str">
        <f t="shared" ca="1" si="47"/>
        <v/>
      </c>
      <c r="BW92" s="355"/>
      <c r="BX92" s="379">
        <f t="shared" ca="1" si="48"/>
        <v>0</v>
      </c>
      <c r="BY92" s="351">
        <f t="shared" ca="1" si="49"/>
        <v>1</v>
      </c>
      <c r="BZ92" s="174">
        <f t="shared" ca="1" si="50"/>
        <v>1</v>
      </c>
      <c r="CA92" s="174">
        <f t="shared" ca="1" si="51"/>
        <v>2</v>
      </c>
      <c r="CB92" s="351"/>
      <c r="CC92" s="174"/>
      <c r="CD92" s="174"/>
      <c r="CE92" s="352">
        <f t="shared" si="52"/>
        <v>1</v>
      </c>
      <c r="CF92" s="267">
        <f t="shared" si="53"/>
        <v>2</v>
      </c>
      <c r="CG92" s="267">
        <f t="shared" si="54"/>
        <v>1</v>
      </c>
      <c r="CH92" s="354">
        <f t="shared" ca="1" si="55"/>
        <v>0</v>
      </c>
      <c r="CI92" s="100">
        <f t="shared" ca="1" si="56"/>
        <v>3</v>
      </c>
      <c r="CJ92" s="100">
        <f t="shared" ca="1" si="57"/>
        <v>2</v>
      </c>
      <c r="CK92" s="354">
        <f t="shared" ca="1" si="58"/>
        <v>1</v>
      </c>
      <c r="CL92" s="100">
        <f t="shared" ca="1" si="59"/>
        <v>6</v>
      </c>
      <c r="CM92" s="100">
        <f t="shared" ca="1" si="60"/>
        <v>3</v>
      </c>
      <c r="CN92" s="354">
        <f t="shared" ca="1" si="61"/>
        <v>1</v>
      </c>
      <c r="CO92" s="354"/>
      <c r="CR92" s="355" t="str">
        <f t="shared" ca="1" si="73"/>
        <v/>
      </c>
      <c r="CS92" s="355" t="str">
        <f t="shared" ca="1" si="62"/>
        <v xml:space="preserve">wR3'2&gt;2S </v>
      </c>
      <c r="CT92" s="355"/>
      <c r="CU92" s="355" t="str">
        <f t="shared" si="63"/>
        <v/>
      </c>
      <c r="CV92" s="355" t="str">
        <f t="shared" ca="1" si="64"/>
        <v/>
      </c>
      <c r="CW92" s="355" t="str">
        <f t="shared" ca="1" si="65"/>
        <v/>
      </c>
      <c r="CX92" s="402"/>
      <c r="CY92" t="str">
        <f t="shared" ca="1" si="66"/>
        <v xml:space="preserve">wR3'2&gt;2S </v>
      </c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</row>
    <row r="93" spans="1:133" x14ac:dyDescent="0.25">
      <c r="A93" s="126">
        <v>14</v>
      </c>
      <c r="B93" s="123">
        <f>IF(ввод!F16="","",ввод!F16)</f>
        <v>99.852904274128733</v>
      </c>
      <c r="C93" s="123">
        <f>IF(ввод!G16="","",ввод!G16)</f>
        <v>99.748089801898928</v>
      </c>
      <c r="D93" s="123" t="str">
        <f>IF(ввод!H16="","",ввод!H16)</f>
        <v/>
      </c>
      <c r="E93" s="124" t="str">
        <f>IF(ввод!I16="","",ввод!I16)</f>
        <v/>
      </c>
      <c r="F93" s="100">
        <f t="shared" si="2"/>
        <v>2</v>
      </c>
      <c r="G93" s="257">
        <f>IF(AND(F93&gt;=2,COUNTA(ввод!D16)=1),1,"")</f>
        <v>1</v>
      </c>
      <c r="H93" s="100">
        <f t="shared" si="77"/>
        <v>7.4115024080184028E-2</v>
      </c>
      <c r="K93" s="100">
        <f t="shared" si="5"/>
        <v>99.80049703801383</v>
      </c>
      <c r="M93" s="100">
        <f>IF(ISNUMBER(парам!$B$8),K93-парам!$B$8,K93-$B$3)</f>
        <v>-0.19950296198616968</v>
      </c>
      <c r="N93" s="100">
        <f t="shared" si="6"/>
        <v>-0.2</v>
      </c>
      <c r="O93" s="125">
        <f t="shared" ca="1" si="7"/>
        <v>-0.25368790704142852</v>
      </c>
      <c r="P93" s="100">
        <f t="shared" si="67"/>
        <v>0.10481447222980478</v>
      </c>
      <c r="Q93" s="100">
        <f t="shared" si="3"/>
        <v>0.1</v>
      </c>
      <c r="R93" s="125">
        <f ca="1">P93*$D$30</f>
        <v>4.7034708690037813E-2</v>
      </c>
      <c r="S93" s="100">
        <f t="shared" si="69"/>
        <v>0.94186819845585035</v>
      </c>
      <c r="T93" s="100">
        <f t="shared" si="8"/>
        <v>0.94</v>
      </c>
      <c r="U93" s="125">
        <f t="shared" ca="1" si="70"/>
        <v>1.195303720029351</v>
      </c>
      <c r="V93" s="174">
        <f t="shared" ca="1" si="9"/>
        <v>0</v>
      </c>
      <c r="W93" s="351">
        <f t="shared" ca="1" si="10"/>
        <v>0</v>
      </c>
      <c r="X93" s="174">
        <f t="shared" ca="1" si="11"/>
        <v>0</v>
      </c>
      <c r="Y93" s="174">
        <f t="shared" ca="1" si="12"/>
        <v>0</v>
      </c>
      <c r="Z93" s="351">
        <f t="shared" si="13"/>
        <v>-1</v>
      </c>
      <c r="AA93" s="174">
        <f t="shared" si="14"/>
        <v>7</v>
      </c>
      <c r="AB93" s="174">
        <f t="shared" si="15"/>
        <v>4</v>
      </c>
      <c r="AC93" s="352">
        <f t="shared" si="74"/>
        <v>-1</v>
      </c>
      <c r="AD93" s="267">
        <f t="shared" si="16"/>
        <v>2</v>
      </c>
      <c r="AE93" s="267">
        <f t="shared" si="75"/>
        <v>1</v>
      </c>
      <c r="AF93" s="354">
        <f t="shared" ca="1" si="17"/>
        <v>1</v>
      </c>
      <c r="AG93" s="100">
        <f t="shared" ca="1" si="18"/>
        <v>7</v>
      </c>
      <c r="AH93" s="100">
        <f t="shared" ca="1" si="19"/>
        <v>4</v>
      </c>
      <c r="AI93" s="354">
        <f t="shared" ca="1" si="20"/>
        <v>0</v>
      </c>
      <c r="AJ93" s="100">
        <f t="shared" ca="1" si="84"/>
        <v>4</v>
      </c>
      <c r="AK93" s="100">
        <f t="shared" ca="1" si="22"/>
        <v>2</v>
      </c>
      <c r="AL93" s="354">
        <f t="shared" ca="1" si="82"/>
        <v>0</v>
      </c>
      <c r="AM93" s="354">
        <f t="shared" ca="1" si="23"/>
        <v>0</v>
      </c>
      <c r="AN93" s="100">
        <f t="shared" ref="AN93:AO93" ca="1" si="90">SUM(AL89:AL93)</f>
        <v>1</v>
      </c>
      <c r="AO93" s="100">
        <f t="shared" ca="1" si="90"/>
        <v>1</v>
      </c>
      <c r="AP93" s="355" t="str">
        <f t="shared" ca="1" si="24"/>
        <v/>
      </c>
      <c r="AQ93" s="355" t="str">
        <f t="shared" ca="1" si="25"/>
        <v/>
      </c>
      <c r="AR93" s="355" t="str">
        <f t="shared" si="26"/>
        <v/>
      </c>
      <c r="AS93" s="355" t="str">
        <f t="shared" si="27"/>
        <v/>
      </c>
      <c r="AT93" s="355" t="str">
        <f t="shared" ca="1" si="28"/>
        <v/>
      </c>
      <c r="AU93" s="355" t="str">
        <f t="shared" ca="1" si="29"/>
        <v/>
      </c>
      <c r="AV93" s="355" t="str">
        <f t="shared" ca="1" si="30"/>
        <v/>
      </c>
      <c r="AW93" s="379">
        <f t="shared" ca="1" si="31"/>
        <v>0</v>
      </c>
      <c r="AX93" s="351">
        <f t="shared" ca="1" si="32"/>
        <v>0</v>
      </c>
      <c r="AY93" s="174">
        <f t="shared" ca="1" si="80"/>
        <v>0</v>
      </c>
      <c r="AZ93" s="174">
        <f t="shared" ca="1" si="33"/>
        <v>0</v>
      </c>
      <c r="BA93" s="351"/>
      <c r="BB93" s="174"/>
      <c r="BC93" s="174"/>
      <c r="BD93" s="352">
        <f t="shared" si="72"/>
        <v>-1</v>
      </c>
      <c r="BE93" s="267">
        <f t="shared" si="34"/>
        <v>-2</v>
      </c>
      <c r="BF93" s="267">
        <f t="shared" si="35"/>
        <v>-1</v>
      </c>
      <c r="BG93" s="354">
        <f t="shared" ca="1" si="36"/>
        <v>1</v>
      </c>
      <c r="BH93" s="100">
        <f t="shared" ca="1" si="37"/>
        <v>6</v>
      </c>
      <c r="BI93" s="100">
        <f t="shared" ca="1" si="38"/>
        <v>4</v>
      </c>
      <c r="BJ93" s="354">
        <f t="shared" ca="1" si="39"/>
        <v>0</v>
      </c>
      <c r="BK93" s="100">
        <f t="shared" ca="1" si="40"/>
        <v>4</v>
      </c>
      <c r="BL93" s="100">
        <f t="shared" ca="1" si="41"/>
        <v>0</v>
      </c>
      <c r="BM93" s="354">
        <f t="shared" ca="1" si="42"/>
        <v>0</v>
      </c>
      <c r="BN93" s="354"/>
      <c r="BQ93" s="355" t="str">
        <f t="shared" ca="1" si="43"/>
        <v/>
      </c>
      <c r="BR93" s="355" t="str">
        <f t="shared" ca="1" si="44"/>
        <v/>
      </c>
      <c r="BS93" s="355"/>
      <c r="BT93" s="355" t="str">
        <f t="shared" si="45"/>
        <v/>
      </c>
      <c r="BU93" s="355" t="str">
        <f t="shared" ca="1" si="46"/>
        <v/>
      </c>
      <c r="BV93" s="355" t="str">
        <f t="shared" ca="1" si="47"/>
        <v/>
      </c>
      <c r="BW93" s="355"/>
      <c r="BX93" s="379">
        <f t="shared" ca="1" si="48"/>
        <v>0</v>
      </c>
      <c r="BY93" s="351">
        <f t="shared" ca="1" si="49"/>
        <v>1</v>
      </c>
      <c r="BZ93" s="174">
        <f t="shared" ca="1" si="50"/>
        <v>2</v>
      </c>
      <c r="CA93" s="174">
        <f t="shared" ca="1" si="51"/>
        <v>1</v>
      </c>
      <c r="CB93" s="351"/>
      <c r="CC93" s="174"/>
      <c r="CD93" s="174"/>
      <c r="CE93" s="352">
        <f t="shared" si="52"/>
        <v>1</v>
      </c>
      <c r="CF93" s="267">
        <f t="shared" si="53"/>
        <v>2</v>
      </c>
      <c r="CG93" s="267">
        <f t="shared" si="54"/>
        <v>3</v>
      </c>
      <c r="CH93" s="354">
        <f t="shared" ca="1" si="55"/>
        <v>0</v>
      </c>
      <c r="CI93" s="100">
        <f t="shared" ca="1" si="56"/>
        <v>3</v>
      </c>
      <c r="CJ93" s="100">
        <f t="shared" ca="1" si="57"/>
        <v>2</v>
      </c>
      <c r="CK93" s="354">
        <f t="shared" ca="1" si="58"/>
        <v>1</v>
      </c>
      <c r="CL93" s="100">
        <f t="shared" ca="1" si="59"/>
        <v>6</v>
      </c>
      <c r="CM93" s="100">
        <f t="shared" ca="1" si="60"/>
        <v>4</v>
      </c>
      <c r="CN93" s="354">
        <f t="shared" ca="1" si="61"/>
        <v>1</v>
      </c>
      <c r="CO93" s="354"/>
      <c r="CR93" s="355" t="str">
        <f t="shared" ca="1" si="73"/>
        <v/>
      </c>
      <c r="CS93" s="355" t="str">
        <f t="shared" ca="1" si="62"/>
        <v xml:space="preserve">wR3'2&gt;2S </v>
      </c>
      <c r="CT93" s="355"/>
      <c r="CU93" s="355" t="str">
        <f t="shared" si="63"/>
        <v/>
      </c>
      <c r="CV93" s="355" t="str">
        <f t="shared" ca="1" si="64"/>
        <v/>
      </c>
      <c r="CW93" s="355" t="str">
        <f t="shared" ca="1" si="65"/>
        <v/>
      </c>
      <c r="CX93" s="402"/>
      <c r="CY93" t="str">
        <f t="shared" ca="1" si="66"/>
        <v xml:space="preserve">wR3'2&gt;2S </v>
      </c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</row>
    <row r="94" spans="1:133" x14ac:dyDescent="0.25">
      <c r="A94" s="126">
        <v>15</v>
      </c>
      <c r="B94" s="123">
        <f>IF(ввод!F17="","",ввод!F17)</f>
        <v>99.679448677378844</v>
      </c>
      <c r="C94" s="123">
        <f>IF(ввод!G17="","",ввод!G17)</f>
        <v>99.737424924282749</v>
      </c>
      <c r="D94" s="123" t="str">
        <f>IF(ввод!H17="","",ввод!H17)</f>
        <v/>
      </c>
      <c r="E94" s="124" t="str">
        <f>IF(ввод!I17="","",ввод!I17)</f>
        <v/>
      </c>
      <c r="F94" s="100">
        <f t="shared" si="2"/>
        <v>2</v>
      </c>
      <c r="G94" s="257">
        <f>IF(AND(F94&gt;=2,COUNTA(ввод!D17)=1),1,"")</f>
        <v>1</v>
      </c>
      <c r="H94" s="100">
        <f t="shared" si="77"/>
        <v>4.0995397333497052E-2</v>
      </c>
      <c r="K94" s="100">
        <f t="shared" si="5"/>
        <v>99.708436800830796</v>
      </c>
      <c r="M94" s="100">
        <f>IF(ISNUMBER(парам!$B$8),K94-парам!$B$8,K94-$B$3)</f>
        <v>-0.29156319916920381</v>
      </c>
      <c r="N94" s="100">
        <f t="shared" si="6"/>
        <v>-0.28999999999999998</v>
      </c>
      <c r="O94" s="125">
        <f t="shared" ca="1" si="7"/>
        <v>-0.37075167722405095</v>
      </c>
      <c r="P94" s="100">
        <f t="shared" si="67"/>
        <v>5.7976246903905349E-2</v>
      </c>
      <c r="Q94" s="100">
        <f t="shared" si="3"/>
        <v>5.8000000000000003E-2</v>
      </c>
      <c r="R94" s="125">
        <f t="shared" ca="1" si="68"/>
        <v>2.6016406189483074E-2</v>
      </c>
      <c r="S94" s="100">
        <f t="shared" si="69"/>
        <v>9.2060237183034133E-2</v>
      </c>
      <c r="T94" s="100">
        <f t="shared" si="8"/>
        <v>9.1999999999999998E-2</v>
      </c>
      <c r="U94" s="125">
        <f t="shared" ca="1" si="70"/>
        <v>0.11698717259861734</v>
      </c>
      <c r="V94" s="174">
        <f t="shared" ca="1" si="9"/>
        <v>0</v>
      </c>
      <c r="W94" s="351">
        <f t="shared" ca="1" si="10"/>
        <v>0</v>
      </c>
      <c r="X94" s="174">
        <f t="shared" ca="1" si="11"/>
        <v>0</v>
      </c>
      <c r="Y94" s="174">
        <f t="shared" ca="1" si="12"/>
        <v>0</v>
      </c>
      <c r="Z94" s="351">
        <f t="shared" si="13"/>
        <v>-1</v>
      </c>
      <c r="AA94" s="174">
        <f t="shared" si="14"/>
        <v>7</v>
      </c>
      <c r="AB94" s="174">
        <f t="shared" si="15"/>
        <v>4</v>
      </c>
      <c r="AC94" s="352">
        <f t="shared" si="74"/>
        <v>-1</v>
      </c>
      <c r="AD94" s="267">
        <f t="shared" si="16"/>
        <v>0</v>
      </c>
      <c r="AE94" s="267">
        <f>SUM(AC90:AC94)</f>
        <v>-1</v>
      </c>
      <c r="AF94" s="354">
        <f t="shared" ca="1" si="17"/>
        <v>1</v>
      </c>
      <c r="AG94" s="100">
        <f t="shared" ca="1" si="18"/>
        <v>8</v>
      </c>
      <c r="AH94" s="100">
        <f t="shared" ca="1" si="19"/>
        <v>5</v>
      </c>
      <c r="AI94" s="354">
        <f t="shared" ca="1" si="20"/>
        <v>0</v>
      </c>
      <c r="AJ94" s="100">
        <f t="shared" ca="1" si="84"/>
        <v>3</v>
      </c>
      <c r="AK94" s="100">
        <f t="shared" ca="1" si="22"/>
        <v>1</v>
      </c>
      <c r="AL94" s="354">
        <f t="shared" ca="1" si="82"/>
        <v>0</v>
      </c>
      <c r="AM94" s="354">
        <f t="shared" ca="1" si="23"/>
        <v>0</v>
      </c>
      <c r="AN94" s="100">
        <f t="shared" ref="AN94:AO94" ca="1" si="91">SUM(AL90:AL94)</f>
        <v>1</v>
      </c>
      <c r="AO94" s="100">
        <f t="shared" ca="1" si="91"/>
        <v>1</v>
      </c>
      <c r="AP94" s="355" t="str">
        <f t="shared" ca="1" si="24"/>
        <v/>
      </c>
      <c r="AQ94" s="355" t="str">
        <f t="shared" ca="1" si="25"/>
        <v/>
      </c>
      <c r="AR94" s="355" t="str">
        <f t="shared" si="26"/>
        <v/>
      </c>
      <c r="AS94" s="355" t="str">
        <f t="shared" si="27"/>
        <v/>
      </c>
      <c r="AT94" s="355" t="str">
        <f t="shared" ca="1" si="28"/>
        <v/>
      </c>
      <c r="AU94" s="355" t="str">
        <f t="shared" ca="1" si="29"/>
        <v/>
      </c>
      <c r="AV94" s="355" t="str">
        <f t="shared" ca="1" si="30"/>
        <v/>
      </c>
      <c r="AW94" s="379">
        <f t="shared" ca="1" si="31"/>
        <v>0</v>
      </c>
      <c r="AX94" s="351">
        <f t="shared" ca="1" si="32"/>
        <v>0</v>
      </c>
      <c r="AY94" s="174">
        <f t="shared" ca="1" si="80"/>
        <v>0</v>
      </c>
      <c r="AZ94" s="174">
        <f t="shared" ca="1" si="33"/>
        <v>0</v>
      </c>
      <c r="BA94" s="351"/>
      <c r="BB94" s="174"/>
      <c r="BC94" s="174"/>
      <c r="BD94" s="352">
        <f t="shared" si="72"/>
        <v>-1</v>
      </c>
      <c r="BE94" s="267">
        <f t="shared" si="34"/>
        <v>-2</v>
      </c>
      <c r="BF94" s="267">
        <f t="shared" si="35"/>
        <v>-1</v>
      </c>
      <c r="BG94" s="354">
        <f t="shared" ca="1" si="36"/>
        <v>1</v>
      </c>
      <c r="BH94" s="100">
        <f t="shared" ca="1" si="37"/>
        <v>7</v>
      </c>
      <c r="BI94" s="100">
        <f t="shared" ca="1" si="38"/>
        <v>5</v>
      </c>
      <c r="BJ94" s="354">
        <f t="shared" ca="1" si="39"/>
        <v>0</v>
      </c>
      <c r="BK94" s="100">
        <f t="shared" ca="1" si="40"/>
        <v>3</v>
      </c>
      <c r="BL94" s="100">
        <f t="shared" ca="1" si="41"/>
        <v>0</v>
      </c>
      <c r="BM94" s="354">
        <f t="shared" ca="1" si="42"/>
        <v>0</v>
      </c>
      <c r="BN94" s="354"/>
      <c r="BQ94" s="355" t="str">
        <f t="shared" ca="1" si="43"/>
        <v/>
      </c>
      <c r="BR94" s="355" t="str">
        <f t="shared" ca="1" si="44"/>
        <v/>
      </c>
      <c r="BS94" s="355"/>
      <c r="BT94" s="355" t="str">
        <f t="shared" si="45"/>
        <v/>
      </c>
      <c r="BU94" s="355" t="str">
        <f t="shared" ca="1" si="46"/>
        <v/>
      </c>
      <c r="BV94" s="355" t="str">
        <f t="shared" ca="1" si="47"/>
        <v/>
      </c>
      <c r="BW94" s="355"/>
      <c r="BX94" s="379">
        <f t="shared" ca="1" si="48"/>
        <v>0</v>
      </c>
      <c r="BY94" s="351">
        <f t="shared" ca="1" si="49"/>
        <v>0</v>
      </c>
      <c r="BZ94" s="174">
        <f t="shared" ca="1" si="50"/>
        <v>1</v>
      </c>
      <c r="CA94" s="174">
        <f t="shared" ca="1" si="51"/>
        <v>1</v>
      </c>
      <c r="CB94" s="351"/>
      <c r="CC94" s="174"/>
      <c r="CD94" s="174"/>
      <c r="CE94" s="352">
        <f t="shared" si="52"/>
        <v>-1</v>
      </c>
      <c r="CF94" s="267">
        <f t="shared" si="53"/>
        <v>2</v>
      </c>
      <c r="CG94" s="267">
        <f t="shared" si="54"/>
        <v>1</v>
      </c>
      <c r="CH94" s="354">
        <f t="shared" ca="1" si="55"/>
        <v>1</v>
      </c>
      <c r="CI94" s="100">
        <f t="shared" ca="1" si="56"/>
        <v>4</v>
      </c>
      <c r="CJ94" s="100">
        <f t="shared" ca="1" si="57"/>
        <v>3</v>
      </c>
      <c r="CK94" s="354">
        <f t="shared" ca="1" si="58"/>
        <v>0</v>
      </c>
      <c r="CL94" s="100">
        <f t="shared" ca="1" si="59"/>
        <v>5</v>
      </c>
      <c r="CM94" s="100">
        <f t="shared" ca="1" si="60"/>
        <v>3</v>
      </c>
      <c r="CN94" s="354">
        <f t="shared" ca="1" si="61"/>
        <v>0</v>
      </c>
      <c r="CO94" s="354"/>
      <c r="CR94" s="355" t="str">
        <f t="shared" ca="1" si="73"/>
        <v/>
      </c>
      <c r="CS94" s="355" t="str">
        <f t="shared" ca="1" si="62"/>
        <v/>
      </c>
      <c r="CT94" s="355"/>
      <c r="CU94" s="355" t="str">
        <f t="shared" si="63"/>
        <v/>
      </c>
      <c r="CV94" s="355" t="str">
        <f t="shared" ca="1" si="64"/>
        <v/>
      </c>
      <c r="CW94" s="355" t="str">
        <f t="shared" ca="1" si="65"/>
        <v/>
      </c>
      <c r="CX94" s="402"/>
      <c r="CY94" t="str">
        <f t="shared" ca="1" si="66"/>
        <v/>
      </c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</row>
    <row r="95" spans="1:133" x14ac:dyDescent="0.25">
      <c r="A95" s="126">
        <v>16</v>
      </c>
      <c r="B95" s="123">
        <f>IF(ввод!F18="","",ввод!F18)</f>
        <v>99.776197352813625</v>
      </c>
      <c r="C95" s="123">
        <f>IF(ввод!G18="","",ввод!G18)</f>
        <v>99.910701167612615</v>
      </c>
      <c r="D95" s="123" t="str">
        <f>IF(ввод!H18="","",ввод!H18)</f>
        <v/>
      </c>
      <c r="E95" s="124" t="str">
        <f>IF(ввод!I18="","",ввод!I18)</f>
        <v/>
      </c>
      <c r="F95" s="100">
        <f t="shared" si="2"/>
        <v>2</v>
      </c>
      <c r="G95" s="257">
        <f>IF(AND(F95&gt;=2,COUNTA(ввод!D18)=1),1,"")</f>
        <v>1</v>
      </c>
      <c r="H95" s="100">
        <f t="shared" si="77"/>
        <v>9.5108559539825097E-2</v>
      </c>
      <c r="K95" s="100">
        <f t="shared" si="5"/>
        <v>99.84344926021312</v>
      </c>
      <c r="M95" s="100">
        <f>IF(ISNUMBER(парам!$B$8),K95-парам!$B$8,K95-$B$3)</f>
        <v>-0.15655073978687994</v>
      </c>
      <c r="N95" s="100">
        <f t="shared" si="6"/>
        <v>-0.16</v>
      </c>
      <c r="O95" s="125">
        <f t="shared" ca="1" si="7"/>
        <v>-0.1990698740857495</v>
      </c>
      <c r="P95" s="100">
        <f t="shared" si="67"/>
        <v>0.13450381479898965</v>
      </c>
      <c r="Q95" s="100">
        <f t="shared" si="3"/>
        <v>0.13</v>
      </c>
      <c r="R95" s="125">
        <f t="shared" ca="1" si="68"/>
        <v>6.0357578607072651E-2</v>
      </c>
      <c r="S95" s="100">
        <f t="shared" si="69"/>
        <v>0.13501245938232387</v>
      </c>
      <c r="T95" s="100">
        <f t="shared" si="8"/>
        <v>0.14000000000000001</v>
      </c>
      <c r="U95" s="125">
        <f t="shared" ca="1" si="70"/>
        <v>0.1780239583022438</v>
      </c>
      <c r="V95" s="174">
        <f t="shared" ca="1" si="9"/>
        <v>0</v>
      </c>
      <c r="W95" s="351">
        <f t="shared" ca="1" si="10"/>
        <v>0</v>
      </c>
      <c r="X95" s="174">
        <f t="shared" ca="1" si="11"/>
        <v>0</v>
      </c>
      <c r="Y95" s="174">
        <f t="shared" ca="1" si="12"/>
        <v>0</v>
      </c>
      <c r="Z95" s="351">
        <f t="shared" si="13"/>
        <v>-1</v>
      </c>
      <c r="AA95" s="174">
        <f t="shared" si="14"/>
        <v>7</v>
      </c>
      <c r="AB95" s="174">
        <f t="shared" si="15"/>
        <v>4</v>
      </c>
      <c r="AC95" s="352">
        <f t="shared" si="74"/>
        <v>1</v>
      </c>
      <c r="AD95" s="267">
        <f t="shared" si="16"/>
        <v>0</v>
      </c>
      <c r="AE95" s="267">
        <f t="shared" si="75"/>
        <v>1</v>
      </c>
      <c r="AF95" s="354">
        <f t="shared" ca="1" si="17"/>
        <v>1</v>
      </c>
      <c r="AG95" s="100">
        <f t="shared" ca="1" si="18"/>
        <v>9</v>
      </c>
      <c r="AH95" s="100">
        <f t="shared" ca="1" si="19"/>
        <v>5</v>
      </c>
      <c r="AI95" s="354">
        <f t="shared" ca="1" si="20"/>
        <v>0</v>
      </c>
      <c r="AJ95" s="100">
        <f t="shared" ca="1" si="84"/>
        <v>2</v>
      </c>
      <c r="AK95" s="100">
        <f t="shared" ca="1" si="22"/>
        <v>1</v>
      </c>
      <c r="AL95" s="354">
        <f t="shared" ca="1" si="82"/>
        <v>0</v>
      </c>
      <c r="AM95" s="354">
        <f t="shared" ca="1" si="23"/>
        <v>0</v>
      </c>
      <c r="AN95" s="100">
        <f t="shared" ref="AN95:AO95" ca="1" si="92">SUM(AL91:AL95)</f>
        <v>1</v>
      </c>
      <c r="AO95" s="100">
        <f t="shared" ca="1" si="92"/>
        <v>0</v>
      </c>
      <c r="AP95" s="355" t="str">
        <f t="shared" ca="1" si="24"/>
        <v/>
      </c>
      <c r="AQ95" s="355" t="str">
        <f t="shared" ca="1" si="25"/>
        <v/>
      </c>
      <c r="AR95" s="355" t="str">
        <f t="shared" si="26"/>
        <v/>
      </c>
      <c r="AS95" s="355" t="str">
        <f t="shared" si="27"/>
        <v/>
      </c>
      <c r="AT95" s="355" t="str">
        <f t="shared" ca="1" si="28"/>
        <v/>
      </c>
      <c r="AU95" s="355" t="str">
        <f t="shared" ca="1" si="29"/>
        <v/>
      </c>
      <c r="AV95" s="355" t="str">
        <f t="shared" ca="1" si="30"/>
        <v/>
      </c>
      <c r="AW95" s="379">
        <f t="shared" ca="1" si="31"/>
        <v>0</v>
      </c>
      <c r="AX95" s="351">
        <f t="shared" ca="1" si="32"/>
        <v>0</v>
      </c>
      <c r="AY95" s="174">
        <f t="shared" ca="1" si="80"/>
        <v>0</v>
      </c>
      <c r="AZ95" s="174">
        <f t="shared" ca="1" si="33"/>
        <v>0</v>
      </c>
      <c r="BA95" s="351"/>
      <c r="BB95" s="174"/>
      <c r="BC95" s="174"/>
      <c r="BD95" s="352">
        <f t="shared" si="72"/>
        <v>1</v>
      </c>
      <c r="BE95" s="267">
        <f t="shared" si="34"/>
        <v>0</v>
      </c>
      <c r="BF95" s="267">
        <f t="shared" si="35"/>
        <v>1</v>
      </c>
      <c r="BG95" s="354">
        <f t="shared" ca="1" si="36"/>
        <v>1</v>
      </c>
      <c r="BH95" s="100">
        <f t="shared" ca="1" si="37"/>
        <v>8</v>
      </c>
      <c r="BI95" s="100">
        <f t="shared" ca="1" si="38"/>
        <v>6</v>
      </c>
      <c r="BJ95" s="354">
        <f t="shared" ca="1" si="39"/>
        <v>0</v>
      </c>
      <c r="BK95" s="100">
        <f t="shared" ca="1" si="40"/>
        <v>2</v>
      </c>
      <c r="BL95" s="100">
        <f t="shared" ca="1" si="41"/>
        <v>0</v>
      </c>
      <c r="BM95" s="354">
        <f t="shared" ca="1" si="42"/>
        <v>0</v>
      </c>
      <c r="BN95" s="354"/>
      <c r="BQ95" s="355" t="str">
        <f t="shared" ca="1" si="43"/>
        <v/>
      </c>
      <c r="BR95" s="355" t="str">
        <f t="shared" ca="1" si="44"/>
        <v/>
      </c>
      <c r="BS95" s="355"/>
      <c r="BT95" s="355" t="str">
        <f t="shared" si="45"/>
        <v/>
      </c>
      <c r="BU95" s="355" t="str">
        <f t="shared" ca="1" si="46"/>
        <v/>
      </c>
      <c r="BV95" s="355" t="str">
        <f t="shared" ca="1" si="47"/>
        <v/>
      </c>
      <c r="BW95" s="355"/>
      <c r="BX95" s="379">
        <f t="shared" ca="1" si="48"/>
        <v>0</v>
      </c>
      <c r="BY95" s="351">
        <f t="shared" ca="1" si="49"/>
        <v>0</v>
      </c>
      <c r="BZ95" s="174">
        <f t="shared" ca="1" si="50"/>
        <v>0</v>
      </c>
      <c r="CA95" s="174">
        <f t="shared" ca="1" si="51"/>
        <v>1</v>
      </c>
      <c r="CB95" s="351"/>
      <c r="CC95" s="174"/>
      <c r="CD95" s="174"/>
      <c r="CE95" s="352">
        <f t="shared" si="52"/>
        <v>1</v>
      </c>
      <c r="CF95" s="267">
        <f t="shared" si="53"/>
        <v>2</v>
      </c>
      <c r="CG95" s="267">
        <f t="shared" si="54"/>
        <v>1</v>
      </c>
      <c r="CH95" s="354">
        <f t="shared" ca="1" si="55"/>
        <v>1</v>
      </c>
      <c r="CI95" s="100">
        <f t="shared" ca="1" si="56"/>
        <v>4</v>
      </c>
      <c r="CJ95" s="100">
        <f t="shared" ca="1" si="57"/>
        <v>3</v>
      </c>
      <c r="CK95" s="354">
        <f t="shared" ca="1" si="58"/>
        <v>0</v>
      </c>
      <c r="CL95" s="100">
        <f t="shared" ca="1" si="59"/>
        <v>4</v>
      </c>
      <c r="CM95" s="100">
        <f t="shared" ca="1" si="60"/>
        <v>2</v>
      </c>
      <c r="CN95" s="354">
        <f t="shared" ca="1" si="61"/>
        <v>0</v>
      </c>
      <c r="CO95" s="354"/>
      <c r="CR95" s="355" t="str">
        <f t="shared" ca="1" si="73"/>
        <v/>
      </c>
      <c r="CS95" s="355" t="str">
        <f t="shared" ca="1" si="62"/>
        <v/>
      </c>
      <c r="CT95" s="355"/>
      <c r="CU95" s="355" t="str">
        <f t="shared" si="63"/>
        <v/>
      </c>
      <c r="CV95" s="355" t="str">
        <f t="shared" ca="1" si="64"/>
        <v/>
      </c>
      <c r="CW95" s="355" t="str">
        <f t="shared" ca="1" si="65"/>
        <v/>
      </c>
      <c r="CX95" s="402"/>
      <c r="CY95" t="str">
        <f t="shared" ca="1" si="66"/>
        <v/>
      </c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</row>
    <row r="96" spans="1:133" x14ac:dyDescent="0.25">
      <c r="A96" s="126">
        <v>17</v>
      </c>
      <c r="B96" s="123">
        <f>IF(ввод!F19="","",ввод!F19)</f>
        <v>101.16025286727194</v>
      </c>
      <c r="C96" s="123">
        <f>IF(ввод!G19="","",ввод!G19)</f>
        <v>99.181756649107825</v>
      </c>
      <c r="D96" s="123" t="str">
        <f>IF(ввод!H19="","",ввод!H19)</f>
        <v/>
      </c>
      <c r="E96" s="124" t="str">
        <f>IF(ввод!I19="","",ввод!I19)</f>
        <v/>
      </c>
      <c r="F96" s="100">
        <f t="shared" si="2"/>
        <v>2</v>
      </c>
      <c r="G96" s="257">
        <f>IF(AND(F96&gt;=2,COUNTA(ввод!D19)=1),1,"")</f>
        <v>1</v>
      </c>
      <c r="H96" s="100">
        <f t="shared" si="77"/>
        <v>1.3990080924157815</v>
      </c>
      <c r="K96" s="100">
        <f t="shared" si="5"/>
        <v>100.17100475818988</v>
      </c>
      <c r="M96" s="100">
        <f>IF(ISNUMBER(парам!$B$8),K96-парам!$B$8,K96-$B$3)</f>
        <v>0.17100475818988059</v>
      </c>
      <c r="N96" s="100">
        <f t="shared" si="6"/>
        <v>0.17</v>
      </c>
      <c r="O96" s="125">
        <f t="shared" ca="1" si="7"/>
        <v>0.21744959958200416</v>
      </c>
      <c r="P96" s="100">
        <f t="shared" si="67"/>
        <v>1.9784962181641106</v>
      </c>
      <c r="Q96" s="100">
        <f t="shared" si="3"/>
        <v>2</v>
      </c>
      <c r="R96" s="125">
        <f t="shared" ca="1" si="68"/>
        <v>0.88783534645541728</v>
      </c>
      <c r="S96" s="100">
        <f t="shared" si="69"/>
        <v>0.32755549797676053</v>
      </c>
      <c r="T96" s="100">
        <f t="shared" si="8"/>
        <v>0.33</v>
      </c>
      <c r="U96" s="125">
        <f t="shared" ca="1" si="70"/>
        <v>0.41962790171243175</v>
      </c>
      <c r="V96" s="174">
        <f t="shared" ca="1" si="9"/>
        <v>0</v>
      </c>
      <c r="W96" s="351">
        <f t="shared" ca="1" si="10"/>
        <v>0</v>
      </c>
      <c r="X96" s="174">
        <f t="shared" ca="1" si="11"/>
        <v>0</v>
      </c>
      <c r="Y96" s="174">
        <f t="shared" ca="1" si="12"/>
        <v>0</v>
      </c>
      <c r="Z96" s="351">
        <f t="shared" si="13"/>
        <v>1</v>
      </c>
      <c r="AA96" s="174">
        <f t="shared" si="14"/>
        <v>5</v>
      </c>
      <c r="AB96" s="174">
        <f t="shared" si="15"/>
        <v>2</v>
      </c>
      <c r="AC96" s="352">
        <f t="shared" si="74"/>
        <v>1</v>
      </c>
      <c r="AD96" s="267">
        <f t="shared" si="16"/>
        <v>2</v>
      </c>
      <c r="AE96" s="267">
        <f t="shared" si="75"/>
        <v>1</v>
      </c>
      <c r="AF96" s="354">
        <f t="shared" ca="1" si="17"/>
        <v>1</v>
      </c>
      <c r="AG96" s="100">
        <f t="shared" ca="1" si="18"/>
        <v>10</v>
      </c>
      <c r="AH96" s="100">
        <f t="shared" ca="1" si="19"/>
        <v>5</v>
      </c>
      <c r="AI96" s="354">
        <f t="shared" ca="1" si="20"/>
        <v>0</v>
      </c>
      <c r="AJ96" s="100">
        <f t="shared" ca="1" si="84"/>
        <v>2</v>
      </c>
      <c r="AK96" s="100">
        <f t="shared" ca="1" si="22"/>
        <v>0</v>
      </c>
      <c r="AL96" s="354">
        <f t="shared" ca="1" si="82"/>
        <v>0</v>
      </c>
      <c r="AM96" s="354">
        <f t="shared" ca="1" si="23"/>
        <v>0</v>
      </c>
      <c r="AN96" s="100">
        <f t="shared" ref="AN96:AO96" ca="1" si="93">SUM(AL92:AL96)</f>
        <v>1</v>
      </c>
      <c r="AO96" s="100">
        <f t="shared" ca="1" si="93"/>
        <v>0</v>
      </c>
      <c r="AP96" s="355" t="str">
        <f t="shared" ca="1" si="24"/>
        <v/>
      </c>
      <c r="AQ96" s="355" t="str">
        <f t="shared" ca="1" si="25"/>
        <v/>
      </c>
      <c r="AR96" s="355" t="str">
        <f t="shared" si="26"/>
        <v/>
      </c>
      <c r="AS96" s="355" t="str">
        <f t="shared" si="27"/>
        <v/>
      </c>
      <c r="AT96" s="355" t="str">
        <f t="shared" ca="1" si="28"/>
        <v/>
      </c>
      <c r="AU96" s="355" t="str">
        <f t="shared" ca="1" si="29"/>
        <v/>
      </c>
      <c r="AV96" s="355" t="str">
        <f t="shared" ca="1" si="30"/>
        <v/>
      </c>
      <c r="AW96" s="379">
        <f t="shared" ca="1" si="31"/>
        <v>0</v>
      </c>
      <c r="AX96" s="351">
        <f t="shared" ca="1" si="32"/>
        <v>0</v>
      </c>
      <c r="AY96" s="174">
        <f t="shared" ca="1" si="80"/>
        <v>0</v>
      </c>
      <c r="AZ96" s="174">
        <f t="shared" ca="1" si="33"/>
        <v>0</v>
      </c>
      <c r="BA96" s="351"/>
      <c r="BB96" s="174"/>
      <c r="BC96" s="174"/>
      <c r="BD96" s="352">
        <f t="shared" si="72"/>
        <v>1</v>
      </c>
      <c r="BE96" s="267">
        <f t="shared" si="34"/>
        <v>2</v>
      </c>
      <c r="BF96" s="267">
        <f t="shared" si="35"/>
        <v>1</v>
      </c>
      <c r="BG96" s="354">
        <f t="shared" ca="1" si="36"/>
        <v>0</v>
      </c>
      <c r="BH96" s="100">
        <f t="shared" ca="1" si="37"/>
        <v>7</v>
      </c>
      <c r="BI96" s="100">
        <f t="shared" ca="1" si="38"/>
        <v>6</v>
      </c>
      <c r="BJ96" s="354">
        <f t="shared" ca="1" si="39"/>
        <v>1</v>
      </c>
      <c r="BK96" s="100">
        <f t="shared" ca="1" si="40"/>
        <v>2</v>
      </c>
      <c r="BL96" s="100">
        <f t="shared" ca="1" si="41"/>
        <v>1</v>
      </c>
      <c r="BM96" s="354">
        <f t="shared" ca="1" si="42"/>
        <v>1</v>
      </c>
      <c r="BN96" s="354"/>
      <c r="BQ96" s="355" t="str">
        <f t="shared" ca="1" si="43"/>
        <v/>
      </c>
      <c r="BR96" s="355" t="str">
        <f t="shared" ca="1" si="44"/>
        <v/>
      </c>
      <c r="BS96" s="355"/>
      <c r="BT96" s="355" t="str">
        <f t="shared" si="45"/>
        <v/>
      </c>
      <c r="BU96" s="355" t="str">
        <f t="shared" ca="1" si="46"/>
        <v/>
      </c>
      <c r="BV96" s="355" t="str">
        <f t="shared" ca="1" si="47"/>
        <v/>
      </c>
      <c r="BW96" s="355"/>
      <c r="BX96" s="379">
        <f t="shared" ca="1" si="48"/>
        <v>0</v>
      </c>
      <c r="BY96" s="351">
        <f t="shared" ca="1" si="49"/>
        <v>0</v>
      </c>
      <c r="BZ96" s="174">
        <f t="shared" ca="1" si="50"/>
        <v>0</v>
      </c>
      <c r="CA96" s="174">
        <f t="shared" ca="1" si="51"/>
        <v>0</v>
      </c>
      <c r="CB96" s="351"/>
      <c r="CC96" s="174"/>
      <c r="CD96" s="174"/>
      <c r="CE96" s="352">
        <f t="shared" si="52"/>
        <v>1</v>
      </c>
      <c r="CF96" s="267">
        <f t="shared" si="53"/>
        <v>2</v>
      </c>
      <c r="CG96" s="267">
        <f t="shared" si="54"/>
        <v>3</v>
      </c>
      <c r="CH96" s="354">
        <f t="shared" ca="1" si="55"/>
        <v>0</v>
      </c>
      <c r="CI96" s="100">
        <f t="shared" ca="1" si="56"/>
        <v>4</v>
      </c>
      <c r="CJ96" s="100">
        <f t="shared" ca="1" si="57"/>
        <v>2</v>
      </c>
      <c r="CK96" s="354">
        <f t="shared" ca="1" si="58"/>
        <v>1</v>
      </c>
      <c r="CL96" s="100">
        <f t="shared" ca="1" si="59"/>
        <v>5</v>
      </c>
      <c r="CM96" s="100">
        <f t="shared" ca="1" si="60"/>
        <v>2</v>
      </c>
      <c r="CN96" s="354">
        <f t="shared" ca="1" si="61"/>
        <v>0</v>
      </c>
      <c r="CO96" s="354"/>
      <c r="CR96" s="355" t="str">
        <f t="shared" ca="1" si="73"/>
        <v/>
      </c>
      <c r="CS96" s="355" t="str">
        <f t="shared" ca="1" si="62"/>
        <v/>
      </c>
      <c r="CT96" s="355"/>
      <c r="CU96" s="355" t="str">
        <f t="shared" si="63"/>
        <v/>
      </c>
      <c r="CV96" s="355" t="str">
        <f t="shared" ca="1" si="64"/>
        <v/>
      </c>
      <c r="CW96" s="355" t="str">
        <f t="shared" ca="1" si="65"/>
        <v/>
      </c>
      <c r="CX96" s="402"/>
      <c r="CY96" t="str">
        <f t="shared" ca="1" si="66"/>
        <v/>
      </c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</row>
    <row r="97" spans="1:133" x14ac:dyDescent="0.25">
      <c r="A97" s="126">
        <v>18</v>
      </c>
      <c r="B97" s="123">
        <f>IF(ввод!F20="","",ввод!F20)</f>
        <v>99.425961770298755</v>
      </c>
      <c r="C97" s="123">
        <f>IF(ввод!G20="","",ввод!G20)</f>
        <v>99.750374401859801</v>
      </c>
      <c r="D97" s="123" t="str">
        <f>IF(ввод!H20="","",ввод!H20)</f>
        <v/>
      </c>
      <c r="E97" s="124" t="str">
        <f>IF(ввод!I20="","",ввод!I20)</f>
        <v/>
      </c>
      <c r="F97" s="100">
        <f t="shared" si="2"/>
        <v>2</v>
      </c>
      <c r="G97" s="257">
        <f>IF(AND(F97&gt;=2,COUNTA(ввод!D20)=1),1,"")</f>
        <v>1</v>
      </c>
      <c r="H97" s="100">
        <f t="shared" si="77"/>
        <v>0.2293943716793885</v>
      </c>
      <c r="K97" s="100">
        <f t="shared" si="5"/>
        <v>99.588168086079278</v>
      </c>
      <c r="M97" s="100">
        <f>IF(ISNUMBER(парам!$B$8),K97-парам!$B$8,K97-$B$3)</f>
        <v>-0.4118319139207216</v>
      </c>
      <c r="N97" s="100">
        <f t="shared" si="6"/>
        <v>-0.41</v>
      </c>
      <c r="O97" s="125">
        <f t="shared" ca="1" si="7"/>
        <v>-0.52368533908111281</v>
      </c>
      <c r="P97" s="100">
        <f t="shared" si="67"/>
        <v>0.32441263156104583</v>
      </c>
      <c r="Q97" s="100">
        <f t="shared" si="3"/>
        <v>0.32</v>
      </c>
      <c r="R97" s="125">
        <f t="shared" ca="1" si="68"/>
        <v>0.14557773651130826</v>
      </c>
      <c r="S97" s="100">
        <f t="shared" si="69"/>
        <v>0.58283667211060219</v>
      </c>
      <c r="T97" s="100">
        <f t="shared" si="8"/>
        <v>0.57999999999999996</v>
      </c>
      <c r="U97" s="125">
        <f t="shared" ca="1" si="70"/>
        <v>0.73752782725215271</v>
      </c>
      <c r="V97" s="174">
        <f t="shared" ca="1" si="9"/>
        <v>0</v>
      </c>
      <c r="W97" s="351">
        <f t="shared" ca="1" si="10"/>
        <v>0</v>
      </c>
      <c r="X97" s="174">
        <f t="shared" ca="1" si="11"/>
        <v>0</v>
      </c>
      <c r="Y97" s="174">
        <f t="shared" ca="1" si="12"/>
        <v>0</v>
      </c>
      <c r="Z97" s="351">
        <f t="shared" si="13"/>
        <v>-1</v>
      </c>
      <c r="AA97" s="174">
        <f t="shared" si="14"/>
        <v>5</v>
      </c>
      <c r="AB97" s="174">
        <f t="shared" si="15"/>
        <v>2</v>
      </c>
      <c r="AC97" s="352">
        <f t="shared" si="74"/>
        <v>-1</v>
      </c>
      <c r="AD97" s="267">
        <f t="shared" si="16"/>
        <v>0</v>
      </c>
      <c r="AE97" s="267">
        <f t="shared" si="75"/>
        <v>-1</v>
      </c>
      <c r="AF97" s="354">
        <f t="shared" ca="1" si="17"/>
        <v>1</v>
      </c>
      <c r="AG97" s="100">
        <f t="shared" ca="1" si="18"/>
        <v>10</v>
      </c>
      <c r="AH97" s="100">
        <f t="shared" ca="1" si="19"/>
        <v>6</v>
      </c>
      <c r="AI97" s="354">
        <f t="shared" ca="1" si="20"/>
        <v>0</v>
      </c>
      <c r="AJ97" s="100">
        <f t="shared" ca="1" si="84"/>
        <v>2</v>
      </c>
      <c r="AK97" s="100">
        <f t="shared" ca="1" si="22"/>
        <v>0</v>
      </c>
      <c r="AL97" s="354">
        <f t="shared" ca="1" si="82"/>
        <v>0</v>
      </c>
      <c r="AM97" s="354">
        <f t="shared" ca="1" si="23"/>
        <v>0</v>
      </c>
      <c r="AN97" s="100">
        <f t="shared" ref="AN97:AO97" ca="1" si="94">SUM(AL93:AL97)</f>
        <v>0</v>
      </c>
      <c r="AO97" s="100">
        <f t="shared" ca="1" si="94"/>
        <v>0</v>
      </c>
      <c r="AP97" s="355" t="str">
        <f t="shared" ca="1" si="24"/>
        <v/>
      </c>
      <c r="AQ97" s="355" t="str">
        <f t="shared" ca="1" si="25"/>
        <v/>
      </c>
      <c r="AR97" s="355" t="str">
        <f t="shared" si="26"/>
        <v/>
      </c>
      <c r="AS97" s="355" t="str">
        <f t="shared" si="27"/>
        <v/>
      </c>
      <c r="AT97" s="355" t="str">
        <f t="shared" ca="1" si="28"/>
        <v/>
      </c>
      <c r="AU97" s="355" t="str">
        <f t="shared" ca="1" si="29"/>
        <v/>
      </c>
      <c r="AV97" s="355" t="str">
        <f t="shared" ca="1" si="30"/>
        <v/>
      </c>
      <c r="AW97" s="379">
        <f t="shared" ca="1" si="31"/>
        <v>0</v>
      </c>
      <c r="AX97" s="351">
        <f t="shared" ca="1" si="32"/>
        <v>0</v>
      </c>
      <c r="AY97" s="174">
        <f t="shared" ca="1" si="80"/>
        <v>0</v>
      </c>
      <c r="AZ97" s="174">
        <f t="shared" ca="1" si="33"/>
        <v>0</v>
      </c>
      <c r="BA97" s="351"/>
      <c r="BB97" s="174"/>
      <c r="BC97" s="174"/>
      <c r="BD97" s="352">
        <f t="shared" si="72"/>
        <v>-1</v>
      </c>
      <c r="BE97" s="267">
        <f t="shared" si="34"/>
        <v>0</v>
      </c>
      <c r="BF97" s="267">
        <f t="shared" si="35"/>
        <v>-1</v>
      </c>
      <c r="BG97" s="354">
        <f t="shared" ca="1" si="36"/>
        <v>1</v>
      </c>
      <c r="BH97" s="100">
        <f t="shared" ca="1" si="37"/>
        <v>8</v>
      </c>
      <c r="BI97" s="100">
        <f t="shared" ca="1" si="38"/>
        <v>6</v>
      </c>
      <c r="BJ97" s="354">
        <f t="shared" ca="1" si="39"/>
        <v>0</v>
      </c>
      <c r="BK97" s="100">
        <f t="shared" ca="1" si="40"/>
        <v>1</v>
      </c>
      <c r="BL97" s="100">
        <f t="shared" ca="1" si="41"/>
        <v>1</v>
      </c>
      <c r="BM97" s="354">
        <f t="shared" ca="1" si="42"/>
        <v>0</v>
      </c>
      <c r="BN97" s="354"/>
      <c r="BQ97" s="355" t="str">
        <f t="shared" ca="1" si="43"/>
        <v/>
      </c>
      <c r="BR97" s="355" t="str">
        <f t="shared" ca="1" si="44"/>
        <v/>
      </c>
      <c r="BS97" s="355"/>
      <c r="BT97" s="355" t="str">
        <f t="shared" si="45"/>
        <v/>
      </c>
      <c r="BU97" s="355" t="str">
        <f t="shared" ca="1" si="46"/>
        <v/>
      </c>
      <c r="BV97" s="355" t="str">
        <f t="shared" ca="1" si="47"/>
        <v/>
      </c>
      <c r="BW97" s="355"/>
      <c r="BX97" s="379">
        <f t="shared" ca="1" si="48"/>
        <v>0</v>
      </c>
      <c r="BY97" s="351">
        <f t="shared" ca="1" si="49"/>
        <v>0</v>
      </c>
      <c r="BZ97" s="174">
        <f t="shared" ca="1" si="50"/>
        <v>0</v>
      </c>
      <c r="CA97" s="174">
        <f t="shared" ca="1" si="51"/>
        <v>0</v>
      </c>
      <c r="CB97" s="351"/>
      <c r="CC97" s="174"/>
      <c r="CD97" s="174"/>
      <c r="CE97" s="352">
        <f t="shared" si="52"/>
        <v>1</v>
      </c>
      <c r="CF97" s="267">
        <f t="shared" si="53"/>
        <v>4</v>
      </c>
      <c r="CG97" s="267">
        <f t="shared" si="54"/>
        <v>3</v>
      </c>
      <c r="CH97" s="354">
        <f t="shared" ca="1" si="55"/>
        <v>0</v>
      </c>
      <c r="CI97" s="100">
        <f t="shared" ca="1" si="56"/>
        <v>4</v>
      </c>
      <c r="CJ97" s="100">
        <f t="shared" ca="1" si="57"/>
        <v>2</v>
      </c>
      <c r="CK97" s="354">
        <f t="shared" ca="1" si="58"/>
        <v>1</v>
      </c>
      <c r="CL97" s="100">
        <f t="shared" ca="1" si="59"/>
        <v>6</v>
      </c>
      <c r="CM97" s="100">
        <f t="shared" ca="1" si="60"/>
        <v>2</v>
      </c>
      <c r="CN97" s="354">
        <f t="shared" ca="1" si="61"/>
        <v>0</v>
      </c>
      <c r="CO97" s="354"/>
      <c r="CR97" s="355" t="str">
        <f t="shared" ca="1" si="73"/>
        <v/>
      </c>
      <c r="CS97" s="355" t="str">
        <f t="shared" ca="1" si="62"/>
        <v/>
      </c>
      <c r="CT97" s="355"/>
      <c r="CU97" s="355" t="str">
        <f t="shared" si="63"/>
        <v/>
      </c>
      <c r="CV97" s="355" t="str">
        <f t="shared" ca="1" si="64"/>
        <v/>
      </c>
      <c r="CW97" s="355" t="str">
        <f t="shared" ca="1" si="65"/>
        <v/>
      </c>
      <c r="CX97" s="402"/>
      <c r="CY97" t="str">
        <f t="shared" ca="1" si="66"/>
        <v/>
      </c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</row>
    <row r="98" spans="1:133" x14ac:dyDescent="0.25">
      <c r="A98" s="126">
        <v>19</v>
      </c>
      <c r="B98" s="123">
        <f>IF(ввод!F21="","",ввод!F21)</f>
        <v>99.915800314771587</v>
      </c>
      <c r="C98" s="123">
        <f>IF(ввод!G21="","",ввод!G21)</f>
        <v>99.49373871208148</v>
      </c>
      <c r="D98" s="123" t="str">
        <f>IF(ввод!H21="","",ввод!H21)</f>
        <v/>
      </c>
      <c r="E98" s="124" t="str">
        <f>IF(ввод!I21="","",ввод!I21)</f>
        <v/>
      </c>
      <c r="F98" s="100">
        <f t="shared" si="2"/>
        <v>2</v>
      </c>
      <c r="G98" s="257">
        <f>IF(AND(F98&gt;=2,COUNTA(ввод!D21)=1),1,"")</f>
        <v>1</v>
      </c>
      <c r="H98" s="100">
        <f t="shared" si="77"/>
        <v>0.29844262134063704</v>
      </c>
      <c r="K98" s="100">
        <f t="shared" si="5"/>
        <v>99.704769513426527</v>
      </c>
      <c r="M98" s="100">
        <f>IF(ISNUMBER(парам!$B$8),K98-парам!$B$8,K98-$B$3)</f>
        <v>-0.29523048657347317</v>
      </c>
      <c r="N98" s="100">
        <f t="shared" si="6"/>
        <v>-0.3</v>
      </c>
      <c r="O98" s="125">
        <f t="shared" ca="1" si="7"/>
        <v>-0.37541499879505091</v>
      </c>
      <c r="P98" s="100">
        <f t="shared" si="67"/>
        <v>0.42206160269010695</v>
      </c>
      <c r="Q98" s="141">
        <f t="shared" si="3"/>
        <v>0.42</v>
      </c>
      <c r="R98" s="125">
        <f t="shared" ca="1" si="68"/>
        <v>0.18939698029729451</v>
      </c>
      <c r="S98" s="100">
        <f t="shared" si="69"/>
        <v>0.11660142734724843</v>
      </c>
      <c r="T98" s="100">
        <f t="shared" si="8"/>
        <v>0.12</v>
      </c>
      <c r="U98" s="125">
        <f t="shared" ca="1" si="70"/>
        <v>0.15259196425906607</v>
      </c>
      <c r="V98" s="174">
        <f t="shared" ca="1" si="9"/>
        <v>0</v>
      </c>
      <c r="W98" s="351">
        <f t="shared" ca="1" si="10"/>
        <v>0</v>
      </c>
      <c r="X98" s="174">
        <f t="shared" ca="1" si="11"/>
        <v>0</v>
      </c>
      <c r="Y98" s="174">
        <f t="shared" ca="1" si="12"/>
        <v>0</v>
      </c>
      <c r="Z98" s="351">
        <f t="shared" si="13"/>
        <v>-1</v>
      </c>
      <c r="AA98" s="174">
        <f t="shared" si="14"/>
        <v>5</v>
      </c>
      <c r="AB98" s="174">
        <f t="shared" si="15"/>
        <v>4</v>
      </c>
      <c r="AC98" s="352">
        <f t="shared" si="74"/>
        <v>1</v>
      </c>
      <c r="AD98" s="267">
        <f t="shared" si="16"/>
        <v>0</v>
      </c>
      <c r="AE98" s="267">
        <f t="shared" si="75"/>
        <v>1</v>
      </c>
      <c r="AF98" s="354">
        <f t="shared" ca="1" si="17"/>
        <v>1</v>
      </c>
      <c r="AG98" s="100">
        <f t="shared" ca="1" si="18"/>
        <v>10</v>
      </c>
      <c r="AH98" s="100">
        <f t="shared" ca="1" si="19"/>
        <v>6</v>
      </c>
      <c r="AI98" s="354">
        <f t="shared" ca="1" si="20"/>
        <v>0</v>
      </c>
      <c r="AJ98" s="100">
        <f t="shared" ca="1" si="84"/>
        <v>1</v>
      </c>
      <c r="AK98" s="100">
        <f t="shared" ca="1" si="22"/>
        <v>0</v>
      </c>
      <c r="AL98" s="354">
        <f t="shared" ca="1" si="82"/>
        <v>0</v>
      </c>
      <c r="AM98" s="354">
        <f t="shared" ca="1" si="23"/>
        <v>0</v>
      </c>
      <c r="AN98" s="100">
        <f t="shared" ref="AN98:AO98" ca="1" si="95">SUM(AL94:AL98)</f>
        <v>0</v>
      </c>
      <c r="AO98" s="100">
        <f t="shared" ca="1" si="95"/>
        <v>0</v>
      </c>
      <c r="AP98" s="355" t="str">
        <f t="shared" ca="1" si="24"/>
        <v/>
      </c>
      <c r="AQ98" s="355" t="str">
        <f t="shared" ca="1" si="25"/>
        <v/>
      </c>
      <c r="AR98" s="355" t="str">
        <f t="shared" si="26"/>
        <v/>
      </c>
      <c r="AS98" s="355" t="str">
        <f t="shared" si="27"/>
        <v/>
      </c>
      <c r="AT98" s="355" t="str">
        <f t="shared" ca="1" si="28"/>
        <v/>
      </c>
      <c r="AU98" s="355" t="str">
        <f t="shared" ca="1" si="29"/>
        <v/>
      </c>
      <c r="AV98" s="355" t="str">
        <f t="shared" ca="1" si="30"/>
        <v/>
      </c>
      <c r="AW98" s="379">
        <f t="shared" ca="1" si="31"/>
        <v>0</v>
      </c>
      <c r="AX98" s="351">
        <f t="shared" ca="1" si="32"/>
        <v>0</v>
      </c>
      <c r="AY98" s="174">
        <f t="shared" ca="1" si="80"/>
        <v>0</v>
      </c>
      <c r="AZ98" s="174">
        <f t="shared" ca="1" si="33"/>
        <v>0</v>
      </c>
      <c r="BA98" s="351"/>
      <c r="BB98" s="174"/>
      <c r="BC98" s="174"/>
      <c r="BD98" s="352">
        <f t="shared" si="72"/>
        <v>1</v>
      </c>
      <c r="BE98" s="267">
        <f t="shared" si="34"/>
        <v>0</v>
      </c>
      <c r="BF98" s="267">
        <f t="shared" si="35"/>
        <v>1</v>
      </c>
      <c r="BG98" s="354">
        <f t="shared" ca="1" si="36"/>
        <v>1</v>
      </c>
      <c r="BH98" s="100">
        <f t="shared" ca="1" si="37"/>
        <v>9</v>
      </c>
      <c r="BI98" s="100">
        <f t="shared" ca="1" si="38"/>
        <v>6</v>
      </c>
      <c r="BJ98" s="354">
        <f t="shared" ca="1" si="39"/>
        <v>0</v>
      </c>
      <c r="BK98" s="100">
        <f t="shared" ca="1" si="40"/>
        <v>1</v>
      </c>
      <c r="BL98" s="100">
        <f t="shared" ca="1" si="41"/>
        <v>1</v>
      </c>
      <c r="BM98" s="354">
        <f t="shared" ca="1" si="42"/>
        <v>0</v>
      </c>
      <c r="BN98" s="354"/>
      <c r="BQ98" s="355" t="str">
        <f t="shared" ca="1" si="43"/>
        <v/>
      </c>
      <c r="BR98" s="355" t="str">
        <f t="shared" ca="1" si="44"/>
        <v/>
      </c>
      <c r="BS98" s="355"/>
      <c r="BT98" s="355" t="str">
        <f t="shared" si="45"/>
        <v/>
      </c>
      <c r="BU98" s="355" t="str">
        <f t="shared" ca="1" si="46"/>
        <v/>
      </c>
      <c r="BV98" s="355" t="str">
        <f t="shared" ca="1" si="47"/>
        <v/>
      </c>
      <c r="BW98" s="355"/>
      <c r="BX98" s="379">
        <f t="shared" ca="1" si="48"/>
        <v>0</v>
      </c>
      <c r="BY98" s="351">
        <f t="shared" ca="1" si="49"/>
        <v>0</v>
      </c>
      <c r="BZ98" s="174">
        <f t="shared" ca="1" si="50"/>
        <v>0</v>
      </c>
      <c r="CA98" s="174">
        <f t="shared" ca="1" si="51"/>
        <v>0</v>
      </c>
      <c r="CB98" s="351"/>
      <c r="CC98" s="174"/>
      <c r="CD98" s="174"/>
      <c r="CE98" s="352">
        <f t="shared" si="52"/>
        <v>-1</v>
      </c>
      <c r="CF98" s="267">
        <f t="shared" si="53"/>
        <v>2</v>
      </c>
      <c r="CG98" s="267">
        <f t="shared" si="54"/>
        <v>1</v>
      </c>
      <c r="CH98" s="354">
        <f t="shared" ca="1" si="55"/>
        <v>1</v>
      </c>
      <c r="CI98" s="100">
        <f t="shared" ca="1" si="56"/>
        <v>5</v>
      </c>
      <c r="CJ98" s="100">
        <f t="shared" ca="1" si="57"/>
        <v>3</v>
      </c>
      <c r="CK98" s="354">
        <f t="shared" ca="1" si="58"/>
        <v>0</v>
      </c>
      <c r="CL98" s="100">
        <f t="shared" ca="1" si="59"/>
        <v>5</v>
      </c>
      <c r="CM98" s="100">
        <f t="shared" ca="1" si="60"/>
        <v>2</v>
      </c>
      <c r="CN98" s="354">
        <f t="shared" ca="1" si="61"/>
        <v>0</v>
      </c>
      <c r="CO98" s="354"/>
      <c r="CR98" s="355" t="str">
        <f t="shared" ca="1" si="73"/>
        <v/>
      </c>
      <c r="CS98" s="355" t="str">
        <f t="shared" ca="1" si="62"/>
        <v/>
      </c>
      <c r="CT98" s="355"/>
      <c r="CU98" s="355" t="str">
        <f t="shared" si="63"/>
        <v/>
      </c>
      <c r="CV98" s="355" t="str">
        <f t="shared" ca="1" si="64"/>
        <v/>
      </c>
      <c r="CW98" s="355" t="str">
        <f t="shared" ca="1" si="65"/>
        <v/>
      </c>
      <c r="CX98" s="402"/>
      <c r="CY98" t="str">
        <f t="shared" ca="1" si="66"/>
        <v/>
      </c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</row>
    <row r="99" spans="1:133" x14ac:dyDescent="0.25">
      <c r="A99" s="126">
        <v>20</v>
      </c>
      <c r="B99" s="123">
        <f>IF(ввод!F22="","",ввод!F22)</f>
        <v>100.78232457115671</v>
      </c>
      <c r="C99" s="123">
        <f>IF(ввод!G22="","",ввод!G22)</f>
        <v>99.728637117539023</v>
      </c>
      <c r="D99" s="123" t="str">
        <f>IF(ввод!H22="","",ввод!H22)</f>
        <v/>
      </c>
      <c r="E99" s="124" t="str">
        <f>IF(ввод!I22="","",ввод!I22)</f>
        <v/>
      </c>
      <c r="F99" s="100">
        <f t="shared" si="2"/>
        <v>2</v>
      </c>
      <c r="G99" s="257">
        <f>IF(AND(F99&gt;=2,COUNTA(ввод!D22)=1),1,"")</f>
        <v>1</v>
      </c>
      <c r="H99" s="100">
        <f t="shared" si="77"/>
        <v>0.74506954370425005</v>
      </c>
      <c r="K99" s="100">
        <f t="shared" si="5"/>
        <v>100.25548084434786</v>
      </c>
      <c r="M99" s="100">
        <f>IF(ISNUMBER(парам!$B$8),K99-парам!$B$8,K99-$B$3)</f>
        <v>0.25548084434785778</v>
      </c>
      <c r="N99" s="100">
        <f t="shared" si="6"/>
        <v>0.26</v>
      </c>
      <c r="O99" s="125">
        <f t="shared" ca="1" si="7"/>
        <v>0.32486936558003615</v>
      </c>
      <c r="P99" s="100">
        <f t="shared" si="67"/>
        <v>1.0536874536176839</v>
      </c>
      <c r="Q99" s="100">
        <f t="shared" si="3"/>
        <v>1.1000000000000001</v>
      </c>
      <c r="R99" s="125">
        <f t="shared" ca="1" si="68"/>
        <v>0.47283434602996327</v>
      </c>
      <c r="S99" s="100">
        <f t="shared" si="69"/>
        <v>0.55071133092133095</v>
      </c>
      <c r="T99" s="100">
        <f t="shared" si="8"/>
        <v>0.55000000000000004</v>
      </c>
      <c r="U99" s="125">
        <f t="shared" ca="1" si="70"/>
        <v>0.69937983618738631</v>
      </c>
      <c r="V99" s="174">
        <f t="shared" ca="1" si="9"/>
        <v>0</v>
      </c>
      <c r="W99" s="351">
        <f t="shared" ca="1" si="10"/>
        <v>0</v>
      </c>
      <c r="X99" s="174">
        <f t="shared" ca="1" si="11"/>
        <v>0</v>
      </c>
      <c r="Y99" s="174">
        <f t="shared" ca="1" si="12"/>
        <v>0</v>
      </c>
      <c r="Z99" s="351">
        <f t="shared" si="13"/>
        <v>1</v>
      </c>
      <c r="AA99" s="174">
        <f t="shared" si="14"/>
        <v>3</v>
      </c>
      <c r="AB99" s="174">
        <f t="shared" si="15"/>
        <v>2</v>
      </c>
      <c r="AC99" s="352">
        <f t="shared" si="74"/>
        <v>1</v>
      </c>
      <c r="AD99" s="267">
        <f t="shared" si="16"/>
        <v>2</v>
      </c>
      <c r="AE99" s="267">
        <f t="shared" si="75"/>
        <v>3</v>
      </c>
      <c r="AF99" s="354">
        <f t="shared" ca="1" si="17"/>
        <v>1</v>
      </c>
      <c r="AG99" s="100">
        <f t="shared" ca="1" si="18"/>
        <v>10</v>
      </c>
      <c r="AH99" s="100">
        <f t="shared" ca="1" si="19"/>
        <v>7</v>
      </c>
      <c r="AI99" s="354">
        <f t="shared" ca="1" si="20"/>
        <v>0</v>
      </c>
      <c r="AJ99" s="100">
        <f t="shared" ca="1" si="84"/>
        <v>1</v>
      </c>
      <c r="AK99" s="100">
        <f t="shared" ca="1" si="22"/>
        <v>0</v>
      </c>
      <c r="AL99" s="354">
        <f t="shared" ca="1" si="82"/>
        <v>0</v>
      </c>
      <c r="AM99" s="354">
        <f t="shared" ca="1" si="23"/>
        <v>0</v>
      </c>
      <c r="AN99" s="100">
        <f t="shared" ref="AN99:AO99" ca="1" si="96">SUM(AL95:AL99)</f>
        <v>0</v>
      </c>
      <c r="AO99" s="100">
        <f t="shared" ca="1" si="96"/>
        <v>0</v>
      </c>
      <c r="AP99" s="355" t="str">
        <f t="shared" ca="1" si="24"/>
        <v/>
      </c>
      <c r="AQ99" s="355" t="str">
        <f t="shared" ca="1" si="25"/>
        <v/>
      </c>
      <c r="AR99" s="355" t="str">
        <f t="shared" si="26"/>
        <v/>
      </c>
      <c r="AS99" s="355" t="str">
        <f t="shared" si="27"/>
        <v/>
      </c>
      <c r="AT99" s="355" t="str">
        <f t="shared" ca="1" si="28"/>
        <v/>
      </c>
      <c r="AU99" s="355" t="str">
        <f t="shared" ca="1" si="29"/>
        <v/>
      </c>
      <c r="AV99" s="355" t="str">
        <f t="shared" ca="1" si="30"/>
        <v/>
      </c>
      <c r="AW99" s="379">
        <f t="shared" ca="1" si="31"/>
        <v>0</v>
      </c>
      <c r="AX99" s="351">
        <f t="shared" ca="1" si="32"/>
        <v>0</v>
      </c>
      <c r="AY99" s="174">
        <f t="shared" ca="1" si="80"/>
        <v>0</v>
      </c>
      <c r="AZ99" s="174">
        <f t="shared" ca="1" si="33"/>
        <v>0</v>
      </c>
      <c r="BA99" s="351"/>
      <c r="BB99" s="174"/>
      <c r="BC99" s="174"/>
      <c r="BD99" s="352">
        <f t="shared" si="72"/>
        <v>1</v>
      </c>
      <c r="BE99" s="267">
        <f t="shared" si="34"/>
        <v>2</v>
      </c>
      <c r="BF99" s="267">
        <f t="shared" si="35"/>
        <v>3</v>
      </c>
      <c r="BG99" s="354">
        <f t="shared" ca="1" si="36"/>
        <v>0</v>
      </c>
      <c r="BH99" s="100">
        <f t="shared" ca="1" si="37"/>
        <v>8</v>
      </c>
      <c r="BI99" s="100">
        <f t="shared" ca="1" si="38"/>
        <v>5</v>
      </c>
      <c r="BJ99" s="354">
        <f t="shared" ca="1" si="39"/>
        <v>1</v>
      </c>
      <c r="BK99" s="100">
        <f t="shared" ca="1" si="40"/>
        <v>2</v>
      </c>
      <c r="BL99" s="100">
        <f t="shared" ca="1" si="41"/>
        <v>2</v>
      </c>
      <c r="BM99" s="354">
        <f t="shared" ca="1" si="42"/>
        <v>1</v>
      </c>
      <c r="BN99" s="354"/>
      <c r="BQ99" s="355" t="str">
        <f t="shared" ca="1" si="43"/>
        <v/>
      </c>
      <c r="BR99" s="355" t="str">
        <f t="shared" ca="1" si="44"/>
        <v/>
      </c>
      <c r="BS99" s="355"/>
      <c r="BT99" s="355" t="str">
        <f t="shared" si="45"/>
        <v/>
      </c>
      <c r="BU99" s="355" t="str">
        <f t="shared" ca="1" si="46"/>
        <v/>
      </c>
      <c r="BV99" s="355" t="str">
        <f t="shared" ca="1" si="47"/>
        <v/>
      </c>
      <c r="BW99" s="355"/>
      <c r="BX99" s="379">
        <f t="shared" ca="1" si="48"/>
        <v>0</v>
      </c>
      <c r="BY99" s="351">
        <f t="shared" ca="1" si="49"/>
        <v>0</v>
      </c>
      <c r="BZ99" s="174">
        <f t="shared" ca="1" si="50"/>
        <v>0</v>
      </c>
      <c r="CA99" s="174">
        <f t="shared" ca="1" si="51"/>
        <v>0</v>
      </c>
      <c r="CB99" s="351"/>
      <c r="CC99" s="174"/>
      <c r="CD99" s="174"/>
      <c r="CE99" s="352">
        <f t="shared" si="52"/>
        <v>1</v>
      </c>
      <c r="CF99" s="267">
        <f t="shared" si="53"/>
        <v>2</v>
      </c>
      <c r="CG99" s="267">
        <f t="shared" si="54"/>
        <v>3</v>
      </c>
      <c r="CH99" s="354">
        <f t="shared" ca="1" si="55"/>
        <v>0</v>
      </c>
      <c r="CI99" s="100">
        <f t="shared" ca="1" si="56"/>
        <v>5</v>
      </c>
      <c r="CJ99" s="100">
        <f t="shared" ca="1" si="57"/>
        <v>3</v>
      </c>
      <c r="CK99" s="354">
        <f t="shared" ca="1" si="58"/>
        <v>1</v>
      </c>
      <c r="CL99" s="100">
        <f t="shared" ca="1" si="59"/>
        <v>5</v>
      </c>
      <c r="CM99" s="100">
        <f t="shared" ca="1" si="60"/>
        <v>3</v>
      </c>
      <c r="CN99" s="354">
        <f t="shared" ca="1" si="61"/>
        <v>0</v>
      </c>
      <c r="CO99" s="354"/>
      <c r="CR99" s="355" t="str">
        <f t="shared" ca="1" si="73"/>
        <v/>
      </c>
      <c r="CS99" s="355" t="str">
        <f t="shared" ca="1" si="62"/>
        <v/>
      </c>
      <c r="CT99" s="355"/>
      <c r="CU99" s="355" t="str">
        <f t="shared" si="63"/>
        <v/>
      </c>
      <c r="CV99" s="355" t="str">
        <f t="shared" ca="1" si="64"/>
        <v/>
      </c>
      <c r="CW99" s="355" t="str">
        <f t="shared" ca="1" si="65"/>
        <v/>
      </c>
      <c r="CX99" s="402"/>
      <c r="CY99" t="str">
        <f t="shared" ca="1" si="66"/>
        <v/>
      </c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</row>
    <row r="100" spans="1:133" x14ac:dyDescent="0.25">
      <c r="A100" s="126">
        <v>21</v>
      </c>
      <c r="B100" s="123">
        <f>IF(ввод!F23="","",ввод!F23)</f>
        <v>99.818831256138097</v>
      </c>
      <c r="C100" s="123">
        <f>IF(ввод!G23="","",ввод!G23)</f>
        <v>99.542239081710363</v>
      </c>
      <c r="D100" s="123" t="str">
        <f>IF(ввод!H23="","",ввод!H23)</f>
        <v/>
      </c>
      <c r="E100" s="124" t="str">
        <f>IF(ввод!I23="","",ввод!I23)</f>
        <v/>
      </c>
      <c r="F100" s="100">
        <f t="shared" si="2"/>
        <v>2</v>
      </c>
      <c r="G100" s="257">
        <f>IF(AND(F100&gt;=2,COUNTA(ввод!D23)=1),1,"")</f>
        <v>1</v>
      </c>
      <c r="H100" s="100">
        <f t="shared" si="77"/>
        <v>0.19558020216098276</v>
      </c>
      <c r="K100" s="100">
        <f t="shared" si="5"/>
        <v>99.680535168924223</v>
      </c>
      <c r="M100" s="100">
        <f>IF(ISNUMBER(парам!$B$8),K100-парам!$B$8,K100-$B$3)</f>
        <v>-0.31946483107577706</v>
      </c>
      <c r="N100" s="100">
        <f t="shared" si="6"/>
        <v>-0.32</v>
      </c>
      <c r="O100" s="125">
        <f t="shared" ca="1" si="7"/>
        <v>-0.4062313840461963</v>
      </c>
      <c r="P100" s="100">
        <f t="shared" si="67"/>
        <v>0.27659217442773354</v>
      </c>
      <c r="Q100" s="100">
        <f t="shared" si="3"/>
        <v>0.28000000000000003</v>
      </c>
      <c r="R100" s="125">
        <f t="shared" ca="1" si="68"/>
        <v>0.12411866485030341</v>
      </c>
      <c r="S100" s="100">
        <f t="shared" si="69"/>
        <v>0.57494567542363484</v>
      </c>
      <c r="T100" s="100">
        <f t="shared" si="8"/>
        <v>0.56999999999999995</v>
      </c>
      <c r="U100" s="125">
        <f t="shared" ca="1" si="70"/>
        <v>0.72481183023056384</v>
      </c>
      <c r="V100" s="174">
        <f t="shared" ca="1" si="9"/>
        <v>0</v>
      </c>
      <c r="W100" s="351">
        <f t="shared" ca="1" si="10"/>
        <v>0</v>
      </c>
      <c r="X100" s="174">
        <f t="shared" ca="1" si="11"/>
        <v>0</v>
      </c>
      <c r="Y100" s="174">
        <f t="shared" ca="1" si="12"/>
        <v>0</v>
      </c>
      <c r="Z100" s="351">
        <f t="shared" si="13"/>
        <v>-1</v>
      </c>
      <c r="AA100" s="174">
        <f t="shared" si="14"/>
        <v>3</v>
      </c>
      <c r="AB100" s="174">
        <f t="shared" si="15"/>
        <v>2</v>
      </c>
      <c r="AC100" s="352">
        <f t="shared" si="74"/>
        <v>-1</v>
      </c>
      <c r="AD100" s="267">
        <f t="shared" si="16"/>
        <v>2</v>
      </c>
      <c r="AE100" s="267">
        <f t="shared" si="75"/>
        <v>1</v>
      </c>
      <c r="AF100" s="354">
        <f t="shared" ca="1" si="17"/>
        <v>1</v>
      </c>
      <c r="AG100" s="100">
        <f t="shared" ca="1" si="18"/>
        <v>11</v>
      </c>
      <c r="AH100" s="100">
        <f t="shared" ca="1" si="19"/>
        <v>7</v>
      </c>
      <c r="AI100" s="354">
        <f t="shared" ca="1" si="20"/>
        <v>0</v>
      </c>
      <c r="AJ100" s="100">
        <f t="shared" ca="1" si="84"/>
        <v>0</v>
      </c>
      <c r="AK100" s="100">
        <f t="shared" ca="1" si="22"/>
        <v>0</v>
      </c>
      <c r="AL100" s="354">
        <f t="shared" ca="1" si="82"/>
        <v>0</v>
      </c>
      <c r="AM100" s="354">
        <f t="shared" ca="1" si="23"/>
        <v>0</v>
      </c>
      <c r="AN100" s="100">
        <f ca="1">SUM(AL96:AL100)</f>
        <v>0</v>
      </c>
      <c r="AO100" s="100">
        <f ca="1">SUM(AM96:AM100)</f>
        <v>0</v>
      </c>
      <c r="AP100" s="355" t="str">
        <f t="shared" ca="1" si="24"/>
        <v/>
      </c>
      <c r="AQ100" s="355" t="str">
        <f t="shared" ca="1" si="25"/>
        <v/>
      </c>
      <c r="AR100" s="355" t="str">
        <f t="shared" si="26"/>
        <v/>
      </c>
      <c r="AS100" s="355" t="str">
        <f t="shared" si="27"/>
        <v/>
      </c>
      <c r="AT100" s="355" t="str">
        <f t="shared" ca="1" si="28"/>
        <v/>
      </c>
      <c r="AU100" s="355" t="str">
        <f t="shared" ca="1" si="29"/>
        <v/>
      </c>
      <c r="AV100" s="355" t="str">
        <f t="shared" ca="1" si="30"/>
        <v/>
      </c>
      <c r="AW100" s="379">
        <f t="shared" ca="1" si="31"/>
        <v>0</v>
      </c>
      <c r="AX100" s="351">
        <f t="shared" ca="1" si="32"/>
        <v>0</v>
      </c>
      <c r="AY100" s="174">
        <f t="shared" ca="1" si="80"/>
        <v>0</v>
      </c>
      <c r="AZ100" s="174">
        <f t="shared" ca="1" si="33"/>
        <v>0</v>
      </c>
      <c r="BA100" s="351"/>
      <c r="BB100" s="174"/>
      <c r="BC100" s="174"/>
      <c r="BD100" s="352">
        <f t="shared" si="72"/>
        <v>-1</v>
      </c>
      <c r="BE100" s="267">
        <f t="shared" si="34"/>
        <v>2</v>
      </c>
      <c r="BF100" s="267">
        <f t="shared" si="35"/>
        <v>1</v>
      </c>
      <c r="BG100" s="354">
        <f t="shared" ca="1" si="36"/>
        <v>1</v>
      </c>
      <c r="BH100" s="100">
        <f t="shared" ca="1" si="37"/>
        <v>9</v>
      </c>
      <c r="BI100" s="100">
        <f t="shared" ca="1" si="38"/>
        <v>5</v>
      </c>
      <c r="BJ100" s="354">
        <f t="shared" ca="1" si="39"/>
        <v>0</v>
      </c>
      <c r="BK100" s="100">
        <f t="shared" ca="1" si="40"/>
        <v>2</v>
      </c>
      <c r="BL100" s="100">
        <f t="shared" ca="1" si="41"/>
        <v>1</v>
      </c>
      <c r="BM100" s="354">
        <f t="shared" ca="1" si="42"/>
        <v>0</v>
      </c>
      <c r="BN100" s="354"/>
      <c r="BQ100" s="355" t="str">
        <f t="shared" ca="1" si="43"/>
        <v/>
      </c>
      <c r="BR100" s="355" t="str">
        <f t="shared" ca="1" si="44"/>
        <v/>
      </c>
      <c r="BS100" s="355"/>
      <c r="BT100" s="355" t="str">
        <f t="shared" si="45"/>
        <v/>
      </c>
      <c r="BU100" s="355" t="str">
        <f t="shared" ca="1" si="46"/>
        <v/>
      </c>
      <c r="BV100" s="355" t="str">
        <f t="shared" ca="1" si="47"/>
        <v/>
      </c>
      <c r="BW100" s="355"/>
      <c r="BX100" s="379">
        <f t="shared" ca="1" si="48"/>
        <v>0</v>
      </c>
      <c r="BY100" s="351">
        <f t="shared" ca="1" si="49"/>
        <v>0</v>
      </c>
      <c r="BZ100" s="174">
        <f t="shared" ca="1" si="50"/>
        <v>0</v>
      </c>
      <c r="CA100" s="174">
        <f t="shared" ca="1" si="51"/>
        <v>0</v>
      </c>
      <c r="CB100" s="351"/>
      <c r="CC100" s="174"/>
      <c r="CD100" s="174"/>
      <c r="CE100" s="352">
        <f t="shared" si="52"/>
        <v>1</v>
      </c>
      <c r="CF100" s="267">
        <f t="shared" si="53"/>
        <v>4</v>
      </c>
      <c r="CG100" s="267">
        <f t="shared" si="54"/>
        <v>3</v>
      </c>
      <c r="CH100" s="354">
        <f t="shared" ca="1" si="55"/>
        <v>0</v>
      </c>
      <c r="CI100" s="100">
        <f t="shared" ca="1" si="56"/>
        <v>5</v>
      </c>
      <c r="CJ100" s="100">
        <f t="shared" ca="1" si="57"/>
        <v>3</v>
      </c>
      <c r="CK100" s="354">
        <f t="shared" ca="1" si="58"/>
        <v>1</v>
      </c>
      <c r="CL100" s="100">
        <f t="shared" ca="1" si="59"/>
        <v>5</v>
      </c>
      <c r="CM100" s="100">
        <f t="shared" ca="1" si="60"/>
        <v>3</v>
      </c>
      <c r="CN100" s="354">
        <f t="shared" ca="1" si="61"/>
        <v>0</v>
      </c>
      <c r="CO100" s="354"/>
      <c r="CR100" s="355" t="str">
        <f t="shared" ca="1" si="73"/>
        <v/>
      </c>
      <c r="CS100" s="355" t="str">
        <f t="shared" ca="1" si="62"/>
        <v/>
      </c>
      <c r="CT100" s="355"/>
      <c r="CU100" s="355" t="str">
        <f t="shared" si="63"/>
        <v/>
      </c>
      <c r="CV100" s="355" t="str">
        <f t="shared" ca="1" si="64"/>
        <v/>
      </c>
      <c r="CW100" s="355" t="str">
        <f t="shared" ca="1" si="65"/>
        <v/>
      </c>
      <c r="CX100" s="402"/>
      <c r="CY100" t="str">
        <f t="shared" ca="1" si="66"/>
        <v/>
      </c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</row>
    <row r="101" spans="1:133" x14ac:dyDescent="0.25">
      <c r="A101" s="126">
        <v>22</v>
      </c>
      <c r="B101" s="123">
        <f>IF(ввод!F24="","",ввод!F24)</f>
        <v>101.36164742855867</v>
      </c>
      <c r="C101" s="123">
        <f>IF(ввод!G24="","",ввод!G24)</f>
        <v>101.14512784524439</v>
      </c>
      <c r="D101" s="123" t="str">
        <f>IF(ввод!H24="","",ввод!H24)</f>
        <v/>
      </c>
      <c r="E101" s="124" t="str">
        <f>IF(ввод!I24="","",ввод!I24)</f>
        <v/>
      </c>
      <c r="F101" s="100">
        <f t="shared" si="2"/>
        <v>2</v>
      </c>
      <c r="G101" s="257">
        <f>IF(AND(F101&gt;=2,COUNTA(ввод!D24)=1),1,"")</f>
        <v>1</v>
      </c>
      <c r="H101" s="100">
        <f t="shared" si="77"/>
        <v>0.15310246562121327</v>
      </c>
      <c r="K101" s="100">
        <f t="shared" si="5"/>
        <v>101.25338763690152</v>
      </c>
      <c r="M101" s="100">
        <f>IF(ISNUMBER(парам!$B$8),K101-парам!$B$8,K101-$B$3)</f>
        <v>1.2533876369015218</v>
      </c>
      <c r="N101" s="100">
        <f t="shared" si="6"/>
        <v>1.3</v>
      </c>
      <c r="O101" s="125">
        <f t="shared" ca="1" si="7"/>
        <v>1.5938073457736026</v>
      </c>
      <c r="P101" s="100">
        <f t="shared" si="67"/>
        <v>0.21651958331428034</v>
      </c>
      <c r="Q101" s="100">
        <f t="shared" si="3"/>
        <v>0.22</v>
      </c>
      <c r="R101" s="125">
        <f t="shared" ca="1" si="68"/>
        <v>9.7161539911658018E-2</v>
      </c>
      <c r="S101" s="100">
        <f t="shared" si="69"/>
        <v>1.5728524679772988</v>
      </c>
      <c r="T101" s="100">
        <f t="shared" si="8"/>
        <v>1.6</v>
      </c>
      <c r="U101" s="125">
        <f t="shared" ca="1" si="70"/>
        <v>2.0345595234542144</v>
      </c>
      <c r="V101" s="174">
        <f t="shared" ca="1" si="9"/>
        <v>0</v>
      </c>
      <c r="W101" s="351">
        <f t="shared" ca="1" si="10"/>
        <v>1</v>
      </c>
      <c r="X101" s="174">
        <f t="shared" ca="1" si="11"/>
        <v>1</v>
      </c>
      <c r="Y101" s="174">
        <f t="shared" ca="1" si="12"/>
        <v>1</v>
      </c>
      <c r="Z101" s="351">
        <f t="shared" si="13"/>
        <v>1</v>
      </c>
      <c r="AA101" s="174">
        <f t="shared" si="14"/>
        <v>3</v>
      </c>
      <c r="AB101" s="174">
        <f t="shared" si="15"/>
        <v>0</v>
      </c>
      <c r="AC101" s="352">
        <f t="shared" si="74"/>
        <v>1</v>
      </c>
      <c r="AD101" s="267">
        <f t="shared" si="16"/>
        <v>2</v>
      </c>
      <c r="AE101" s="267">
        <f t="shared" si="75"/>
        <v>1</v>
      </c>
      <c r="AF101" s="354">
        <f t="shared" ca="1" si="17"/>
        <v>0</v>
      </c>
      <c r="AG101" s="100">
        <f t="shared" ca="1" si="18"/>
        <v>11</v>
      </c>
      <c r="AH101" s="100">
        <f t="shared" ca="1" si="19"/>
        <v>6</v>
      </c>
      <c r="AI101" s="354">
        <f t="shared" ca="1" si="20"/>
        <v>1</v>
      </c>
      <c r="AJ101" s="100">
        <f t="shared" ca="1" si="84"/>
        <v>1</v>
      </c>
      <c r="AK101" s="100">
        <f t="shared" ca="1" si="22"/>
        <v>1</v>
      </c>
      <c r="AL101" s="354">
        <f t="shared" ca="1" si="82"/>
        <v>1</v>
      </c>
      <c r="AM101" s="354">
        <f t="shared" ca="1" si="23"/>
        <v>0</v>
      </c>
      <c r="AN101" s="100">
        <f t="shared" ref="AN101:AO101" ca="1" si="97">SUM(AL97:AL101)</f>
        <v>1</v>
      </c>
      <c r="AO101" s="100">
        <f t="shared" ca="1" si="97"/>
        <v>0</v>
      </c>
      <c r="AP101" s="355" t="str">
        <f t="shared" ca="1" si="24"/>
        <v/>
      </c>
      <c r="AQ101" s="355" t="str">
        <f t="shared" ca="1" si="25"/>
        <v/>
      </c>
      <c r="AR101" s="355" t="str">
        <f t="shared" si="26"/>
        <v/>
      </c>
      <c r="AS101" s="355" t="str">
        <f t="shared" si="27"/>
        <v/>
      </c>
      <c r="AT101" s="355" t="str">
        <f t="shared" ca="1" si="28"/>
        <v/>
      </c>
      <c r="AU101" s="355" t="str">
        <f t="shared" ca="1" si="29"/>
        <v/>
      </c>
      <c r="AV101" s="355" t="str">
        <f t="shared" ca="1" si="30"/>
        <v/>
      </c>
      <c r="AW101" s="379">
        <f t="shared" ca="1" si="31"/>
        <v>0</v>
      </c>
      <c r="AX101" s="351">
        <f t="shared" ca="1" si="32"/>
        <v>0</v>
      </c>
      <c r="AY101" s="174">
        <f t="shared" ca="1" si="80"/>
        <v>0</v>
      </c>
      <c r="AZ101" s="174">
        <f t="shared" ca="1" si="33"/>
        <v>0</v>
      </c>
      <c r="BA101" s="351"/>
      <c r="BB101" s="174"/>
      <c r="BC101" s="174"/>
      <c r="BD101" s="352">
        <f t="shared" si="72"/>
        <v>-1</v>
      </c>
      <c r="BE101" s="267">
        <f t="shared" si="34"/>
        <v>0</v>
      </c>
      <c r="BF101" s="267">
        <f t="shared" si="35"/>
        <v>-1</v>
      </c>
      <c r="BG101" s="354">
        <f t="shared" ca="1" si="36"/>
        <v>1</v>
      </c>
      <c r="BH101" s="100">
        <f t="shared" ca="1" si="37"/>
        <v>10</v>
      </c>
      <c r="BI101" s="100">
        <f t="shared" ca="1" si="38"/>
        <v>5</v>
      </c>
      <c r="BJ101" s="354">
        <f t="shared" ca="1" si="39"/>
        <v>0</v>
      </c>
      <c r="BK101" s="100">
        <f t="shared" ca="1" si="40"/>
        <v>2</v>
      </c>
      <c r="BL101" s="100">
        <f t="shared" ca="1" si="41"/>
        <v>1</v>
      </c>
      <c r="BM101" s="354">
        <f t="shared" ca="1" si="42"/>
        <v>0</v>
      </c>
      <c r="BN101" s="354"/>
      <c r="BQ101" s="355" t="str">
        <f t="shared" ca="1" si="43"/>
        <v/>
      </c>
      <c r="BR101" s="355" t="str">
        <f t="shared" ca="1" si="44"/>
        <v/>
      </c>
      <c r="BS101" s="355"/>
      <c r="BT101" s="355" t="str">
        <f t="shared" si="45"/>
        <v/>
      </c>
      <c r="BU101" s="355" t="str">
        <f t="shared" ca="1" si="46"/>
        <v/>
      </c>
      <c r="BV101" s="355" t="str">
        <f t="shared" ca="1" si="47"/>
        <v/>
      </c>
      <c r="BW101" s="355"/>
      <c r="BX101" s="379">
        <f t="shared" ca="1" si="48"/>
        <v>1</v>
      </c>
      <c r="BY101" s="351">
        <f t="shared" ca="1" si="49"/>
        <v>1</v>
      </c>
      <c r="BZ101" s="174">
        <f t="shared" ca="1" si="50"/>
        <v>1</v>
      </c>
      <c r="CA101" s="174">
        <f t="shared" ca="1" si="51"/>
        <v>1</v>
      </c>
      <c r="CB101" s="351"/>
      <c r="CC101" s="174"/>
      <c r="CD101" s="174"/>
      <c r="CE101" s="352">
        <f t="shared" si="52"/>
        <v>1</v>
      </c>
      <c r="CF101" s="267">
        <f t="shared" si="53"/>
        <v>4</v>
      </c>
      <c r="CG101" s="267">
        <f t="shared" si="54"/>
        <v>3</v>
      </c>
      <c r="CH101" s="354">
        <f t="shared" ca="1" si="55"/>
        <v>0</v>
      </c>
      <c r="CI101" s="100">
        <f t="shared" ca="1" si="56"/>
        <v>5</v>
      </c>
      <c r="CJ101" s="100">
        <f t="shared" ca="1" si="57"/>
        <v>2</v>
      </c>
      <c r="CK101" s="354">
        <f t="shared" ca="1" si="58"/>
        <v>1</v>
      </c>
      <c r="CL101" s="100">
        <f t="shared" ca="1" si="59"/>
        <v>5</v>
      </c>
      <c r="CM101" s="100">
        <f t="shared" ca="1" si="60"/>
        <v>3</v>
      </c>
      <c r="CN101" s="354">
        <f t="shared" ca="1" si="61"/>
        <v>1</v>
      </c>
      <c r="CO101" s="354"/>
      <c r="CR101" s="355" t="str">
        <f t="shared" ca="1" si="73"/>
        <v xml:space="preserve">wR1'1&gt;3S </v>
      </c>
      <c r="CS101" s="355" t="str">
        <f t="shared" ca="1" si="62"/>
        <v/>
      </c>
      <c r="CT101" s="355"/>
      <c r="CU101" s="355" t="str">
        <f t="shared" si="63"/>
        <v/>
      </c>
      <c r="CV101" s="355" t="str">
        <f t="shared" ca="1" si="64"/>
        <v/>
      </c>
      <c r="CW101" s="355" t="str">
        <f t="shared" ca="1" si="65"/>
        <v/>
      </c>
      <c r="CX101" s="402"/>
      <c r="CY101" t="str">
        <f t="shared" ca="1" si="66"/>
        <v xml:space="preserve">wR1'1&gt;3S </v>
      </c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</row>
    <row r="102" spans="1:133" x14ac:dyDescent="0.25">
      <c r="A102" s="126">
        <v>23</v>
      </c>
      <c r="B102" s="123">
        <f>IF(ввод!F25="","",ввод!F25)</f>
        <v>98.956653633075632</v>
      </c>
      <c r="C102" s="123">
        <f>IF(ввод!G25="","",ввод!G25)</f>
        <v>99.900577072957219</v>
      </c>
      <c r="D102" s="123" t="str">
        <f>IF(ввод!H25="","",ввод!H25)</f>
        <v/>
      </c>
      <c r="E102" s="124" t="str">
        <f>IF(ввод!I25="","",ввод!I25)</f>
        <v/>
      </c>
      <c r="F102" s="100">
        <f t="shared" si="2"/>
        <v>2</v>
      </c>
      <c r="G102" s="257">
        <f>IF(AND(F102&gt;=2,COUNTA(ввод!D25)=1),1,"")</f>
        <v>1</v>
      </c>
      <c r="H102" s="100">
        <f t="shared" si="77"/>
        <v>0.66745466526120256</v>
      </c>
      <c r="K102" s="100">
        <f t="shared" si="5"/>
        <v>99.428615353016426</v>
      </c>
      <c r="M102" s="100">
        <f>IF(ISNUMBER(парам!$B$8),K102-парам!$B$8,K102-$B$3)</f>
        <v>-0.57138464698357438</v>
      </c>
      <c r="N102" s="100">
        <f t="shared" si="6"/>
        <v>-0.56999999999999995</v>
      </c>
      <c r="O102" s="125">
        <f t="shared" ca="1" si="7"/>
        <v>-0.72657254692247231</v>
      </c>
      <c r="P102" s="100">
        <f t="shared" si="67"/>
        <v>0.943923439881587</v>
      </c>
      <c r="Q102" s="100">
        <f t="shared" si="3"/>
        <v>0.94</v>
      </c>
      <c r="R102" s="125">
        <f t="shared" ca="1" si="68"/>
        <v>0.42357856769233626</v>
      </c>
      <c r="S102" s="100">
        <f t="shared" si="69"/>
        <v>1.8247722838850962</v>
      </c>
      <c r="T102" s="100">
        <f t="shared" si="8"/>
        <v>1.8</v>
      </c>
      <c r="U102" s="125">
        <f t="shared" ca="1" si="70"/>
        <v>2.2888794638859915</v>
      </c>
      <c r="V102" s="174">
        <f t="shared" ca="1" si="9"/>
        <v>0</v>
      </c>
      <c r="W102" s="351">
        <f t="shared" ca="1" si="10"/>
        <v>0</v>
      </c>
      <c r="X102" s="174">
        <f t="shared" ca="1" si="11"/>
        <v>1</v>
      </c>
      <c r="Y102" s="174">
        <f t="shared" ca="1" si="12"/>
        <v>0</v>
      </c>
      <c r="Z102" s="351">
        <f t="shared" si="13"/>
        <v>-1</v>
      </c>
      <c r="AA102" s="174">
        <f t="shared" si="14"/>
        <v>3</v>
      </c>
      <c r="AB102" s="174">
        <f t="shared" si="15"/>
        <v>2</v>
      </c>
      <c r="AC102" s="352">
        <f t="shared" si="74"/>
        <v>-1</v>
      </c>
      <c r="AD102" s="267">
        <f t="shared" si="16"/>
        <v>0</v>
      </c>
      <c r="AE102" s="267">
        <f t="shared" si="75"/>
        <v>1</v>
      </c>
      <c r="AF102" s="354">
        <f t="shared" ca="1" si="17"/>
        <v>0</v>
      </c>
      <c r="AG102" s="100">
        <f t="shared" ca="1" si="18"/>
        <v>11</v>
      </c>
      <c r="AH102" s="100">
        <f t="shared" ca="1" si="19"/>
        <v>5</v>
      </c>
      <c r="AI102" s="354">
        <f t="shared" ca="1" si="20"/>
        <v>1</v>
      </c>
      <c r="AJ102" s="100">
        <f t="shared" ca="1" si="84"/>
        <v>2</v>
      </c>
      <c r="AK102" s="100">
        <f t="shared" ca="1" si="22"/>
        <v>2</v>
      </c>
      <c r="AL102" s="354">
        <f t="shared" ca="1" si="82"/>
        <v>0</v>
      </c>
      <c r="AM102" s="354">
        <f t="shared" ca="1" si="23"/>
        <v>1</v>
      </c>
      <c r="AN102" s="100">
        <f t="shared" ref="AN102:AO102" ca="1" si="98">SUM(AL98:AL102)</f>
        <v>1</v>
      </c>
      <c r="AO102" s="100">
        <f t="shared" ca="1" si="98"/>
        <v>1</v>
      </c>
      <c r="AP102" s="355" t="str">
        <f t="shared" ca="1" si="24"/>
        <v/>
      </c>
      <c r="AQ102" s="355" t="str">
        <f t="shared" ca="1" si="25"/>
        <v/>
      </c>
      <c r="AR102" s="355" t="str">
        <f t="shared" si="26"/>
        <v/>
      </c>
      <c r="AS102" s="355" t="str">
        <f t="shared" si="27"/>
        <v/>
      </c>
      <c r="AT102" s="355" t="str">
        <f t="shared" ca="1" si="28"/>
        <v/>
      </c>
      <c r="AU102" s="355" t="str">
        <f t="shared" ca="1" si="29"/>
        <v/>
      </c>
      <c r="AV102" s="355" t="str">
        <f t="shared" ca="1" si="30"/>
        <v/>
      </c>
      <c r="AW102" s="379">
        <f t="shared" ca="1" si="31"/>
        <v>0</v>
      </c>
      <c r="AX102" s="351">
        <f t="shared" ca="1" si="32"/>
        <v>0</v>
      </c>
      <c r="AY102" s="174">
        <f t="shared" ca="1" si="80"/>
        <v>0</v>
      </c>
      <c r="AZ102" s="174">
        <f t="shared" ca="1" si="33"/>
        <v>0</v>
      </c>
      <c r="BA102" s="351"/>
      <c r="BB102" s="174"/>
      <c r="BC102" s="174"/>
      <c r="BD102" s="352">
        <f t="shared" si="72"/>
        <v>1</v>
      </c>
      <c r="BE102" s="267">
        <f t="shared" si="34"/>
        <v>0</v>
      </c>
      <c r="BF102" s="267">
        <f t="shared" si="35"/>
        <v>1</v>
      </c>
      <c r="BG102" s="354">
        <f t="shared" ca="1" si="36"/>
        <v>0</v>
      </c>
      <c r="BH102" s="100">
        <f t="shared" ca="1" si="37"/>
        <v>10</v>
      </c>
      <c r="BI102" s="100">
        <f t="shared" ca="1" si="38"/>
        <v>4</v>
      </c>
      <c r="BJ102" s="354">
        <f t="shared" ca="1" si="39"/>
        <v>1</v>
      </c>
      <c r="BK102" s="100">
        <f t="shared" ca="1" si="40"/>
        <v>3</v>
      </c>
      <c r="BL102" s="100">
        <f t="shared" ca="1" si="41"/>
        <v>2</v>
      </c>
      <c r="BM102" s="354">
        <f t="shared" ca="1" si="42"/>
        <v>1</v>
      </c>
      <c r="BN102" s="354"/>
      <c r="BQ102" s="355" t="str">
        <f t="shared" ca="1" si="43"/>
        <v/>
      </c>
      <c r="BR102" s="355" t="str">
        <f t="shared" ca="1" si="44"/>
        <v/>
      </c>
      <c r="BS102" s="355"/>
      <c r="BT102" s="355" t="str">
        <f t="shared" si="45"/>
        <v/>
      </c>
      <c r="BU102" s="355" t="str">
        <f t="shared" ca="1" si="46"/>
        <v/>
      </c>
      <c r="BV102" s="355" t="str">
        <f t="shared" ca="1" si="47"/>
        <v/>
      </c>
      <c r="BW102" s="355"/>
      <c r="BX102" s="379">
        <f t="shared" ca="1" si="48"/>
        <v>1</v>
      </c>
      <c r="BY102" s="351">
        <f t="shared" ca="1" si="49"/>
        <v>1</v>
      </c>
      <c r="BZ102" s="174">
        <f t="shared" ca="1" si="50"/>
        <v>2</v>
      </c>
      <c r="CA102" s="174">
        <f t="shared" ca="1" si="51"/>
        <v>1</v>
      </c>
      <c r="CB102" s="351"/>
      <c r="CC102" s="174"/>
      <c r="CD102" s="174"/>
      <c r="CE102" s="352">
        <f t="shared" si="52"/>
        <v>1</v>
      </c>
      <c r="CF102" s="267">
        <f t="shared" si="53"/>
        <v>4</v>
      </c>
      <c r="CG102" s="267">
        <f t="shared" si="54"/>
        <v>3</v>
      </c>
      <c r="CH102" s="354">
        <f t="shared" ca="1" si="55"/>
        <v>0</v>
      </c>
      <c r="CI102" s="100">
        <f t="shared" ca="1" si="56"/>
        <v>5</v>
      </c>
      <c r="CJ102" s="100">
        <f t="shared" ca="1" si="57"/>
        <v>1</v>
      </c>
      <c r="CK102" s="354">
        <f t="shared" ca="1" si="58"/>
        <v>1</v>
      </c>
      <c r="CL102" s="100">
        <f t="shared" ca="1" si="59"/>
        <v>6</v>
      </c>
      <c r="CM102" s="100">
        <f t="shared" ca="1" si="60"/>
        <v>4</v>
      </c>
      <c r="CN102" s="354">
        <f t="shared" ca="1" si="61"/>
        <v>1</v>
      </c>
      <c r="CO102" s="354"/>
      <c r="CR102" s="355" t="str">
        <f t="shared" ca="1" si="73"/>
        <v xml:space="preserve">wR1'1&gt;3S </v>
      </c>
      <c r="CS102" s="355" t="str">
        <f t="shared" ca="1" si="62"/>
        <v xml:space="preserve">wR3'2&gt;2S </v>
      </c>
      <c r="CT102" s="355"/>
      <c r="CU102" s="355" t="str">
        <f t="shared" si="63"/>
        <v/>
      </c>
      <c r="CV102" s="355" t="str">
        <f t="shared" ca="1" si="64"/>
        <v/>
      </c>
      <c r="CW102" s="355" t="str">
        <f t="shared" ca="1" si="65"/>
        <v/>
      </c>
      <c r="CX102" s="402"/>
      <c r="CY102" t="str">
        <f t="shared" ca="1" si="66"/>
        <v xml:space="preserve">wR1'1&gt;3S wR3'2&gt;2S </v>
      </c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</row>
    <row r="103" spans="1:133" x14ac:dyDescent="0.25">
      <c r="A103" s="126">
        <v>24</v>
      </c>
      <c r="B103" s="123">
        <f>IF(ввод!F26="","",ввод!F26)</f>
        <v>98.004297613145013</v>
      </c>
      <c r="C103" s="123">
        <f>IF(ввод!G26="","",ввод!G26)</f>
        <v>99.706860469878933</v>
      </c>
      <c r="D103" s="123" t="str">
        <f>IF(ввод!H26="","",ввод!H26)</f>
        <v/>
      </c>
      <c r="E103" s="124" t="str">
        <f>IF(ввод!I26="","",ввод!I26)</f>
        <v/>
      </c>
      <c r="F103" s="100">
        <f t="shared" si="2"/>
        <v>2</v>
      </c>
      <c r="G103" s="257">
        <f>IF(AND(F103&gt;=2,COUNTA(ввод!D26)=1),1,"")</f>
        <v>1</v>
      </c>
      <c r="H103" s="100">
        <f t="shared" si="77"/>
        <v>1.203893741392895</v>
      </c>
      <c r="K103" s="100">
        <f t="shared" si="5"/>
        <v>98.855579041511973</v>
      </c>
      <c r="M103" s="100">
        <f>IF(ISNUMBER(парам!$B$8),K103-парам!$B$8,K103-$B$3)</f>
        <v>-1.1444209584880269</v>
      </c>
      <c r="N103" s="100">
        <f t="shared" si="6"/>
        <v>-1.1000000000000001</v>
      </c>
      <c r="O103" s="125">
        <f t="shared" ca="1" si="7"/>
        <v>-1.4552453499577598</v>
      </c>
      <c r="P103" s="100">
        <f t="shared" si="67"/>
        <v>1.7025628567339197</v>
      </c>
      <c r="Q103" s="100">
        <f t="shared" si="3"/>
        <v>1.7</v>
      </c>
      <c r="R103" s="125">
        <f t="shared" ca="1" si="68"/>
        <v>0.7640123189990865</v>
      </c>
      <c r="S103" s="100">
        <f t="shared" si="69"/>
        <v>0.57303631150445256</v>
      </c>
      <c r="T103" s="100">
        <f t="shared" si="8"/>
        <v>0.56999999999999995</v>
      </c>
      <c r="U103" s="125">
        <f t="shared" ca="1" si="70"/>
        <v>0.72481183023056384</v>
      </c>
      <c r="V103" s="174">
        <f t="shared" ca="1" si="9"/>
        <v>0</v>
      </c>
      <c r="W103" s="351">
        <f t="shared" ca="1" si="10"/>
        <v>1</v>
      </c>
      <c r="X103" s="174">
        <f t="shared" ca="1" si="11"/>
        <v>1</v>
      </c>
      <c r="Y103" s="174">
        <f t="shared" ca="1" si="12"/>
        <v>2</v>
      </c>
      <c r="Z103" s="351">
        <f t="shared" si="13"/>
        <v>-1</v>
      </c>
      <c r="AA103" s="174">
        <f t="shared" si="14"/>
        <v>3</v>
      </c>
      <c r="AB103" s="174">
        <f t="shared" si="15"/>
        <v>2</v>
      </c>
      <c r="AC103" s="352">
        <f t="shared" si="74"/>
        <v>-1</v>
      </c>
      <c r="AD103" s="267">
        <f t="shared" si="16"/>
        <v>0</v>
      </c>
      <c r="AE103" s="267">
        <f t="shared" si="75"/>
        <v>-1</v>
      </c>
      <c r="AF103" s="354">
        <f t="shared" ca="1" si="17"/>
        <v>0</v>
      </c>
      <c r="AG103" s="100">
        <f t="shared" ca="1" si="18"/>
        <v>10</v>
      </c>
      <c r="AH103" s="100">
        <f t="shared" ca="1" si="19"/>
        <v>4</v>
      </c>
      <c r="AI103" s="354">
        <f t="shared" ca="1" si="20"/>
        <v>1</v>
      </c>
      <c r="AJ103" s="100">
        <f t="shared" ca="1" si="84"/>
        <v>3</v>
      </c>
      <c r="AK103" s="100">
        <f t="shared" ca="1" si="22"/>
        <v>3</v>
      </c>
      <c r="AL103" s="354">
        <f t="shared" ca="1" si="82"/>
        <v>0</v>
      </c>
      <c r="AM103" s="354">
        <f t="shared" ca="1" si="23"/>
        <v>1</v>
      </c>
      <c r="AN103" s="100">
        <f t="shared" ref="AN103:AO103" ca="1" si="99">SUM(AL99:AL103)</f>
        <v>1</v>
      </c>
      <c r="AO103" s="100">
        <f t="shared" ca="1" si="99"/>
        <v>2</v>
      </c>
      <c r="AP103" s="355" t="str">
        <f t="shared" ca="1" si="24"/>
        <v/>
      </c>
      <c r="AQ103" s="355" t="str">
        <f t="shared" ca="1" si="25"/>
        <v xml:space="preserve">wX3'2&gt;2S </v>
      </c>
      <c r="AR103" s="355" t="str">
        <f t="shared" si="26"/>
        <v/>
      </c>
      <c r="AS103" s="355" t="str">
        <f t="shared" si="27"/>
        <v/>
      </c>
      <c r="AT103" s="355" t="str">
        <f t="shared" ca="1" si="28"/>
        <v/>
      </c>
      <c r="AU103" s="355" t="str">
        <f t="shared" ca="1" si="29"/>
        <v/>
      </c>
      <c r="AV103" s="355" t="str">
        <f t="shared" ca="1" si="30"/>
        <v/>
      </c>
      <c r="AW103" s="379">
        <f t="shared" ca="1" si="31"/>
        <v>0</v>
      </c>
      <c r="AX103" s="351">
        <f t="shared" ca="1" si="32"/>
        <v>0</v>
      </c>
      <c r="AY103" s="174">
        <f t="shared" ca="1" si="80"/>
        <v>0</v>
      </c>
      <c r="AZ103" s="174">
        <f t="shared" ca="1" si="33"/>
        <v>0</v>
      </c>
      <c r="BA103" s="351"/>
      <c r="BB103" s="174"/>
      <c r="BC103" s="174"/>
      <c r="BD103" s="352">
        <f t="shared" si="72"/>
        <v>1</v>
      </c>
      <c r="BE103" s="267">
        <f t="shared" si="34"/>
        <v>2</v>
      </c>
      <c r="BF103" s="267">
        <f t="shared" si="35"/>
        <v>1</v>
      </c>
      <c r="BG103" s="354">
        <f t="shared" ca="1" si="36"/>
        <v>0</v>
      </c>
      <c r="BH103" s="100">
        <f t="shared" ca="1" si="37"/>
        <v>10</v>
      </c>
      <c r="BI103" s="100">
        <f t="shared" ca="1" si="38"/>
        <v>4</v>
      </c>
      <c r="BJ103" s="354">
        <f t="shared" ca="1" si="39"/>
        <v>1</v>
      </c>
      <c r="BK103" s="100">
        <f t="shared" ca="1" si="40"/>
        <v>4</v>
      </c>
      <c r="BL103" s="100">
        <f t="shared" ca="1" si="41"/>
        <v>2</v>
      </c>
      <c r="BM103" s="354">
        <f t="shared" ca="1" si="42"/>
        <v>1</v>
      </c>
      <c r="BN103" s="354"/>
      <c r="BQ103" s="355" t="str">
        <f t="shared" ca="1" si="43"/>
        <v/>
      </c>
      <c r="BR103" s="355" t="str">
        <f t="shared" ca="1" si="44"/>
        <v/>
      </c>
      <c r="BS103" s="355"/>
      <c r="BT103" s="355" t="str">
        <f t="shared" si="45"/>
        <v/>
      </c>
      <c r="BU103" s="355" t="str">
        <f t="shared" ca="1" si="46"/>
        <v/>
      </c>
      <c r="BV103" s="355" t="str">
        <f t="shared" ca="1" si="47"/>
        <v/>
      </c>
      <c r="BW103" s="355"/>
      <c r="BX103" s="379">
        <f t="shared" ca="1" si="48"/>
        <v>0</v>
      </c>
      <c r="BY103" s="351">
        <f t="shared" ca="1" si="49"/>
        <v>0</v>
      </c>
      <c r="BZ103" s="174">
        <f t="shared" ca="1" si="50"/>
        <v>1</v>
      </c>
      <c r="CA103" s="174">
        <f t="shared" ca="1" si="51"/>
        <v>1</v>
      </c>
      <c r="CB103" s="351"/>
      <c r="CC103" s="174"/>
      <c r="CD103" s="174"/>
      <c r="CE103" s="352">
        <f t="shared" si="52"/>
        <v>-1</v>
      </c>
      <c r="CF103" s="267">
        <f t="shared" si="53"/>
        <v>2</v>
      </c>
      <c r="CG103" s="267">
        <f t="shared" si="54"/>
        <v>3</v>
      </c>
      <c r="CH103" s="354">
        <f t="shared" ca="1" si="55"/>
        <v>0</v>
      </c>
      <c r="CI103" s="100">
        <f t="shared" ca="1" si="56"/>
        <v>4</v>
      </c>
      <c r="CJ103" s="100">
        <f t="shared" ca="1" si="57"/>
        <v>1</v>
      </c>
      <c r="CK103" s="354">
        <f t="shared" ca="1" si="58"/>
        <v>1</v>
      </c>
      <c r="CL103" s="100">
        <f t="shared" ca="1" si="59"/>
        <v>7</v>
      </c>
      <c r="CM103" s="100">
        <f t="shared" ca="1" si="60"/>
        <v>4</v>
      </c>
      <c r="CN103" s="354">
        <f t="shared" ca="1" si="61"/>
        <v>0</v>
      </c>
      <c r="CO103" s="354"/>
      <c r="CR103" s="355" t="str">
        <f t="shared" ca="1" si="73"/>
        <v/>
      </c>
      <c r="CS103" s="355" t="str">
        <f t="shared" ca="1" si="62"/>
        <v/>
      </c>
      <c r="CT103" s="355"/>
      <c r="CU103" s="355" t="str">
        <f t="shared" si="63"/>
        <v/>
      </c>
      <c r="CV103" s="355" t="str">
        <f t="shared" ca="1" si="64"/>
        <v/>
      </c>
      <c r="CW103" s="355" t="str">
        <f t="shared" ca="1" si="65"/>
        <v/>
      </c>
      <c r="CX103" s="402"/>
      <c r="CY103" t="str">
        <f t="shared" ca="1" si="66"/>
        <v xml:space="preserve">wX3'2&gt;2S </v>
      </c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</row>
    <row r="104" spans="1:133" x14ac:dyDescent="0.25">
      <c r="A104" s="126">
        <v>25</v>
      </c>
      <c r="B104" s="123">
        <f>IF(ввод!F27="","",ввод!F27)</f>
        <v>99.359291020994959</v>
      </c>
      <c r="C104" s="123">
        <f>IF(ввод!G27="","",ввод!G27)</f>
        <v>101.12671965982935</v>
      </c>
      <c r="D104" s="123" t="str">
        <f>IF(ввод!H27="","",ввод!H27)</f>
        <v/>
      </c>
      <c r="E104" s="124" t="str">
        <f>IF(ввод!I27="","",ввод!I27)</f>
        <v/>
      </c>
      <c r="F104" s="100">
        <f t="shared" si="2"/>
        <v>2</v>
      </c>
      <c r="G104" s="257">
        <f>IF(AND(F104&gt;=2,COUNTA(ввод!D27)=1),1,"")</f>
        <v>1</v>
      </c>
      <c r="H104" s="100">
        <f t="shared" si="77"/>
        <v>1.2497607757831055</v>
      </c>
      <c r="K104" s="100">
        <f t="shared" si="5"/>
        <v>100.24300534041215</v>
      </c>
      <c r="M104" s="100">
        <f>IF(ISNUMBER(парам!$B$8),K104-парам!$B$8,K104-$B$3)</f>
        <v>0.24300534041215371</v>
      </c>
      <c r="N104" s="100">
        <f t="shared" si="6"/>
        <v>0.24</v>
      </c>
      <c r="O104" s="125">
        <f t="shared" ca="1" si="7"/>
        <v>0.30900551849111291</v>
      </c>
      <c r="P104" s="100">
        <f t="shared" si="67"/>
        <v>1.7674286388343887</v>
      </c>
      <c r="Q104" s="100">
        <f t="shared" si="3"/>
        <v>1.8</v>
      </c>
      <c r="R104" s="125">
        <f t="shared" ca="1" si="68"/>
        <v>0.79312035246184975</v>
      </c>
      <c r="S104" s="100">
        <f t="shared" si="69"/>
        <v>1.3874262989001807</v>
      </c>
      <c r="T104" s="100">
        <f t="shared" si="8"/>
        <v>1.4</v>
      </c>
      <c r="U104" s="125">
        <f t="shared" ca="1" si="70"/>
        <v>1.7802395830224376</v>
      </c>
      <c r="V104" s="174">
        <f t="shared" ca="1" si="9"/>
        <v>0</v>
      </c>
      <c r="W104" s="351">
        <f t="shared" ca="1" si="10"/>
        <v>0</v>
      </c>
      <c r="X104" s="174">
        <f t="shared" ca="1" si="11"/>
        <v>1</v>
      </c>
      <c r="Y104" s="174">
        <f t="shared" ca="1" si="12"/>
        <v>0</v>
      </c>
      <c r="Z104" s="351">
        <f t="shared" si="13"/>
        <v>1</v>
      </c>
      <c r="AA104" s="174">
        <f t="shared" si="14"/>
        <v>1</v>
      </c>
      <c r="AB104" s="174">
        <f t="shared" si="15"/>
        <v>0</v>
      </c>
      <c r="AC104" s="352">
        <f t="shared" si="74"/>
        <v>1</v>
      </c>
      <c r="AD104" s="267">
        <f t="shared" si="16"/>
        <v>0</v>
      </c>
      <c r="AE104" s="267">
        <f t="shared" si="75"/>
        <v>-1</v>
      </c>
      <c r="AF104" s="354">
        <f t="shared" ca="1" si="17"/>
        <v>1</v>
      </c>
      <c r="AG104" s="100">
        <f t="shared" ca="1" si="18"/>
        <v>10</v>
      </c>
      <c r="AH104" s="100">
        <f t="shared" ca="1" si="19"/>
        <v>4</v>
      </c>
      <c r="AI104" s="354">
        <f t="shared" ca="1" si="20"/>
        <v>0</v>
      </c>
      <c r="AJ104" s="100">
        <f t="shared" ca="1" si="84"/>
        <v>3</v>
      </c>
      <c r="AK104" s="100">
        <f t="shared" ca="1" si="22"/>
        <v>3</v>
      </c>
      <c r="AL104" s="354">
        <f t="shared" ca="1" si="82"/>
        <v>0</v>
      </c>
      <c r="AM104" s="354">
        <f t="shared" ca="1" si="23"/>
        <v>0</v>
      </c>
      <c r="AN104" s="100">
        <f t="shared" ref="AN104:AO104" ca="1" si="100">SUM(AL100:AL104)</f>
        <v>1</v>
      </c>
      <c r="AO104" s="100">
        <f t="shared" ca="1" si="100"/>
        <v>2</v>
      </c>
      <c r="AP104" s="355" t="str">
        <f t="shared" ca="1" si="24"/>
        <v/>
      </c>
      <c r="AQ104" s="355" t="str">
        <f t="shared" ca="1" si="25"/>
        <v/>
      </c>
      <c r="AR104" s="355" t="str">
        <f t="shared" si="26"/>
        <v/>
      </c>
      <c r="AS104" s="355" t="str">
        <f t="shared" si="27"/>
        <v/>
      </c>
      <c r="AT104" s="355" t="str">
        <f t="shared" ca="1" si="28"/>
        <v/>
      </c>
      <c r="AU104" s="355" t="str">
        <f t="shared" ca="1" si="29"/>
        <v/>
      </c>
      <c r="AV104" s="355" t="str">
        <f t="shared" ca="1" si="30"/>
        <v/>
      </c>
      <c r="AW104" s="379">
        <f t="shared" ca="1" si="31"/>
        <v>0</v>
      </c>
      <c r="AX104" s="351">
        <f t="shared" ca="1" si="32"/>
        <v>0</v>
      </c>
      <c r="AY104" s="174">
        <f t="shared" ca="1" si="80"/>
        <v>0</v>
      </c>
      <c r="AZ104" s="174">
        <f t="shared" ca="1" si="33"/>
        <v>0</v>
      </c>
      <c r="BA104" s="351"/>
      <c r="BB104" s="174"/>
      <c r="BC104" s="174"/>
      <c r="BD104" s="352">
        <f t="shared" si="72"/>
        <v>1</v>
      </c>
      <c r="BE104" s="267">
        <f t="shared" si="34"/>
        <v>2</v>
      </c>
      <c r="BF104" s="267">
        <f t="shared" si="35"/>
        <v>1</v>
      </c>
      <c r="BG104" s="354">
        <f t="shared" ca="1" si="36"/>
        <v>0</v>
      </c>
      <c r="BH104" s="100">
        <f t="shared" ca="1" si="37"/>
        <v>10</v>
      </c>
      <c r="BI104" s="100">
        <f t="shared" ca="1" si="38"/>
        <v>3</v>
      </c>
      <c r="BJ104" s="354">
        <f t="shared" ca="1" si="39"/>
        <v>1</v>
      </c>
      <c r="BK104" s="100">
        <f t="shared" ca="1" si="40"/>
        <v>4</v>
      </c>
      <c r="BL104" s="100">
        <f t="shared" ca="1" si="41"/>
        <v>3</v>
      </c>
      <c r="BM104" s="354">
        <f t="shared" ca="1" si="42"/>
        <v>1</v>
      </c>
      <c r="BN104" s="354"/>
      <c r="BQ104" s="355" t="str">
        <f t="shared" ca="1" si="43"/>
        <v/>
      </c>
      <c r="BR104" s="355" t="str">
        <f t="shared" ca="1" si="44"/>
        <v/>
      </c>
      <c r="BS104" s="355"/>
      <c r="BT104" s="355" t="str">
        <f t="shared" si="45"/>
        <v/>
      </c>
      <c r="BU104" s="355" t="str">
        <f t="shared" ca="1" si="46"/>
        <v/>
      </c>
      <c r="BV104" s="355" t="str">
        <f t="shared" ca="1" si="47"/>
        <v/>
      </c>
      <c r="BW104" s="355"/>
      <c r="BX104" s="379">
        <f t="shared" ca="1" si="48"/>
        <v>1</v>
      </c>
      <c r="BY104" s="351">
        <f t="shared" ca="1" si="49"/>
        <v>1</v>
      </c>
      <c r="BZ104" s="174">
        <f t="shared" ca="1" si="50"/>
        <v>1</v>
      </c>
      <c r="CA104" s="174">
        <f t="shared" ca="1" si="51"/>
        <v>2</v>
      </c>
      <c r="CB104" s="351"/>
      <c r="CC104" s="174"/>
      <c r="CD104" s="174"/>
      <c r="CE104" s="352">
        <f t="shared" si="52"/>
        <v>1</v>
      </c>
      <c r="CF104" s="267">
        <f t="shared" si="53"/>
        <v>4</v>
      </c>
      <c r="CG104" s="267">
        <f t="shared" si="54"/>
        <v>3</v>
      </c>
      <c r="CH104" s="354">
        <f t="shared" ca="1" si="55"/>
        <v>0</v>
      </c>
      <c r="CI104" s="100">
        <f t="shared" ca="1" si="56"/>
        <v>3</v>
      </c>
      <c r="CJ104" s="100">
        <f t="shared" ca="1" si="57"/>
        <v>1</v>
      </c>
      <c r="CK104" s="354">
        <f t="shared" ca="1" si="58"/>
        <v>1</v>
      </c>
      <c r="CL104" s="100">
        <f t="shared" ca="1" si="59"/>
        <v>7</v>
      </c>
      <c r="CM104" s="100">
        <f t="shared" ca="1" si="60"/>
        <v>4</v>
      </c>
      <c r="CN104" s="354">
        <f t="shared" ca="1" si="61"/>
        <v>1</v>
      </c>
      <c r="CO104" s="354"/>
      <c r="CR104" s="355" t="str">
        <f t="shared" ca="1" si="73"/>
        <v xml:space="preserve">wR1'1&gt;3S </v>
      </c>
      <c r="CS104" s="355" t="str">
        <f t="shared" ca="1" si="62"/>
        <v xml:space="preserve">wR3'2&gt;2S </v>
      </c>
      <c r="CT104" s="355"/>
      <c r="CU104" s="355" t="str">
        <f t="shared" si="63"/>
        <v/>
      </c>
      <c r="CV104" s="355" t="str">
        <f t="shared" ca="1" si="64"/>
        <v/>
      </c>
      <c r="CW104" s="355" t="str">
        <f t="shared" ca="1" si="65"/>
        <v/>
      </c>
      <c r="CX104" s="402"/>
      <c r="CY104" t="str">
        <f t="shared" ca="1" si="66"/>
        <v xml:space="preserve">wR1'1&gt;3S wR3'2&gt;2S </v>
      </c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</row>
    <row r="105" spans="1:133" x14ac:dyDescent="0.25">
      <c r="A105" s="126">
        <v>26</v>
      </c>
      <c r="B105" s="123">
        <f>IF(ввод!F28="","",ввод!F28)</f>
        <v>100.00606248270299</v>
      </c>
      <c r="C105" s="123">
        <f>IF(ввод!G28="","",ввод!G28)</f>
        <v>100.15160533861967</v>
      </c>
      <c r="D105" s="123" t="str">
        <f>IF(ввод!H28="","",ввод!H28)</f>
        <v/>
      </c>
      <c r="E105" s="124" t="str">
        <f>IF(ввод!I28="","",ввод!I28)</f>
        <v/>
      </c>
      <c r="F105" s="100">
        <f t="shared" si="2"/>
        <v>2</v>
      </c>
      <c r="G105" s="257">
        <f>IF(AND(F105&gt;=2,COUNTA(ввод!D28)=1),1,"")</f>
        <v>1</v>
      </c>
      <c r="H105" s="100">
        <f t="shared" si="77"/>
        <v>0.10291434037194643</v>
      </c>
      <c r="K105" s="100">
        <f t="shared" si="5"/>
        <v>100.07883391066133</v>
      </c>
      <c r="M105" s="100">
        <f>IF(ISNUMBER(парам!$B$8),K105-парам!$B$8,K105-$B$3)</f>
        <v>7.8833910661330719E-2</v>
      </c>
      <c r="N105" s="100">
        <f t="shared" si="6"/>
        <v>7.9000000000000001E-2</v>
      </c>
      <c r="O105" s="125">
        <f t="shared" ca="1" si="7"/>
        <v>0.10024517731696822</v>
      </c>
      <c r="P105" s="100">
        <f t="shared" si="67"/>
        <v>0.14554285591668759</v>
      </c>
      <c r="Q105" s="100">
        <f t="shared" si="3"/>
        <v>0.15</v>
      </c>
      <c r="R105" s="125">
        <f t="shared" ca="1" si="68"/>
        <v>6.5311265556427231E-2</v>
      </c>
      <c r="S105" s="100">
        <f t="shared" si="69"/>
        <v>0.16417142975082299</v>
      </c>
      <c r="T105" s="100">
        <f t="shared" si="8"/>
        <v>0.16</v>
      </c>
      <c r="U105" s="125">
        <f t="shared" ca="1" si="70"/>
        <v>0.20345595234542146</v>
      </c>
      <c r="V105" s="174">
        <f t="shared" ca="1" si="9"/>
        <v>0</v>
      </c>
      <c r="W105" s="351">
        <f t="shared" ca="1" si="10"/>
        <v>0</v>
      </c>
      <c r="X105" s="174">
        <f t="shared" ca="1" si="11"/>
        <v>0</v>
      </c>
      <c r="Y105" s="174">
        <f t="shared" ca="1" si="12"/>
        <v>1</v>
      </c>
      <c r="Z105" s="351">
        <f t="shared" si="13"/>
        <v>1</v>
      </c>
      <c r="AA105" s="174">
        <f t="shared" si="14"/>
        <v>1</v>
      </c>
      <c r="AB105" s="174">
        <f t="shared" si="15"/>
        <v>0</v>
      </c>
      <c r="AC105" s="352">
        <f t="shared" si="74"/>
        <v>-1</v>
      </c>
      <c r="AD105" s="267">
        <f t="shared" si="16"/>
        <v>-2</v>
      </c>
      <c r="AE105" s="267">
        <f t="shared" si="75"/>
        <v>-1</v>
      </c>
      <c r="AF105" s="354">
        <f t="shared" ca="1" si="17"/>
        <v>1</v>
      </c>
      <c r="AG105" s="100">
        <f t="shared" ca="1" si="18"/>
        <v>11</v>
      </c>
      <c r="AH105" s="100">
        <f t="shared" ca="1" si="19"/>
        <v>4</v>
      </c>
      <c r="AI105" s="354">
        <f t="shared" ca="1" si="20"/>
        <v>0</v>
      </c>
      <c r="AJ105" s="100">
        <f t="shared" ca="1" si="84"/>
        <v>3</v>
      </c>
      <c r="AK105" s="100">
        <f ca="1">SUM(AI102:AI105)</f>
        <v>2</v>
      </c>
      <c r="AL105" s="354">
        <f t="shared" ca="1" si="82"/>
        <v>0</v>
      </c>
      <c r="AM105" s="354">
        <f t="shared" ca="1" si="23"/>
        <v>0</v>
      </c>
      <c r="AN105" s="100">
        <f t="shared" ref="AN105:AO105" ca="1" si="101">SUM(AL101:AL105)</f>
        <v>1</v>
      </c>
      <c r="AO105" s="100">
        <f t="shared" ca="1" si="101"/>
        <v>2</v>
      </c>
      <c r="AP105" s="355" t="str">
        <f t="shared" ca="1" si="24"/>
        <v/>
      </c>
      <c r="AQ105" s="355" t="str">
        <f t="shared" ca="1" si="25"/>
        <v/>
      </c>
      <c r="AR105" s="355" t="str">
        <f t="shared" si="26"/>
        <v/>
      </c>
      <c r="AS105" s="355" t="str">
        <f t="shared" si="27"/>
        <v/>
      </c>
      <c r="AT105" s="355" t="str">
        <f t="shared" ca="1" si="28"/>
        <v/>
      </c>
      <c r="AU105" s="355" t="str">
        <f t="shared" ca="1" si="29"/>
        <v/>
      </c>
      <c r="AV105" s="355" t="str">
        <f t="shared" ca="1" si="30"/>
        <v/>
      </c>
      <c r="AW105" s="379">
        <f t="shared" ca="1" si="31"/>
        <v>0</v>
      </c>
      <c r="AX105" s="351">
        <f t="shared" ca="1" si="32"/>
        <v>0</v>
      </c>
      <c r="AY105" s="174">
        <f t="shared" ca="1" si="80"/>
        <v>0</v>
      </c>
      <c r="AZ105" s="174">
        <f t="shared" ca="1" si="33"/>
        <v>0</v>
      </c>
      <c r="BA105" s="351"/>
      <c r="BB105" s="174"/>
      <c r="BC105" s="174"/>
      <c r="BD105" s="352">
        <f t="shared" si="72"/>
        <v>-1</v>
      </c>
      <c r="BE105" s="267">
        <f t="shared" si="34"/>
        <v>0</v>
      </c>
      <c r="BF105" s="267">
        <f t="shared" si="35"/>
        <v>1</v>
      </c>
      <c r="BG105" s="354">
        <f t="shared" ca="1" si="36"/>
        <v>1</v>
      </c>
      <c r="BH105" s="100">
        <f t="shared" ca="1" si="37"/>
        <v>10</v>
      </c>
      <c r="BI105" s="100">
        <f t="shared" ca="1" si="38"/>
        <v>3</v>
      </c>
      <c r="BJ105" s="354">
        <f t="shared" ca="1" si="39"/>
        <v>0</v>
      </c>
      <c r="BK105" s="100">
        <f t="shared" ca="1" si="40"/>
        <v>4</v>
      </c>
      <c r="BL105" s="100">
        <f t="shared" ca="1" si="41"/>
        <v>3</v>
      </c>
      <c r="BM105" s="354">
        <f t="shared" ca="1" si="42"/>
        <v>0</v>
      </c>
      <c r="BN105" s="354"/>
      <c r="BQ105" s="355" t="str">
        <f t="shared" ca="1" si="43"/>
        <v/>
      </c>
      <c r="BR105" s="355" t="str">
        <f t="shared" ca="1" si="44"/>
        <v/>
      </c>
      <c r="BS105" s="355"/>
      <c r="BT105" s="355" t="str">
        <f t="shared" si="45"/>
        <v/>
      </c>
      <c r="BU105" s="355" t="str">
        <f t="shared" ca="1" si="46"/>
        <v/>
      </c>
      <c r="BV105" s="355" t="str">
        <f t="shared" ca="1" si="47"/>
        <v/>
      </c>
      <c r="BW105" s="355"/>
      <c r="BX105" s="379">
        <f t="shared" ca="1" si="48"/>
        <v>0</v>
      </c>
      <c r="BY105" s="351">
        <f t="shared" ca="1" si="49"/>
        <v>0</v>
      </c>
      <c r="BZ105" s="174">
        <f t="shared" ca="1" si="50"/>
        <v>1</v>
      </c>
      <c r="CA105" s="174">
        <f t="shared" ca="1" si="51"/>
        <v>0</v>
      </c>
      <c r="CB105" s="351"/>
      <c r="CC105" s="174"/>
      <c r="CD105" s="174"/>
      <c r="CE105" s="352">
        <f t="shared" si="52"/>
        <v>-1</v>
      </c>
      <c r="CF105" s="267">
        <f t="shared" si="53"/>
        <v>2</v>
      </c>
      <c r="CG105" s="267">
        <f t="shared" si="54"/>
        <v>1</v>
      </c>
      <c r="CH105" s="354">
        <f t="shared" ca="1" si="55"/>
        <v>1</v>
      </c>
      <c r="CI105" s="100">
        <f t="shared" ca="1" si="56"/>
        <v>4</v>
      </c>
      <c r="CJ105" s="100">
        <f t="shared" ca="1" si="57"/>
        <v>1</v>
      </c>
      <c r="CK105" s="354">
        <f t="shared" ca="1" si="58"/>
        <v>0</v>
      </c>
      <c r="CL105" s="100">
        <f t="shared" ca="1" si="59"/>
        <v>6</v>
      </c>
      <c r="CM105" s="100">
        <f t="shared" ca="1" si="60"/>
        <v>3</v>
      </c>
      <c r="CN105" s="354">
        <f t="shared" ca="1" si="61"/>
        <v>0</v>
      </c>
      <c r="CO105" s="354"/>
      <c r="CR105" s="355" t="str">
        <f t="shared" ca="1" si="73"/>
        <v/>
      </c>
      <c r="CS105" s="355" t="str">
        <f t="shared" ca="1" si="62"/>
        <v/>
      </c>
      <c r="CT105" s="355"/>
      <c r="CU105" s="355" t="str">
        <f t="shared" si="63"/>
        <v/>
      </c>
      <c r="CV105" s="355" t="str">
        <f t="shared" ca="1" si="64"/>
        <v/>
      </c>
      <c r="CW105" s="355" t="str">
        <f t="shared" ca="1" si="65"/>
        <v/>
      </c>
      <c r="CX105" s="402"/>
      <c r="CY105" t="str">
        <f t="shared" ca="1" si="66"/>
        <v/>
      </c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</row>
    <row r="106" spans="1:133" x14ac:dyDescent="0.25">
      <c r="A106" s="126">
        <v>27</v>
      </c>
      <c r="B106" s="123">
        <f>IF(ввод!F29="","",ввод!F29)</f>
        <v>100.94264609034023</v>
      </c>
      <c r="C106" s="123">
        <f>IF(ввод!G29="","",ввод!G29)</f>
        <v>98.888921985590088</v>
      </c>
      <c r="D106" s="123" t="str">
        <f>IF(ввод!H29="","",ввод!H29)</f>
        <v/>
      </c>
      <c r="E106" s="124" t="str">
        <f>IF(ввод!I29="","",ввод!I29)</f>
        <v/>
      </c>
      <c r="F106" s="100">
        <f t="shared" si="2"/>
        <v>2</v>
      </c>
      <c r="G106" s="257">
        <f>IF(AND(F106&gt;=2,COUNTA(ввод!D29)=1),1,"")</f>
        <v>1</v>
      </c>
      <c r="H106" s="100">
        <f t="shared" si="77"/>
        <v>1.4522022411550992</v>
      </c>
      <c r="K106" s="100">
        <f t="shared" si="5"/>
        <v>99.915784037965153</v>
      </c>
      <c r="M106" s="100">
        <f>IF(ISNUMBER(парам!$B$8),K106-парам!$B$8,K106-$B$3)</f>
        <v>-8.4215962034846825E-2</v>
      </c>
      <c r="N106" s="100">
        <f t="shared" si="6"/>
        <v>-8.4000000000000005E-2</v>
      </c>
      <c r="O106" s="125">
        <f t="shared" ca="1" si="7"/>
        <v>-0.10708899224053511</v>
      </c>
      <c r="P106" s="100">
        <f t="shared" si="67"/>
        <v>2.0537241047501453</v>
      </c>
      <c r="Q106" s="100">
        <f t="shared" si="3"/>
        <v>2.1</v>
      </c>
      <c r="R106" s="125">
        <f t="shared" ca="1" si="68"/>
        <v>0.92159329662840117</v>
      </c>
      <c r="S106" s="100">
        <f t="shared" si="69"/>
        <v>0.16304987269617754</v>
      </c>
      <c r="T106" s="100">
        <f t="shared" si="8"/>
        <v>0.16</v>
      </c>
      <c r="U106" s="125">
        <f t="shared" ca="1" si="70"/>
        <v>0.20345595234542146</v>
      </c>
      <c r="V106" s="174">
        <f t="shared" ca="1" si="9"/>
        <v>0</v>
      </c>
      <c r="W106" s="351">
        <f t="shared" ca="1" si="10"/>
        <v>0</v>
      </c>
      <c r="X106" s="174">
        <f t="shared" ca="1" si="11"/>
        <v>0</v>
      </c>
      <c r="Y106" s="174">
        <f t="shared" ca="1" si="12"/>
        <v>0</v>
      </c>
      <c r="Z106" s="351">
        <f t="shared" si="13"/>
        <v>-1</v>
      </c>
      <c r="AA106" s="174">
        <f t="shared" si="14"/>
        <v>1</v>
      </c>
      <c r="AB106" s="174">
        <f t="shared" si="15"/>
        <v>0</v>
      </c>
      <c r="AC106" s="352">
        <f t="shared" si="74"/>
        <v>-1</v>
      </c>
      <c r="AD106" s="267">
        <f t="shared" si="16"/>
        <v>-2</v>
      </c>
      <c r="AE106" s="267">
        <f t="shared" si="75"/>
        <v>-3</v>
      </c>
      <c r="AF106" s="354">
        <f t="shared" ca="1" si="17"/>
        <v>1</v>
      </c>
      <c r="AG106" s="100">
        <f t="shared" ca="1" si="18"/>
        <v>11</v>
      </c>
      <c r="AH106" s="100">
        <f t="shared" ca="1" si="19"/>
        <v>4</v>
      </c>
      <c r="AI106" s="354">
        <f t="shared" ca="1" si="20"/>
        <v>0</v>
      </c>
      <c r="AJ106" s="100">
        <f t="shared" ca="1" si="84"/>
        <v>3</v>
      </c>
      <c r="AK106" s="100">
        <f t="shared" ca="1" si="22"/>
        <v>1</v>
      </c>
      <c r="AL106" s="354">
        <f t="shared" ca="1" si="82"/>
        <v>0</v>
      </c>
      <c r="AM106" s="354">
        <f t="shared" ca="1" si="23"/>
        <v>0</v>
      </c>
      <c r="AN106" s="100">
        <f t="shared" ref="AN106:AO106" ca="1" si="102">SUM(AL102:AL106)</f>
        <v>0</v>
      </c>
      <c r="AO106" s="100">
        <f t="shared" ca="1" si="102"/>
        <v>2</v>
      </c>
      <c r="AP106" s="355" t="str">
        <f t="shared" ca="1" si="24"/>
        <v/>
      </c>
      <c r="AQ106" s="355" t="str">
        <f t="shared" ca="1" si="25"/>
        <v/>
      </c>
      <c r="AR106" s="355" t="str">
        <f t="shared" si="26"/>
        <v/>
      </c>
      <c r="AS106" s="355" t="str">
        <f t="shared" si="27"/>
        <v/>
      </c>
      <c r="AT106" s="355" t="str">
        <f t="shared" ca="1" si="28"/>
        <v/>
      </c>
      <c r="AU106" s="355" t="str">
        <f t="shared" ca="1" si="29"/>
        <v/>
      </c>
      <c r="AV106" s="355" t="str">
        <f t="shared" ca="1" si="30"/>
        <v/>
      </c>
      <c r="AW106" s="379">
        <f t="shared" ca="1" si="31"/>
        <v>0</v>
      </c>
      <c r="AX106" s="351">
        <f t="shared" ca="1" si="32"/>
        <v>0</v>
      </c>
      <c r="AY106" s="174">
        <f t="shared" ca="1" si="80"/>
        <v>0</v>
      </c>
      <c r="AZ106" s="174">
        <f t="shared" ca="1" si="33"/>
        <v>0</v>
      </c>
      <c r="BA106" s="351"/>
      <c r="BB106" s="174"/>
      <c r="BC106" s="174"/>
      <c r="BD106" s="352">
        <f t="shared" si="72"/>
        <v>1</v>
      </c>
      <c r="BE106" s="267">
        <f t="shared" si="34"/>
        <v>2</v>
      </c>
      <c r="BF106" s="267">
        <f t="shared" si="35"/>
        <v>3</v>
      </c>
      <c r="BG106" s="354">
        <f t="shared" ca="1" si="36"/>
        <v>0</v>
      </c>
      <c r="BH106" s="100">
        <f t="shared" ca="1" si="37"/>
        <v>9</v>
      </c>
      <c r="BI106" s="100">
        <f t="shared" ca="1" si="38"/>
        <v>3</v>
      </c>
      <c r="BJ106" s="354">
        <f t="shared" ca="1" si="39"/>
        <v>1</v>
      </c>
      <c r="BK106" s="100">
        <f t="shared" ca="1" si="40"/>
        <v>5</v>
      </c>
      <c r="BL106" s="100">
        <f t="shared" ca="1" si="41"/>
        <v>3</v>
      </c>
      <c r="BM106" s="354">
        <f t="shared" ca="1" si="42"/>
        <v>1</v>
      </c>
      <c r="BN106" s="354"/>
      <c r="BQ106" s="355" t="str">
        <f t="shared" ca="1" si="43"/>
        <v/>
      </c>
      <c r="BR106" s="355" t="str">
        <f t="shared" ca="1" si="44"/>
        <v/>
      </c>
      <c r="BS106" s="355"/>
      <c r="BT106" s="355" t="str">
        <f t="shared" si="45"/>
        <v/>
      </c>
      <c r="BU106" s="355" t="str">
        <f t="shared" ca="1" si="46"/>
        <v/>
      </c>
      <c r="BV106" s="355" t="str">
        <f t="shared" ca="1" si="47"/>
        <v/>
      </c>
      <c r="BW106" s="355"/>
      <c r="BX106" s="379">
        <f t="shared" ca="1" si="48"/>
        <v>0</v>
      </c>
      <c r="BY106" s="351">
        <f t="shared" ca="1" si="49"/>
        <v>0</v>
      </c>
      <c r="BZ106" s="174">
        <f t="shared" ca="1" si="50"/>
        <v>0</v>
      </c>
      <c r="CA106" s="174">
        <f t="shared" ca="1" si="51"/>
        <v>1</v>
      </c>
      <c r="CB106" s="351"/>
      <c r="CC106" s="174"/>
      <c r="CD106" s="174"/>
      <c r="CE106" s="352">
        <f t="shared" si="52"/>
        <v>-1</v>
      </c>
      <c r="CF106" s="267">
        <f t="shared" si="53"/>
        <v>0</v>
      </c>
      <c r="CG106" s="267">
        <f t="shared" si="54"/>
        <v>-1</v>
      </c>
      <c r="CH106" s="354">
        <f t="shared" ca="1" si="55"/>
        <v>1</v>
      </c>
      <c r="CI106" s="100">
        <f t="shared" ca="1" si="56"/>
        <v>5</v>
      </c>
      <c r="CJ106" s="100">
        <f t="shared" ca="1" si="57"/>
        <v>2</v>
      </c>
      <c r="CK106" s="354">
        <f t="shared" ca="1" si="58"/>
        <v>0</v>
      </c>
      <c r="CL106" s="100">
        <f t="shared" ca="1" si="59"/>
        <v>6</v>
      </c>
      <c r="CM106" s="100">
        <f t="shared" ca="1" si="60"/>
        <v>2</v>
      </c>
      <c r="CN106" s="354">
        <f t="shared" ca="1" si="61"/>
        <v>0</v>
      </c>
      <c r="CO106" s="354"/>
      <c r="CR106" s="355" t="str">
        <f t="shared" ca="1" si="73"/>
        <v/>
      </c>
      <c r="CS106" s="355" t="str">
        <f t="shared" ca="1" si="62"/>
        <v/>
      </c>
      <c r="CT106" s="355"/>
      <c r="CU106" s="355" t="str">
        <f t="shared" si="63"/>
        <v/>
      </c>
      <c r="CV106" s="355" t="str">
        <f t="shared" ca="1" si="64"/>
        <v/>
      </c>
      <c r="CW106" s="355" t="str">
        <f t="shared" ca="1" si="65"/>
        <v/>
      </c>
      <c r="CX106" s="402"/>
      <c r="CY106" t="str">
        <f t="shared" ca="1" si="66"/>
        <v/>
      </c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</row>
    <row r="107" spans="1:133" x14ac:dyDescent="0.25">
      <c r="A107" s="126">
        <v>28</v>
      </c>
      <c r="B107" s="123">
        <f>IF(ввод!F30="","",ввод!F30)</f>
        <v>100.32992552461852</v>
      </c>
      <c r="C107" s="123">
        <f>IF(ввод!G30="","",ввод!G30)</f>
        <v>99.943338105783127</v>
      </c>
      <c r="D107" s="123" t="str">
        <f>IF(ввод!H30="","",ввод!H30)</f>
        <v/>
      </c>
      <c r="E107" s="124" t="str">
        <f>IF(ввод!I30="","",ввод!I30)</f>
        <v/>
      </c>
      <c r="F107" s="100">
        <f t="shared" si="2"/>
        <v>2</v>
      </c>
      <c r="G107" s="257">
        <f>IF(AND(F107&gt;=2,COUNTA(ввод!D30)=1),1,"")</f>
        <v>1</v>
      </c>
      <c r="H107" s="100">
        <f t="shared" si="77"/>
        <v>0.27335858537990826</v>
      </c>
      <c r="K107" s="100">
        <f t="shared" si="5"/>
        <v>100.13663181520081</v>
      </c>
      <c r="M107" s="100">
        <f>IF(ISNUMBER(парам!$B$8),K107-парам!$B$8,K107-$B$3)</f>
        <v>0.1366318152008148</v>
      </c>
      <c r="N107" s="100">
        <f t="shared" si="6"/>
        <v>0.14000000000000001</v>
      </c>
      <c r="O107" s="125">
        <f t="shared" ca="1" si="7"/>
        <v>0.17374097551478379</v>
      </c>
      <c r="P107" s="100">
        <f t="shared" si="67"/>
        <v>0.38658741883538994</v>
      </c>
      <c r="Q107" s="100">
        <f t="shared" si="3"/>
        <v>0.39</v>
      </c>
      <c r="R107" s="125">
        <f t="shared" ca="1" si="68"/>
        <v>0.17347820621841306</v>
      </c>
      <c r="S107" s="100">
        <f t="shared" si="69"/>
        <v>0.22084777723566162</v>
      </c>
      <c r="T107" s="100">
        <f t="shared" si="8"/>
        <v>0.22</v>
      </c>
      <c r="U107" s="125">
        <f t="shared" ca="1" si="70"/>
        <v>0.2797519344749545</v>
      </c>
      <c r="V107" s="174">
        <f t="shared" ca="1" si="9"/>
        <v>0</v>
      </c>
      <c r="W107" s="351">
        <f t="shared" ca="1" si="10"/>
        <v>0</v>
      </c>
      <c r="X107" s="174">
        <f t="shared" ca="1" si="11"/>
        <v>0</v>
      </c>
      <c r="Y107" s="174">
        <f t="shared" ca="1" si="12"/>
        <v>0</v>
      </c>
      <c r="Z107" s="351">
        <f t="shared" si="13"/>
        <v>1</v>
      </c>
      <c r="AA107" s="174">
        <f t="shared" si="14"/>
        <v>1</v>
      </c>
      <c r="AB107" s="174">
        <f t="shared" si="15"/>
        <v>0</v>
      </c>
      <c r="AC107" s="352">
        <f t="shared" si="74"/>
        <v>1</v>
      </c>
      <c r="AD107" s="267">
        <f t="shared" si="16"/>
        <v>-2</v>
      </c>
      <c r="AE107" s="267">
        <f t="shared" si="75"/>
        <v>-1</v>
      </c>
      <c r="AF107" s="354">
        <f t="shared" ca="1" si="17"/>
        <v>1</v>
      </c>
      <c r="AG107" s="100">
        <f t="shared" ca="1" si="18"/>
        <v>12</v>
      </c>
      <c r="AH107" s="100">
        <f t="shared" ca="1" si="19"/>
        <v>4</v>
      </c>
      <c r="AI107" s="354">
        <f t="shared" ca="1" si="20"/>
        <v>0</v>
      </c>
      <c r="AJ107" s="100">
        <f t="shared" ca="1" si="84"/>
        <v>3</v>
      </c>
      <c r="AK107" s="100">
        <f t="shared" ca="1" si="22"/>
        <v>0</v>
      </c>
      <c r="AL107" s="354">
        <f t="shared" ca="1" si="82"/>
        <v>0</v>
      </c>
      <c r="AM107" s="354">
        <f t="shared" ca="1" si="23"/>
        <v>0</v>
      </c>
      <c r="AN107" s="100">
        <f t="shared" ref="AN107:AO107" ca="1" si="103">SUM(AL103:AL107)</f>
        <v>0</v>
      </c>
      <c r="AO107" s="100">
        <f t="shared" ca="1" si="103"/>
        <v>1</v>
      </c>
      <c r="AP107" s="355" t="str">
        <f t="shared" ca="1" si="24"/>
        <v/>
      </c>
      <c r="AQ107" s="355" t="str">
        <f t="shared" ca="1" si="25"/>
        <v/>
      </c>
      <c r="AR107" s="355" t="str">
        <f t="shared" si="26"/>
        <v/>
      </c>
      <c r="AS107" s="355" t="str">
        <f t="shared" si="27"/>
        <v/>
      </c>
      <c r="AT107" s="355" t="str">
        <f t="shared" ca="1" si="28"/>
        <v/>
      </c>
      <c r="AU107" s="355" t="str">
        <f t="shared" ca="1" si="29"/>
        <v/>
      </c>
      <c r="AV107" s="355" t="str">
        <f t="shared" ca="1" si="30"/>
        <v/>
      </c>
      <c r="AW107" s="379">
        <f t="shared" ca="1" si="31"/>
        <v>0</v>
      </c>
      <c r="AX107" s="351">
        <f t="shared" ca="1" si="32"/>
        <v>0</v>
      </c>
      <c r="AY107" s="174">
        <f t="shared" ca="1" si="80"/>
        <v>0</v>
      </c>
      <c r="AZ107" s="174">
        <f t="shared" ca="1" si="33"/>
        <v>0</v>
      </c>
      <c r="BA107" s="351"/>
      <c r="BB107" s="174"/>
      <c r="BC107" s="174"/>
      <c r="BD107" s="352">
        <f t="shared" si="72"/>
        <v>-1</v>
      </c>
      <c r="BE107" s="267">
        <f t="shared" si="34"/>
        <v>2</v>
      </c>
      <c r="BF107" s="267">
        <f t="shared" si="35"/>
        <v>1</v>
      </c>
      <c r="BG107" s="354">
        <f t="shared" ca="1" si="36"/>
        <v>1</v>
      </c>
      <c r="BH107" s="100">
        <f t="shared" ca="1" si="37"/>
        <v>9</v>
      </c>
      <c r="BI107" s="100">
        <f t="shared" ca="1" si="38"/>
        <v>3</v>
      </c>
      <c r="BJ107" s="354">
        <f t="shared" ca="1" si="39"/>
        <v>0</v>
      </c>
      <c r="BK107" s="100">
        <f t="shared" ca="1" si="40"/>
        <v>4</v>
      </c>
      <c r="BL107" s="100">
        <f t="shared" ca="1" si="41"/>
        <v>2</v>
      </c>
      <c r="BM107" s="354">
        <f t="shared" ca="1" si="42"/>
        <v>0</v>
      </c>
      <c r="BN107" s="354"/>
      <c r="BQ107" s="355" t="str">
        <f t="shared" ca="1" si="43"/>
        <v/>
      </c>
      <c r="BR107" s="355" t="str">
        <f t="shared" ca="1" si="44"/>
        <v/>
      </c>
      <c r="BS107" s="355"/>
      <c r="BT107" s="355" t="str">
        <f t="shared" si="45"/>
        <v/>
      </c>
      <c r="BU107" s="355" t="str">
        <f t="shared" ca="1" si="46"/>
        <v/>
      </c>
      <c r="BV107" s="355" t="str">
        <f t="shared" ca="1" si="47"/>
        <v/>
      </c>
      <c r="BW107" s="355"/>
      <c r="BX107" s="379">
        <f t="shared" ca="1" si="48"/>
        <v>0</v>
      </c>
      <c r="BY107" s="351">
        <f t="shared" ca="1" si="49"/>
        <v>0</v>
      </c>
      <c r="BZ107" s="174">
        <f t="shared" ca="1" si="50"/>
        <v>0</v>
      </c>
      <c r="CA107" s="174">
        <f t="shared" ca="1" si="51"/>
        <v>0</v>
      </c>
      <c r="CB107" s="351"/>
      <c r="CC107" s="174"/>
      <c r="CD107" s="174"/>
      <c r="CE107" s="352">
        <f t="shared" si="52"/>
        <v>1</v>
      </c>
      <c r="CF107" s="267">
        <f t="shared" si="53"/>
        <v>0</v>
      </c>
      <c r="CG107" s="267">
        <f t="shared" si="54"/>
        <v>-1</v>
      </c>
      <c r="CH107" s="354">
        <f t="shared" ca="1" si="55"/>
        <v>1</v>
      </c>
      <c r="CI107" s="100">
        <f t="shared" ca="1" si="56"/>
        <v>6</v>
      </c>
      <c r="CJ107" s="100">
        <f t="shared" ca="1" si="57"/>
        <v>3</v>
      </c>
      <c r="CK107" s="354">
        <f t="shared" ca="1" si="58"/>
        <v>0</v>
      </c>
      <c r="CL107" s="100">
        <f t="shared" ca="1" si="59"/>
        <v>5</v>
      </c>
      <c r="CM107" s="100">
        <f t="shared" ca="1" si="60"/>
        <v>1</v>
      </c>
      <c r="CN107" s="354">
        <f t="shared" ca="1" si="61"/>
        <v>0</v>
      </c>
      <c r="CO107" s="354"/>
      <c r="CR107" s="355" t="str">
        <f t="shared" ca="1" si="73"/>
        <v/>
      </c>
      <c r="CS107" s="355" t="str">
        <f t="shared" ca="1" si="62"/>
        <v/>
      </c>
      <c r="CT107" s="355"/>
      <c r="CU107" s="355" t="str">
        <f t="shared" si="63"/>
        <v/>
      </c>
      <c r="CV107" s="355" t="str">
        <f t="shared" ca="1" si="64"/>
        <v/>
      </c>
      <c r="CW107" s="355" t="str">
        <f t="shared" ca="1" si="65"/>
        <v/>
      </c>
      <c r="CX107" s="402"/>
      <c r="CY107" t="str">
        <f t="shared" ca="1" si="66"/>
        <v/>
      </c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</row>
    <row r="108" spans="1:133" x14ac:dyDescent="0.25">
      <c r="A108" s="126">
        <v>29</v>
      </c>
      <c r="B108" s="123">
        <f>IF(ввод!F31="","",ввод!F31)</f>
        <v>98.872252422182399</v>
      </c>
      <c r="C108" s="123">
        <f>IF(ввод!G31="","",ввод!G31)</f>
        <v>101.49730419377052</v>
      </c>
      <c r="D108" s="123" t="str">
        <f>IF(ввод!H31="","",ввод!H31)</f>
        <v/>
      </c>
      <c r="E108" s="124" t="str">
        <f>IF(ввод!I31="","",ввод!I31)</f>
        <v/>
      </c>
      <c r="F108" s="100">
        <f t="shared" si="2"/>
        <v>2</v>
      </c>
      <c r="G108" s="257">
        <f>IF(AND(F108&gt;=2,COUNTA(ввод!D31)=1),1,"")</f>
        <v>1</v>
      </c>
      <c r="H108" s="100">
        <f t="shared" si="77"/>
        <v>1.8561919086557188</v>
      </c>
      <c r="K108" s="100">
        <f t="shared" si="5"/>
        <v>100.18477830797646</v>
      </c>
      <c r="M108" s="100">
        <f>IF(ISNUMBER(парам!$B$8),K108-парам!$B$8,K108-$B$3)</f>
        <v>0.18477830797645822</v>
      </c>
      <c r="N108" s="100">
        <f t="shared" si="6"/>
        <v>0.18</v>
      </c>
      <c r="O108" s="125">
        <f t="shared" ca="1" si="7"/>
        <v>0.23496404138828683</v>
      </c>
      <c r="P108" s="100">
        <f t="shared" si="67"/>
        <v>2.6250517715881188</v>
      </c>
      <c r="Q108" s="100">
        <f t="shared" si="3"/>
        <v>2.6</v>
      </c>
      <c r="R108" s="125">
        <f t="shared" ca="1" si="68"/>
        <v>1.1779723042654948</v>
      </c>
      <c r="S108" s="100">
        <f t="shared" si="69"/>
        <v>4.8146492775643424E-2</v>
      </c>
      <c r="T108" s="100">
        <f t="shared" si="8"/>
        <v>4.8000000000000001E-2</v>
      </c>
      <c r="U108" s="125">
        <f t="shared" ca="1" si="70"/>
        <v>6.1036785703626438E-2</v>
      </c>
      <c r="V108" s="174">
        <f t="shared" ca="1" si="9"/>
        <v>0</v>
      </c>
      <c r="W108" s="351">
        <f t="shared" ca="1" si="10"/>
        <v>0</v>
      </c>
      <c r="X108" s="174">
        <f t="shared" ca="1" si="11"/>
        <v>0</v>
      </c>
      <c r="Y108" s="174">
        <f t="shared" ca="1" si="12"/>
        <v>0</v>
      </c>
      <c r="Z108" s="351">
        <f t="shared" si="13"/>
        <v>1</v>
      </c>
      <c r="AA108" s="174">
        <f t="shared" si="14"/>
        <v>1</v>
      </c>
      <c r="AB108" s="174">
        <f t="shared" si="15"/>
        <v>2</v>
      </c>
      <c r="AC108" s="352">
        <f t="shared" si="74"/>
        <v>1</v>
      </c>
      <c r="AD108" s="267">
        <f t="shared" si="16"/>
        <v>0</v>
      </c>
      <c r="AE108" s="267">
        <f t="shared" si="75"/>
        <v>1</v>
      </c>
      <c r="AF108" s="354">
        <f t="shared" ca="1" si="17"/>
        <v>1</v>
      </c>
      <c r="AG108" s="100">
        <f t="shared" ca="1" si="18"/>
        <v>12</v>
      </c>
      <c r="AH108" s="100">
        <f t="shared" ca="1" si="19"/>
        <v>5</v>
      </c>
      <c r="AI108" s="354">
        <f t="shared" ca="1" si="20"/>
        <v>0</v>
      </c>
      <c r="AJ108" s="100">
        <f t="shared" ca="1" si="84"/>
        <v>3</v>
      </c>
      <c r="AK108" s="100">
        <f t="shared" ca="1" si="22"/>
        <v>0</v>
      </c>
      <c r="AL108" s="354">
        <f t="shared" ca="1" si="82"/>
        <v>0</v>
      </c>
      <c r="AM108" s="354">
        <f t="shared" ca="1" si="23"/>
        <v>0</v>
      </c>
      <c r="AN108" s="100">
        <f t="shared" ref="AN108:AO108" ca="1" si="104">SUM(AL104:AL108)</f>
        <v>0</v>
      </c>
      <c r="AO108" s="100">
        <f t="shared" ca="1" si="104"/>
        <v>0</v>
      </c>
      <c r="AP108" s="355" t="str">
        <f t="shared" ca="1" si="24"/>
        <v/>
      </c>
      <c r="AQ108" s="355" t="str">
        <f t="shared" ca="1" si="25"/>
        <v/>
      </c>
      <c r="AR108" s="355" t="str">
        <f t="shared" si="26"/>
        <v/>
      </c>
      <c r="AS108" s="355" t="str">
        <f t="shared" si="27"/>
        <v/>
      </c>
      <c r="AT108" s="355" t="str">
        <f t="shared" ca="1" si="28"/>
        <v/>
      </c>
      <c r="AU108" s="355" t="str">
        <f t="shared" ca="1" si="29"/>
        <v/>
      </c>
      <c r="AV108" s="355" t="str">
        <f t="shared" ca="1" si="30"/>
        <v/>
      </c>
      <c r="AW108" s="379">
        <f t="shared" ca="1" si="31"/>
        <v>0</v>
      </c>
      <c r="AX108" s="351">
        <f t="shared" ca="1" si="32"/>
        <v>1</v>
      </c>
      <c r="AY108" s="174">
        <f t="shared" ca="1" si="80"/>
        <v>1</v>
      </c>
      <c r="AZ108" s="174">
        <f t="shared" ca="1" si="33"/>
        <v>1</v>
      </c>
      <c r="BA108" s="351"/>
      <c r="BB108" s="174"/>
      <c r="BC108" s="174"/>
      <c r="BD108" s="352">
        <f t="shared" si="72"/>
        <v>1</v>
      </c>
      <c r="BE108" s="267">
        <f t="shared" si="34"/>
        <v>2</v>
      </c>
      <c r="BF108" s="267">
        <f t="shared" si="35"/>
        <v>1</v>
      </c>
      <c r="BG108" s="354">
        <f t="shared" ca="1" si="36"/>
        <v>0</v>
      </c>
      <c r="BH108" s="100">
        <f t="shared" ca="1" si="37"/>
        <v>8</v>
      </c>
      <c r="BI108" s="100">
        <f t="shared" ca="1" si="38"/>
        <v>2</v>
      </c>
      <c r="BJ108" s="354">
        <f t="shared" ca="1" si="39"/>
        <v>1</v>
      </c>
      <c r="BK108" s="100">
        <f t="shared" ca="1" si="40"/>
        <v>5</v>
      </c>
      <c r="BL108" s="100">
        <f t="shared" ca="1" si="41"/>
        <v>2</v>
      </c>
      <c r="BM108" s="354">
        <f t="shared" ca="1" si="42"/>
        <v>1</v>
      </c>
      <c r="BN108" s="354"/>
      <c r="BQ108" s="355" t="str">
        <f t="shared" ca="1" si="43"/>
        <v/>
      </c>
      <c r="BR108" s="355" t="str">
        <f t="shared" ca="1" si="44"/>
        <v/>
      </c>
      <c r="BS108" s="355"/>
      <c r="BT108" s="355" t="str">
        <f t="shared" si="45"/>
        <v/>
      </c>
      <c r="BU108" s="355" t="str">
        <f t="shared" ca="1" si="46"/>
        <v/>
      </c>
      <c r="BV108" s="355" t="str">
        <f t="shared" ca="1" si="47"/>
        <v/>
      </c>
      <c r="BW108" s="355"/>
      <c r="BX108" s="379">
        <f t="shared" ca="1" si="48"/>
        <v>0</v>
      </c>
      <c r="BY108" s="351">
        <f t="shared" ca="1" si="49"/>
        <v>0</v>
      </c>
      <c r="BZ108" s="174">
        <f t="shared" ca="1" si="50"/>
        <v>0</v>
      </c>
      <c r="CA108" s="174">
        <f t="shared" ca="1" si="51"/>
        <v>0</v>
      </c>
      <c r="CB108" s="351"/>
      <c r="CC108" s="174"/>
      <c r="CD108" s="174"/>
      <c r="CE108" s="352">
        <f t="shared" si="52"/>
        <v>-1</v>
      </c>
      <c r="CF108" s="267">
        <f t="shared" si="53"/>
        <v>-2</v>
      </c>
      <c r="CG108" s="267">
        <f t="shared" si="54"/>
        <v>-1</v>
      </c>
      <c r="CH108" s="354">
        <f t="shared" ca="1" si="55"/>
        <v>1</v>
      </c>
      <c r="CI108" s="100">
        <f t="shared" ca="1" si="56"/>
        <v>7</v>
      </c>
      <c r="CJ108" s="100">
        <f t="shared" ca="1" si="57"/>
        <v>4</v>
      </c>
      <c r="CK108" s="354">
        <f t="shared" ca="1" si="58"/>
        <v>0</v>
      </c>
      <c r="CL108" s="100">
        <f t="shared" ca="1" si="59"/>
        <v>4</v>
      </c>
      <c r="CM108" s="100">
        <f t="shared" ca="1" si="60"/>
        <v>0</v>
      </c>
      <c r="CN108" s="354">
        <f t="shared" ca="1" si="61"/>
        <v>0</v>
      </c>
      <c r="CO108" s="354"/>
      <c r="CR108" s="355" t="str">
        <f t="shared" ca="1" si="73"/>
        <v/>
      </c>
      <c r="CS108" s="355" t="str">
        <f t="shared" ca="1" si="62"/>
        <v/>
      </c>
      <c r="CT108" s="355"/>
      <c r="CU108" s="355" t="str">
        <f t="shared" si="63"/>
        <v/>
      </c>
      <c r="CV108" s="355" t="str">
        <f t="shared" ca="1" si="64"/>
        <v/>
      </c>
      <c r="CW108" s="355" t="str">
        <f t="shared" ca="1" si="65"/>
        <v/>
      </c>
      <c r="CX108" s="402"/>
      <c r="CY108" t="str">
        <f t="shared" ca="1" si="66"/>
        <v/>
      </c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</row>
    <row r="109" spans="1:133" x14ac:dyDescent="0.25">
      <c r="A109" s="126">
        <v>30</v>
      </c>
      <c r="B109" s="123">
        <f>IF(ввод!F32="","",ввод!F32)</f>
        <v>100.83989530535732</v>
      </c>
      <c r="C109" s="123">
        <f>IF(ввод!G32="","",ввод!G32)</f>
        <v>100.36084339261463</v>
      </c>
      <c r="D109" s="123" t="str">
        <f>IF(ввод!H32="","",ввод!H32)</f>
        <v/>
      </c>
      <c r="E109" s="124" t="str">
        <f>IF(ввод!I32="","",ввод!I32)</f>
        <v/>
      </c>
      <c r="F109" s="100">
        <f t="shared" si="2"/>
        <v>2</v>
      </c>
      <c r="G109" s="257">
        <f>IF(AND(F109&gt;=2,COUNTA(ввод!D32)=1),1,"")</f>
        <v>1</v>
      </c>
      <c r="H109" s="100">
        <f t="shared" si="77"/>
        <v>0.33874085604074267</v>
      </c>
      <c r="K109" s="100">
        <f t="shared" si="5"/>
        <v>100.60036934898596</v>
      </c>
      <c r="M109" s="100">
        <f>IF(ISNUMBER(парам!$B$8),K109-парам!$B$8,K109-$B$3)</f>
        <v>0.60036934898596428</v>
      </c>
      <c r="N109" s="100">
        <f t="shared" si="6"/>
        <v>0.6</v>
      </c>
      <c r="O109" s="125">
        <f t="shared" ca="1" si="7"/>
        <v>0.76342948535587529</v>
      </c>
      <c r="P109" s="100">
        <f t="shared" si="67"/>
        <v>0.47905191274269043</v>
      </c>
      <c r="Q109" s="100">
        <f t="shared" si="3"/>
        <v>0.48</v>
      </c>
      <c r="R109" s="125">
        <f t="shared" ca="1" si="68"/>
        <v>0.21497095471564751</v>
      </c>
      <c r="S109" s="100">
        <f t="shared" si="69"/>
        <v>0.41559104100950606</v>
      </c>
      <c r="T109" s="100">
        <f t="shared" si="8"/>
        <v>0.42</v>
      </c>
      <c r="U109" s="125">
        <f t="shared" ca="1" si="70"/>
        <v>0.53407187490673125</v>
      </c>
      <c r="V109" s="174">
        <f t="shared" ca="1" si="9"/>
        <v>0</v>
      </c>
      <c r="W109" s="351">
        <f t="shared" ca="1" si="10"/>
        <v>0</v>
      </c>
      <c r="X109" s="174">
        <f t="shared" ca="1" si="11"/>
        <v>0</v>
      </c>
      <c r="Y109" s="174">
        <f t="shared" ca="1" si="12"/>
        <v>0</v>
      </c>
      <c r="Z109" s="351">
        <f t="shared" si="13"/>
        <v>1</v>
      </c>
      <c r="AA109" s="174">
        <f t="shared" si="14"/>
        <v>3</v>
      </c>
      <c r="AB109" s="174">
        <f t="shared" si="15"/>
        <v>4</v>
      </c>
      <c r="AC109" s="352">
        <f t="shared" si="74"/>
        <v>1</v>
      </c>
      <c r="AD109" s="267">
        <f t="shared" si="16"/>
        <v>2</v>
      </c>
      <c r="AE109" s="267">
        <f t="shared" si="75"/>
        <v>1</v>
      </c>
      <c r="AF109" s="354">
        <f t="shared" ca="1" si="17"/>
        <v>0</v>
      </c>
      <c r="AG109" s="100">
        <f t="shared" ca="1" si="18"/>
        <v>11</v>
      </c>
      <c r="AH109" s="100">
        <f t="shared" ca="1" si="19"/>
        <v>5</v>
      </c>
      <c r="AI109" s="354">
        <f t="shared" ca="1" si="20"/>
        <v>1</v>
      </c>
      <c r="AJ109" s="100">
        <f t="shared" ca="1" si="84"/>
        <v>3</v>
      </c>
      <c r="AK109" s="100">
        <f t="shared" ca="1" si="22"/>
        <v>1</v>
      </c>
      <c r="AL109" s="354">
        <f t="shared" ca="1" si="82"/>
        <v>1</v>
      </c>
      <c r="AM109" s="354">
        <f t="shared" ca="1" si="23"/>
        <v>0</v>
      </c>
      <c r="AN109" s="100">
        <f t="shared" ref="AN109:AO109" ca="1" si="105">SUM(AL105:AL109)</f>
        <v>1</v>
      </c>
      <c r="AO109" s="100">
        <f t="shared" ca="1" si="105"/>
        <v>0</v>
      </c>
      <c r="AP109" s="355" t="str">
        <f t="shared" ca="1" si="24"/>
        <v/>
      </c>
      <c r="AQ109" s="355" t="str">
        <f t="shared" ca="1" si="25"/>
        <v/>
      </c>
      <c r="AR109" s="355" t="str">
        <f t="shared" si="26"/>
        <v/>
      </c>
      <c r="AS109" s="355" t="str">
        <f t="shared" si="27"/>
        <v/>
      </c>
      <c r="AT109" s="355" t="str">
        <f t="shared" ca="1" si="28"/>
        <v/>
      </c>
      <c r="AU109" s="355" t="str">
        <f t="shared" ca="1" si="29"/>
        <v/>
      </c>
      <c r="AV109" s="355" t="str">
        <f t="shared" ca="1" si="30"/>
        <v/>
      </c>
      <c r="AW109" s="379">
        <f t="shared" ca="1" si="31"/>
        <v>0</v>
      </c>
      <c r="AX109" s="351">
        <f t="shared" ca="1" si="32"/>
        <v>0</v>
      </c>
      <c r="AY109" s="174">
        <f t="shared" ca="1" si="80"/>
        <v>1</v>
      </c>
      <c r="AZ109" s="174">
        <f t="shared" ca="1" si="33"/>
        <v>0</v>
      </c>
      <c r="BA109" s="351"/>
      <c r="BB109" s="174"/>
      <c r="BC109" s="174"/>
      <c r="BD109" s="352">
        <f t="shared" si="72"/>
        <v>-1</v>
      </c>
      <c r="BE109" s="267">
        <f t="shared" si="34"/>
        <v>0</v>
      </c>
      <c r="BF109" s="267">
        <f t="shared" si="35"/>
        <v>-1</v>
      </c>
      <c r="BG109" s="354">
        <f t="shared" ca="1" si="36"/>
        <v>1</v>
      </c>
      <c r="BH109" s="100">
        <f t="shared" ca="1" si="37"/>
        <v>8</v>
      </c>
      <c r="BI109" s="100">
        <f t="shared" ca="1" si="38"/>
        <v>3</v>
      </c>
      <c r="BJ109" s="354">
        <f t="shared" ca="1" si="39"/>
        <v>0</v>
      </c>
      <c r="BK109" s="100">
        <f t="shared" ca="1" si="40"/>
        <v>5</v>
      </c>
      <c r="BL109" s="100">
        <f t="shared" ca="1" si="41"/>
        <v>2</v>
      </c>
      <c r="BM109" s="354">
        <f t="shared" ca="1" si="42"/>
        <v>0</v>
      </c>
      <c r="BN109" s="354"/>
      <c r="BQ109" s="355" t="str">
        <f t="shared" ca="1" si="43"/>
        <v/>
      </c>
      <c r="BR109" s="355" t="str">
        <f t="shared" ca="1" si="44"/>
        <v/>
      </c>
      <c r="BS109" s="355"/>
      <c r="BT109" s="355" t="str">
        <f t="shared" si="45"/>
        <v/>
      </c>
      <c r="BU109" s="355" t="str">
        <f t="shared" ca="1" si="46"/>
        <v/>
      </c>
      <c r="BV109" s="355" t="str">
        <f t="shared" ca="1" si="47"/>
        <v/>
      </c>
      <c r="BW109" s="355"/>
      <c r="BX109" s="379">
        <f t="shared" ca="1" si="48"/>
        <v>0</v>
      </c>
      <c r="BY109" s="351">
        <f t="shared" ca="1" si="49"/>
        <v>0</v>
      </c>
      <c r="BZ109" s="174">
        <f t="shared" ca="1" si="50"/>
        <v>0</v>
      </c>
      <c r="CA109" s="174">
        <f t="shared" ca="1" si="51"/>
        <v>0</v>
      </c>
      <c r="CB109" s="351"/>
      <c r="CC109" s="174"/>
      <c r="CD109" s="174"/>
      <c r="CE109" s="352">
        <f t="shared" si="52"/>
        <v>1</v>
      </c>
      <c r="CF109" s="267">
        <f t="shared" si="53"/>
        <v>0</v>
      </c>
      <c r="CG109" s="267">
        <f t="shared" si="54"/>
        <v>-1</v>
      </c>
      <c r="CH109" s="354">
        <f t="shared" ca="1" si="55"/>
        <v>0</v>
      </c>
      <c r="CI109" s="100">
        <f t="shared" ca="1" si="56"/>
        <v>6</v>
      </c>
      <c r="CJ109" s="100">
        <f t="shared" ca="1" si="57"/>
        <v>4</v>
      </c>
      <c r="CK109" s="354">
        <f t="shared" ca="1" si="58"/>
        <v>1</v>
      </c>
      <c r="CL109" s="100">
        <f t="shared" ca="1" si="59"/>
        <v>4</v>
      </c>
      <c r="CM109" s="100">
        <f t="shared" ca="1" si="60"/>
        <v>1</v>
      </c>
      <c r="CN109" s="354">
        <f t="shared" ca="1" si="61"/>
        <v>0</v>
      </c>
      <c r="CO109" s="354"/>
      <c r="CR109" s="355" t="str">
        <f t="shared" ca="1" si="73"/>
        <v/>
      </c>
      <c r="CS109" s="355" t="str">
        <f t="shared" ca="1" si="62"/>
        <v/>
      </c>
      <c r="CT109" s="355"/>
      <c r="CU109" s="355" t="str">
        <f t="shared" si="63"/>
        <v/>
      </c>
      <c r="CV109" s="355" t="str">
        <f t="shared" ca="1" si="64"/>
        <v/>
      </c>
      <c r="CW109" s="355" t="str">
        <f t="shared" ca="1" si="65"/>
        <v/>
      </c>
      <c r="CX109" s="402"/>
      <c r="CY109" t="str">
        <f t="shared" ca="1" si="66"/>
        <v/>
      </c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</row>
    <row r="110" spans="1:133" x14ac:dyDescent="0.25">
      <c r="A110" s="126">
        <v>31</v>
      </c>
      <c r="B110" s="123">
        <f>IF(ввод!F33="","",ввод!F33)</f>
        <v>99.470589475140201</v>
      </c>
      <c r="C110" s="123">
        <f>IF(ввод!G33="","",ввод!G33)</f>
        <v>100.53624577846733</v>
      </c>
      <c r="D110" s="123" t="str">
        <f>IF(ввод!H33="","",ввод!H33)</f>
        <v/>
      </c>
      <c r="E110" s="124" t="str">
        <f>IF(ввод!I33="","",ввод!I33)</f>
        <v/>
      </c>
      <c r="F110" s="100">
        <f t="shared" si="2"/>
        <v>2</v>
      </c>
      <c r="G110" s="257">
        <f>IF(AND(F110&gt;=2,COUNTA(ввод!D33)=1),1,"")</f>
        <v>1</v>
      </c>
      <c r="H110" s="100">
        <f t="shared" si="77"/>
        <v>0.75353279849680277</v>
      </c>
      <c r="K110" s="100">
        <f t="shared" si="5"/>
        <v>100.00341762680377</v>
      </c>
      <c r="M110" s="100">
        <f>IF(ISNUMBER(парам!$B$8),K110-парам!$B$8,K110-$B$3)</f>
        <v>3.4176268037668933E-3</v>
      </c>
      <c r="N110" s="100">
        <f t="shared" si="6"/>
        <v>3.3999999999999998E-3</v>
      </c>
      <c r="O110" s="125">
        <f t="shared" ca="1" si="7"/>
        <v>4.3458532257602007E-3</v>
      </c>
      <c r="P110" s="100">
        <f t="shared" si="67"/>
        <v>1.0656563033271311</v>
      </c>
      <c r="Q110" s="100">
        <f t="shared" si="3"/>
        <v>1.1000000000000001</v>
      </c>
      <c r="R110" s="125">
        <f t="shared" ca="1" si="68"/>
        <v>0.47820527761472031</v>
      </c>
      <c r="S110" s="100">
        <f t="shared" si="69"/>
        <v>0.59695172218219739</v>
      </c>
      <c r="T110" s="100">
        <f t="shared" si="8"/>
        <v>0.6</v>
      </c>
      <c r="U110" s="125">
        <f t="shared" ca="1" si="70"/>
        <v>0.76295982129533046</v>
      </c>
      <c r="V110" s="174">
        <f t="shared" ca="1" si="9"/>
        <v>0</v>
      </c>
      <c r="W110" s="351">
        <f t="shared" ca="1" si="10"/>
        <v>0</v>
      </c>
      <c r="X110" s="174">
        <f t="shared" ca="1" si="11"/>
        <v>0</v>
      </c>
      <c r="Y110" s="174">
        <f t="shared" ca="1" si="12"/>
        <v>0</v>
      </c>
      <c r="Z110" s="351">
        <f t="shared" si="13"/>
        <v>1</v>
      </c>
      <c r="AA110" s="174">
        <f t="shared" si="14"/>
        <v>3</v>
      </c>
      <c r="AB110" s="174">
        <f t="shared" si="15"/>
        <v>4</v>
      </c>
      <c r="AC110" s="352">
        <f t="shared" si="74"/>
        <v>-1</v>
      </c>
      <c r="AD110" s="267">
        <f t="shared" si="16"/>
        <v>0</v>
      </c>
      <c r="AE110" s="267">
        <f t="shared" si="75"/>
        <v>1</v>
      </c>
      <c r="AF110" s="354">
        <f t="shared" ca="1" si="17"/>
        <v>1</v>
      </c>
      <c r="AG110" s="100">
        <f t="shared" ca="1" si="18"/>
        <v>11</v>
      </c>
      <c r="AH110" s="100">
        <f t="shared" ca="1" si="19"/>
        <v>6</v>
      </c>
      <c r="AI110" s="354">
        <f t="shared" ca="1" si="20"/>
        <v>0</v>
      </c>
      <c r="AJ110" s="100">
        <f t="shared" ca="1" si="84"/>
        <v>2</v>
      </c>
      <c r="AK110" s="100">
        <f t="shared" ca="1" si="22"/>
        <v>1</v>
      </c>
      <c r="AL110" s="354">
        <f t="shared" ca="1" si="82"/>
        <v>0</v>
      </c>
      <c r="AM110" s="354">
        <f t="shared" ca="1" si="23"/>
        <v>0</v>
      </c>
      <c r="AN110" s="100">
        <f t="shared" ref="AN110:AO110" ca="1" si="106">SUM(AL106:AL110)</f>
        <v>1</v>
      </c>
      <c r="AO110" s="100">
        <f t="shared" ca="1" si="106"/>
        <v>0</v>
      </c>
      <c r="AP110" s="355" t="str">
        <f t="shared" ca="1" si="24"/>
        <v/>
      </c>
      <c r="AQ110" s="355" t="str">
        <f t="shared" ca="1" si="25"/>
        <v/>
      </c>
      <c r="AR110" s="355" t="str">
        <f t="shared" si="26"/>
        <v/>
      </c>
      <c r="AS110" s="355" t="str">
        <f t="shared" si="27"/>
        <v/>
      </c>
      <c r="AT110" s="355" t="str">
        <f t="shared" ca="1" si="28"/>
        <v/>
      </c>
      <c r="AU110" s="355" t="str">
        <f t="shared" ca="1" si="29"/>
        <v/>
      </c>
      <c r="AV110" s="355" t="str">
        <f t="shared" ca="1" si="30"/>
        <v/>
      </c>
      <c r="AW110" s="379">
        <f t="shared" ca="1" si="31"/>
        <v>0</v>
      </c>
      <c r="AX110" s="351">
        <f t="shared" ca="1" si="32"/>
        <v>0</v>
      </c>
      <c r="AY110" s="174">
        <f t="shared" ca="1" si="80"/>
        <v>0</v>
      </c>
      <c r="AZ110" s="174">
        <f t="shared" ca="1" si="33"/>
        <v>1</v>
      </c>
      <c r="BA110" s="351"/>
      <c r="BB110" s="174"/>
      <c r="BC110" s="174"/>
      <c r="BD110" s="352">
        <f t="shared" si="72"/>
        <v>1</v>
      </c>
      <c r="BE110" s="267">
        <f t="shared" si="34"/>
        <v>0</v>
      </c>
      <c r="BF110" s="267">
        <f t="shared" si="35"/>
        <v>1</v>
      </c>
      <c r="BG110" s="354">
        <f t="shared" ca="1" si="36"/>
        <v>0</v>
      </c>
      <c r="BH110" s="100">
        <f t="shared" ca="1" si="37"/>
        <v>7</v>
      </c>
      <c r="BI110" s="100">
        <f t="shared" ca="1" si="38"/>
        <v>3</v>
      </c>
      <c r="BJ110" s="354">
        <f t="shared" ca="1" si="39"/>
        <v>1</v>
      </c>
      <c r="BK110" s="100">
        <f t="shared" ca="1" si="40"/>
        <v>5</v>
      </c>
      <c r="BL110" s="100">
        <f t="shared" ca="1" si="41"/>
        <v>2</v>
      </c>
      <c r="BM110" s="354">
        <f t="shared" ca="1" si="42"/>
        <v>1</v>
      </c>
      <c r="BN110" s="354"/>
      <c r="BQ110" s="355" t="str">
        <f t="shared" ca="1" si="43"/>
        <v/>
      </c>
      <c r="BR110" s="355" t="str">
        <f t="shared" ca="1" si="44"/>
        <v/>
      </c>
      <c r="BS110" s="355"/>
      <c r="BT110" s="355" t="str">
        <f t="shared" si="45"/>
        <v/>
      </c>
      <c r="BU110" s="355" t="str">
        <f t="shared" ca="1" si="46"/>
        <v/>
      </c>
      <c r="BV110" s="355" t="str">
        <f t="shared" ca="1" si="47"/>
        <v/>
      </c>
      <c r="BW110" s="355"/>
      <c r="BX110" s="379">
        <f t="shared" ca="1" si="48"/>
        <v>0</v>
      </c>
      <c r="BY110" s="351">
        <f t="shared" ca="1" si="49"/>
        <v>0</v>
      </c>
      <c r="BZ110" s="174">
        <f t="shared" ca="1" si="50"/>
        <v>0</v>
      </c>
      <c r="CA110" s="174">
        <f t="shared" ca="1" si="51"/>
        <v>0</v>
      </c>
      <c r="CB110" s="351"/>
      <c r="CC110" s="174"/>
      <c r="CD110" s="174"/>
      <c r="CE110" s="352">
        <f t="shared" si="52"/>
        <v>1</v>
      </c>
      <c r="CF110" s="267">
        <f t="shared" si="53"/>
        <v>0</v>
      </c>
      <c r="CG110" s="267">
        <f t="shared" si="54"/>
        <v>1</v>
      </c>
      <c r="CH110" s="354">
        <f t="shared" ca="1" si="55"/>
        <v>0</v>
      </c>
      <c r="CI110" s="100">
        <f t="shared" ca="1" si="56"/>
        <v>5</v>
      </c>
      <c r="CJ110" s="100">
        <f t="shared" ca="1" si="57"/>
        <v>4</v>
      </c>
      <c r="CK110" s="354">
        <f t="shared" ca="1" si="58"/>
        <v>1</v>
      </c>
      <c r="CL110" s="100">
        <f t="shared" ca="1" si="59"/>
        <v>4</v>
      </c>
      <c r="CM110" s="100">
        <f t="shared" ca="1" si="60"/>
        <v>2</v>
      </c>
      <c r="CN110" s="354">
        <f t="shared" ca="1" si="61"/>
        <v>0</v>
      </c>
      <c r="CO110" s="354"/>
      <c r="CR110" s="355" t="str">
        <f t="shared" ca="1" si="73"/>
        <v/>
      </c>
      <c r="CS110" s="355" t="str">
        <f t="shared" ca="1" si="62"/>
        <v/>
      </c>
      <c r="CT110" s="355"/>
      <c r="CU110" s="355" t="str">
        <f t="shared" si="63"/>
        <v/>
      </c>
      <c r="CV110" s="355" t="str">
        <f t="shared" ca="1" si="64"/>
        <v/>
      </c>
      <c r="CW110" s="355" t="str">
        <f t="shared" ca="1" si="65"/>
        <v/>
      </c>
      <c r="CX110" s="402"/>
      <c r="CY110" t="str">
        <f t="shared" ca="1" si="66"/>
        <v/>
      </c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</row>
    <row r="111" spans="1:133" x14ac:dyDescent="0.25">
      <c r="A111" s="126">
        <v>32</v>
      </c>
      <c r="B111" s="123">
        <f>IF(ввод!F34="","",ввод!F34)</f>
        <v>99.59552252183498</v>
      </c>
      <c r="C111" s="123">
        <f>IF(ввод!G34="","",ввод!G34)</f>
        <v>99.362873699960531</v>
      </c>
      <c r="D111" s="123" t="str">
        <f>IF(ввод!H34="","",ввод!H34)</f>
        <v/>
      </c>
      <c r="E111" s="124" t="str">
        <f>IF(ввод!I34="","",ввод!I34)</f>
        <v/>
      </c>
      <c r="F111" s="100">
        <f t="shared" si="2"/>
        <v>2</v>
      </c>
      <c r="G111" s="257">
        <f>IF(AND(F111&gt;=2,COUNTA(ввод!D34)=1),1,"")</f>
        <v>1</v>
      </c>
      <c r="H111" s="100">
        <f t="shared" si="77"/>
        <v>0.16450755958248386</v>
      </c>
      <c r="K111" s="100">
        <f t="shared" si="5"/>
        <v>99.479198110897755</v>
      </c>
      <c r="M111" s="100">
        <f>IF(ISNUMBER(парам!$B$8),K111-парам!$B$8,K111-$B$3)</f>
        <v>-0.52080188910224479</v>
      </c>
      <c r="N111" s="100">
        <f t="shared" si="6"/>
        <v>-0.52</v>
      </c>
      <c r="O111" s="125">
        <f t="shared" ca="1" si="7"/>
        <v>-0.66225152706619861</v>
      </c>
      <c r="P111" s="100">
        <f t="shared" si="67"/>
        <v>0.23264882187444869</v>
      </c>
      <c r="Q111" s="100">
        <f t="shared" si="3"/>
        <v>0.23</v>
      </c>
      <c r="R111" s="125">
        <f ca="1">P111*$D$30</f>
        <v>0.10439941480555955</v>
      </c>
      <c r="S111" s="100">
        <f t="shared" si="69"/>
        <v>0.52421951590601168</v>
      </c>
      <c r="T111" s="100">
        <f t="shared" si="8"/>
        <v>0.52</v>
      </c>
      <c r="U111" s="125">
        <f t="shared" ca="1" si="70"/>
        <v>0.66123184512261979</v>
      </c>
      <c r="V111" s="174">
        <f t="shared" ca="1" si="9"/>
        <v>0</v>
      </c>
      <c r="W111" s="351">
        <f t="shared" ca="1" si="10"/>
        <v>0</v>
      </c>
      <c r="X111" s="174">
        <f t="shared" ca="1" si="11"/>
        <v>0</v>
      </c>
      <c r="Y111" s="174">
        <f t="shared" ca="1" si="12"/>
        <v>0</v>
      </c>
      <c r="Z111" s="351">
        <f t="shared" si="13"/>
        <v>-1</v>
      </c>
      <c r="AA111" s="174">
        <f t="shared" si="14"/>
        <v>3</v>
      </c>
      <c r="AB111" s="174">
        <f t="shared" si="15"/>
        <v>2</v>
      </c>
      <c r="AC111" s="352">
        <f t="shared" si="74"/>
        <v>-1</v>
      </c>
      <c r="AD111" s="267">
        <f t="shared" si="16"/>
        <v>0</v>
      </c>
      <c r="AE111" s="267">
        <f t="shared" si="75"/>
        <v>1</v>
      </c>
      <c r="AF111" s="354">
        <f t="shared" ca="1" si="17"/>
        <v>0</v>
      </c>
      <c r="AG111" s="100">
        <f t="shared" ca="1" si="18"/>
        <v>10</v>
      </c>
      <c r="AH111" s="100">
        <f t="shared" ca="1" si="19"/>
        <v>5</v>
      </c>
      <c r="AI111" s="354">
        <f t="shared" ca="1" si="20"/>
        <v>1</v>
      </c>
      <c r="AJ111" s="100">
        <f t="shared" ca="1" si="84"/>
        <v>2</v>
      </c>
      <c r="AK111" s="100">
        <f t="shared" ca="1" si="22"/>
        <v>2</v>
      </c>
      <c r="AL111" s="354">
        <f t="shared" ca="1" si="82"/>
        <v>0</v>
      </c>
      <c r="AM111" s="354">
        <f t="shared" ca="1" si="23"/>
        <v>1</v>
      </c>
      <c r="AN111" s="100">
        <f t="shared" ref="AN111:AO111" ca="1" si="107">SUM(AL107:AL111)</f>
        <v>1</v>
      </c>
      <c r="AO111" s="100">
        <f t="shared" ca="1" si="107"/>
        <v>1</v>
      </c>
      <c r="AP111" s="355" t="str">
        <f t="shared" ca="1" si="24"/>
        <v/>
      </c>
      <c r="AQ111" s="355" t="str">
        <f t="shared" ca="1" si="25"/>
        <v/>
      </c>
      <c r="AR111" s="355" t="str">
        <f t="shared" si="26"/>
        <v/>
      </c>
      <c r="AS111" s="355" t="str">
        <f t="shared" si="27"/>
        <v/>
      </c>
      <c r="AT111" s="355" t="str">
        <f t="shared" ca="1" si="28"/>
        <v/>
      </c>
      <c r="AU111" s="355" t="str">
        <f t="shared" ca="1" si="29"/>
        <v/>
      </c>
      <c r="AV111" s="355" t="str">
        <f t="shared" ca="1" si="30"/>
        <v/>
      </c>
      <c r="AW111" s="379">
        <f t="shared" ca="1" si="31"/>
        <v>0</v>
      </c>
      <c r="AX111" s="351">
        <f t="shared" ca="1" si="32"/>
        <v>0</v>
      </c>
      <c r="AY111" s="174">
        <f t="shared" ca="1" si="80"/>
        <v>0</v>
      </c>
      <c r="AZ111" s="174">
        <f t="shared" ca="1" si="33"/>
        <v>0</v>
      </c>
      <c r="BA111" s="351"/>
      <c r="BB111" s="174"/>
      <c r="BC111" s="174"/>
      <c r="BD111" s="352">
        <f t="shared" si="72"/>
        <v>-1</v>
      </c>
      <c r="BE111" s="267">
        <f t="shared" si="34"/>
        <v>0</v>
      </c>
      <c r="BF111" s="267">
        <f t="shared" si="35"/>
        <v>-1</v>
      </c>
      <c r="BG111" s="354">
        <f t="shared" ca="1" si="36"/>
        <v>1</v>
      </c>
      <c r="BH111" s="100">
        <f t="shared" ca="1" si="37"/>
        <v>8</v>
      </c>
      <c r="BI111" s="100">
        <f t="shared" ca="1" si="38"/>
        <v>4</v>
      </c>
      <c r="BJ111" s="354">
        <f t="shared" ca="1" si="39"/>
        <v>0</v>
      </c>
      <c r="BK111" s="100">
        <f t="shared" ca="1" si="40"/>
        <v>4</v>
      </c>
      <c r="BL111" s="100">
        <f t="shared" ca="1" si="41"/>
        <v>2</v>
      </c>
      <c r="BM111" s="354">
        <f t="shared" ca="1" si="42"/>
        <v>0</v>
      </c>
      <c r="BN111" s="354"/>
      <c r="BQ111" s="355" t="str">
        <f t="shared" ca="1" si="43"/>
        <v/>
      </c>
      <c r="BR111" s="355" t="str">
        <f t="shared" ca="1" si="44"/>
        <v/>
      </c>
      <c r="BS111" s="355"/>
      <c r="BT111" s="355" t="str">
        <f t="shared" si="45"/>
        <v/>
      </c>
      <c r="BU111" s="355" t="str">
        <f t="shared" ca="1" si="46"/>
        <v/>
      </c>
      <c r="BV111" s="355" t="str">
        <f t="shared" ca="1" si="47"/>
        <v/>
      </c>
      <c r="BW111" s="355"/>
      <c r="BX111" s="379">
        <f t="shared" ca="1" si="48"/>
        <v>0</v>
      </c>
      <c r="BY111" s="351">
        <f t="shared" ca="1" si="49"/>
        <v>0</v>
      </c>
      <c r="BZ111" s="174">
        <f t="shared" ca="1" si="50"/>
        <v>0</v>
      </c>
      <c r="CA111" s="174">
        <f t="shared" ca="1" si="51"/>
        <v>0</v>
      </c>
      <c r="CB111" s="351"/>
      <c r="CC111" s="174"/>
      <c r="CD111" s="174"/>
      <c r="CE111" s="352">
        <f t="shared" si="52"/>
        <v>-1</v>
      </c>
      <c r="CF111" s="267">
        <f t="shared" si="53"/>
        <v>0</v>
      </c>
      <c r="CG111" s="267">
        <f t="shared" si="54"/>
        <v>1</v>
      </c>
      <c r="CH111" s="354">
        <f t="shared" ca="1" si="55"/>
        <v>0</v>
      </c>
      <c r="CI111" s="100">
        <f t="shared" ca="1" si="56"/>
        <v>5</v>
      </c>
      <c r="CJ111" s="100">
        <f t="shared" ca="1" si="57"/>
        <v>4</v>
      </c>
      <c r="CK111" s="354">
        <f t="shared" ca="1" si="58"/>
        <v>1</v>
      </c>
      <c r="CL111" s="100">
        <f t="shared" ca="1" si="59"/>
        <v>4</v>
      </c>
      <c r="CM111" s="100">
        <f t="shared" ca="1" si="60"/>
        <v>3</v>
      </c>
      <c r="CN111" s="354">
        <f t="shared" ca="1" si="61"/>
        <v>0</v>
      </c>
      <c r="CO111" s="354"/>
      <c r="CR111" s="355" t="str">
        <f t="shared" ca="1" si="73"/>
        <v/>
      </c>
      <c r="CS111" s="355" t="str">
        <f t="shared" ca="1" si="62"/>
        <v/>
      </c>
      <c r="CT111" s="355"/>
      <c r="CU111" s="355" t="str">
        <f t="shared" si="63"/>
        <v/>
      </c>
      <c r="CV111" s="355" t="str">
        <f t="shared" ca="1" si="64"/>
        <v/>
      </c>
      <c r="CW111" s="355" t="str">
        <f t="shared" ca="1" si="65"/>
        <v/>
      </c>
      <c r="CX111" s="402"/>
      <c r="CY111" t="str">
        <f t="shared" ca="1" si="66"/>
        <v/>
      </c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</row>
    <row r="112" spans="1:133" x14ac:dyDescent="0.25">
      <c r="A112" s="126">
        <v>33</v>
      </c>
      <c r="B112" s="123">
        <f>IF(ввод!F35="","",ввод!F35)</f>
        <v>101.7077736852963</v>
      </c>
      <c r="C112" s="123">
        <f>IF(ввод!G35="","",ввод!G35)</f>
        <v>101.54210450009451</v>
      </c>
      <c r="D112" s="123" t="str">
        <f>IF(ввод!H35="","",ввод!H35)</f>
        <v/>
      </c>
      <c r="E112" s="124" t="str">
        <f>IF(ввод!I35="","",ввод!I35)</f>
        <v/>
      </c>
      <c r="F112" s="100">
        <f>IF(COUNT(B112:E112)&lt;2,"",COUNT(B112:E112))</f>
        <v>2</v>
      </c>
      <c r="G112" s="257">
        <f>IF(AND(F112&gt;=2,COUNTA(ввод!D35)=1),1,"")</f>
        <v>1</v>
      </c>
      <c r="H112" s="100">
        <f t="shared" si="77"/>
        <v>0.11714580428983776</v>
      </c>
      <c r="K112" s="100">
        <f t="shared" si="5"/>
        <v>101.6249390926954</v>
      </c>
      <c r="M112" s="100">
        <f>IF(ISNUMBER(парам!$B$8),K112-парам!$B$8,K112-$B$3)</f>
        <v>1.6249390926953993</v>
      </c>
      <c r="N112" s="100">
        <f t="shared" si="6"/>
        <v>1.6</v>
      </c>
      <c r="O112" s="125">
        <f t="shared" ca="1" si="7"/>
        <v>2.0662720662977971</v>
      </c>
      <c r="P112" s="100">
        <f t="shared" si="67"/>
        <v>0.16566918520179286</v>
      </c>
      <c r="Q112" s="100">
        <f t="shared" si="3"/>
        <v>0.17</v>
      </c>
      <c r="R112" s="125">
        <f t="shared" ca="1" si="68"/>
        <v>7.4342804949663041E-2</v>
      </c>
      <c r="S112" s="100">
        <f t="shared" si="69"/>
        <v>2.1457409817976441</v>
      </c>
      <c r="T112" s="100">
        <f t="shared" si="8"/>
        <v>2.1</v>
      </c>
      <c r="U112" s="125">
        <f t="shared" ca="1" si="70"/>
        <v>2.6703593745336565</v>
      </c>
      <c r="V112" s="174">
        <f t="shared" ca="1" si="9"/>
        <v>0</v>
      </c>
      <c r="W112" s="351">
        <f t="shared" ca="1" si="10"/>
        <v>1</v>
      </c>
      <c r="X112" s="174">
        <f t="shared" ca="1" si="11"/>
        <v>1</v>
      </c>
      <c r="Y112" s="174">
        <f t="shared" ca="1" si="12"/>
        <v>1</v>
      </c>
      <c r="Z112" s="351">
        <f t="shared" si="13"/>
        <v>1</v>
      </c>
      <c r="AA112" s="174">
        <f t="shared" si="14"/>
        <v>5</v>
      </c>
      <c r="AB112" s="174">
        <f t="shared" si="15"/>
        <v>4</v>
      </c>
      <c r="AC112" s="352">
        <f t="shared" si="74"/>
        <v>1</v>
      </c>
      <c r="AD112" s="267">
        <f t="shared" si="16"/>
        <v>2</v>
      </c>
      <c r="AE112" s="267">
        <f t="shared" si="75"/>
        <v>1</v>
      </c>
      <c r="AF112" s="354">
        <f t="shared" ca="1" si="17"/>
        <v>0</v>
      </c>
      <c r="AG112" s="100">
        <f t="shared" ca="1" si="18"/>
        <v>9</v>
      </c>
      <c r="AH112" s="100">
        <f t="shared" ca="1" si="19"/>
        <v>4</v>
      </c>
      <c r="AI112" s="354">
        <f t="shared" ca="1" si="20"/>
        <v>1</v>
      </c>
      <c r="AJ112" s="100">
        <f t="shared" ca="1" si="84"/>
        <v>3</v>
      </c>
      <c r="AK112" s="100">
        <f t="shared" ca="1" si="22"/>
        <v>3</v>
      </c>
      <c r="AL112" s="354">
        <f t="shared" ca="1" si="82"/>
        <v>1</v>
      </c>
      <c r="AM112" s="354">
        <f t="shared" ca="1" si="23"/>
        <v>0</v>
      </c>
      <c r="AN112" s="100">
        <f t="shared" ref="AN112:AO112" ca="1" si="108">SUM(AL108:AL112)</f>
        <v>2</v>
      </c>
      <c r="AO112" s="100">
        <f t="shared" ca="1" si="108"/>
        <v>1</v>
      </c>
      <c r="AP112" s="355" t="str">
        <f t="shared" ca="1" si="24"/>
        <v/>
      </c>
      <c r="AQ112" s="355" t="str">
        <f t="shared" ca="1" si="25"/>
        <v/>
      </c>
      <c r="AR112" s="355" t="str">
        <f t="shared" si="26"/>
        <v/>
      </c>
      <c r="AS112" s="355" t="str">
        <f t="shared" si="27"/>
        <v/>
      </c>
      <c r="AT112" s="355" t="str">
        <f t="shared" ca="1" si="28"/>
        <v/>
      </c>
      <c r="AU112" s="355" t="str">
        <f t="shared" ca="1" si="29"/>
        <v/>
      </c>
      <c r="AV112" s="355" t="str">
        <f t="shared" ca="1" si="30"/>
        <v/>
      </c>
      <c r="AW112" s="379">
        <f t="shared" ca="1" si="31"/>
        <v>0</v>
      </c>
      <c r="AX112" s="351">
        <f t="shared" ca="1" si="32"/>
        <v>0</v>
      </c>
      <c r="AY112" s="174">
        <f t="shared" ca="1" si="80"/>
        <v>0</v>
      </c>
      <c r="AZ112" s="174">
        <f t="shared" ca="1" si="33"/>
        <v>0</v>
      </c>
      <c r="BA112" s="351"/>
      <c r="BB112" s="174"/>
      <c r="BC112" s="174"/>
      <c r="BD112" s="352">
        <f t="shared" si="72"/>
        <v>-1</v>
      </c>
      <c r="BE112" s="267">
        <f t="shared" si="34"/>
        <v>-2</v>
      </c>
      <c r="BF112" s="267">
        <f t="shared" si="35"/>
        <v>-1</v>
      </c>
      <c r="BG112" s="354">
        <f t="shared" ca="1" si="36"/>
        <v>1</v>
      </c>
      <c r="BH112" s="100">
        <f t="shared" ca="1" si="37"/>
        <v>8</v>
      </c>
      <c r="BI112" s="100">
        <f t="shared" ca="1" si="38"/>
        <v>4</v>
      </c>
      <c r="BJ112" s="354">
        <f t="shared" ca="1" si="39"/>
        <v>0</v>
      </c>
      <c r="BK112" s="100">
        <f t="shared" ca="1" si="40"/>
        <v>3</v>
      </c>
      <c r="BL112" s="100">
        <f t="shared" ca="1" si="41"/>
        <v>1</v>
      </c>
      <c r="BM112" s="354">
        <f t="shared" ca="1" si="42"/>
        <v>0</v>
      </c>
      <c r="BN112" s="354"/>
      <c r="BQ112" s="355" t="str">
        <f t="shared" ca="1" si="43"/>
        <v/>
      </c>
      <c r="BR112" s="355" t="str">
        <f t="shared" ca="1" si="44"/>
        <v/>
      </c>
      <c r="BS112" s="355"/>
      <c r="BT112" s="355" t="str">
        <f t="shared" si="45"/>
        <v/>
      </c>
      <c r="BU112" s="355" t="str">
        <f t="shared" ca="1" si="46"/>
        <v/>
      </c>
      <c r="BV112" s="355" t="str">
        <f t="shared" ca="1" si="47"/>
        <v/>
      </c>
      <c r="BW112" s="355"/>
      <c r="BX112" s="379">
        <f t="shared" ca="1" si="48"/>
        <v>1</v>
      </c>
      <c r="BY112" s="351">
        <f t="shared" ca="1" si="49"/>
        <v>1</v>
      </c>
      <c r="BZ112" s="174">
        <f t="shared" ca="1" si="50"/>
        <v>1</v>
      </c>
      <c r="CA112" s="174">
        <f t="shared" ca="1" si="51"/>
        <v>1</v>
      </c>
      <c r="CB112" s="351"/>
      <c r="CC112" s="174"/>
      <c r="CD112" s="174"/>
      <c r="CE112" s="352">
        <f t="shared" si="52"/>
        <v>1</v>
      </c>
      <c r="CF112" s="267">
        <f t="shared" si="53"/>
        <v>2</v>
      </c>
      <c r="CG112" s="267">
        <f t="shared" si="54"/>
        <v>1</v>
      </c>
      <c r="CH112" s="354">
        <f t="shared" ca="1" si="55"/>
        <v>0</v>
      </c>
      <c r="CI112" s="100">
        <f t="shared" ca="1" si="56"/>
        <v>5</v>
      </c>
      <c r="CJ112" s="100">
        <f t="shared" ca="1" si="57"/>
        <v>3</v>
      </c>
      <c r="CK112" s="354">
        <f t="shared" ca="1" si="58"/>
        <v>1</v>
      </c>
      <c r="CL112" s="100">
        <f t="shared" ca="1" si="59"/>
        <v>4</v>
      </c>
      <c r="CM112" s="100">
        <f t="shared" ca="1" si="60"/>
        <v>4</v>
      </c>
      <c r="CN112" s="354">
        <f t="shared" ca="1" si="61"/>
        <v>1</v>
      </c>
      <c r="CO112" s="354"/>
      <c r="CR112" s="355" t="str">
        <f t="shared" ca="1" si="73"/>
        <v xml:space="preserve">wR1'1&gt;3S </v>
      </c>
      <c r="CS112" s="355" t="str">
        <f t="shared" ca="1" si="62"/>
        <v/>
      </c>
      <c r="CT112" s="355"/>
      <c r="CU112" s="355" t="str">
        <f t="shared" si="63"/>
        <v/>
      </c>
      <c r="CV112" s="355" t="str">
        <f t="shared" ca="1" si="64"/>
        <v/>
      </c>
      <c r="CW112" s="355" t="str">
        <f t="shared" ca="1" si="65"/>
        <v/>
      </c>
      <c r="CX112" s="402"/>
      <c r="CY112" t="str">
        <f t="shared" ca="1" si="66"/>
        <v xml:space="preserve">wR1'1&gt;3S </v>
      </c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</row>
    <row r="113" spans="1:133" x14ac:dyDescent="0.25">
      <c r="A113" s="126">
        <v>34</v>
      </c>
      <c r="B113" s="123">
        <f>IF(ввод!F36="","",ввод!F36)</f>
        <v>100.77636850040443</v>
      </c>
      <c r="C113" s="123">
        <f>IF(ввод!G36="","",ввод!G36)</f>
        <v>100.27808022743277</v>
      </c>
      <c r="D113" s="123" t="str">
        <f>IF(ввод!H36="","",ввод!H36)</f>
        <v/>
      </c>
      <c r="E113" s="124" t="str">
        <f>IF(ввод!I36="","",ввод!I36)</f>
        <v/>
      </c>
      <c r="F113" s="100">
        <f t="shared" ref="F113:F176" si="109">IF(COUNT(B113:E113)&lt;2,"",COUNT(B113:E113))</f>
        <v>2</v>
      </c>
      <c r="G113" s="257">
        <f>IF(AND(F113&gt;=2,COUNTA(ввод!D36)=1),1,"")</f>
        <v>1</v>
      </c>
      <c r="H113" s="100">
        <f t="shared" si="77"/>
        <v>0.35234301680399677</v>
      </c>
      <c r="K113" s="100">
        <f t="shared" si="5"/>
        <v>100.52722436391861</v>
      </c>
      <c r="M113" s="100">
        <f>IF(ISNUMBER(парам!$B$8),K113-парам!$B$8,K113-$B$3)</f>
        <v>0.52722436391860583</v>
      </c>
      <c r="N113" s="100">
        <f t="shared" si="6"/>
        <v>0.53</v>
      </c>
      <c r="O113" s="125">
        <f t="shared" ca="1" si="7"/>
        <v>0.67041834412980628</v>
      </c>
      <c r="P113" s="100">
        <f t="shared" si="67"/>
        <v>0.49828827297166356</v>
      </c>
      <c r="Q113" s="100">
        <f t="shared" si="3"/>
        <v>0.5</v>
      </c>
      <c r="R113" s="125">
        <f t="shared" ca="1" si="68"/>
        <v>0.2236031271664391</v>
      </c>
      <c r="S113" s="100">
        <f t="shared" si="69"/>
        <v>1.0977147287767934</v>
      </c>
      <c r="T113" s="100">
        <f t="shared" si="8"/>
        <v>1.1000000000000001</v>
      </c>
      <c r="U113" s="125">
        <f t="shared" ca="1" si="70"/>
        <v>1.3987596723747726</v>
      </c>
      <c r="V113" s="174">
        <f t="shared" ca="1" si="9"/>
        <v>0</v>
      </c>
      <c r="W113" s="351">
        <f t="shared" ca="1" si="10"/>
        <v>0</v>
      </c>
      <c r="X113" s="174">
        <f t="shared" ca="1" si="11"/>
        <v>1</v>
      </c>
      <c r="Y113" s="174">
        <f t="shared" ca="1" si="12"/>
        <v>0</v>
      </c>
      <c r="Z113" s="351">
        <f t="shared" si="13"/>
        <v>1</v>
      </c>
      <c r="AA113" s="174">
        <f t="shared" si="14"/>
        <v>5</v>
      </c>
      <c r="AB113" s="174">
        <f t="shared" si="15"/>
        <v>4</v>
      </c>
      <c r="AC113" s="352">
        <f t="shared" si="74"/>
        <v>-1</v>
      </c>
      <c r="AD113" s="267">
        <f t="shared" si="16"/>
        <v>0</v>
      </c>
      <c r="AE113" s="267">
        <f t="shared" si="75"/>
        <v>-1</v>
      </c>
      <c r="AF113" s="354">
        <f t="shared" ca="1" si="17"/>
        <v>0</v>
      </c>
      <c r="AG113" s="100">
        <f t="shared" ca="1" si="18"/>
        <v>8</v>
      </c>
      <c r="AH113" s="100">
        <f t="shared" ca="1" si="19"/>
        <v>3</v>
      </c>
      <c r="AI113" s="354">
        <f t="shared" ca="1" si="20"/>
        <v>1</v>
      </c>
      <c r="AJ113" s="100">
        <f t="shared" ca="1" si="84"/>
        <v>4</v>
      </c>
      <c r="AK113" s="100">
        <f t="shared" ca="1" si="22"/>
        <v>3</v>
      </c>
      <c r="AL113" s="354">
        <f t="shared" ca="1" si="82"/>
        <v>1</v>
      </c>
      <c r="AM113" s="354">
        <f t="shared" ca="1" si="23"/>
        <v>0</v>
      </c>
      <c r="AN113" s="100">
        <f t="shared" ref="AN113:AO113" ca="1" si="110">SUM(AL109:AL113)</f>
        <v>3</v>
      </c>
      <c r="AO113" s="100">
        <f t="shared" ca="1" si="110"/>
        <v>1</v>
      </c>
      <c r="AP113" s="355" t="str">
        <f t="shared" ca="1" si="24"/>
        <v/>
      </c>
      <c r="AQ113" s="355" t="str">
        <f t="shared" ca="1" si="25"/>
        <v/>
      </c>
      <c r="AR113" s="355" t="str">
        <f t="shared" si="26"/>
        <v/>
      </c>
      <c r="AS113" s="355" t="str">
        <f t="shared" si="27"/>
        <v/>
      </c>
      <c r="AT113" s="355" t="str">
        <f t="shared" ca="1" si="28"/>
        <v/>
      </c>
      <c r="AU113" s="355" t="str">
        <f t="shared" ca="1" si="29"/>
        <v/>
      </c>
      <c r="AV113" s="355" t="str">
        <f t="shared" ca="1" si="30"/>
        <v/>
      </c>
      <c r="AW113" s="379">
        <f t="shared" ca="1" si="31"/>
        <v>0</v>
      </c>
      <c r="AX113" s="351">
        <f t="shared" ca="1" si="32"/>
        <v>0</v>
      </c>
      <c r="AY113" s="174">
        <f t="shared" ca="1" si="80"/>
        <v>0</v>
      </c>
      <c r="AZ113" s="174">
        <f t="shared" ca="1" si="33"/>
        <v>0</v>
      </c>
      <c r="BA113" s="351"/>
      <c r="BB113" s="174"/>
      <c r="BC113" s="174"/>
      <c r="BD113" s="352">
        <f t="shared" si="72"/>
        <v>1</v>
      </c>
      <c r="BE113" s="267">
        <f t="shared" si="34"/>
        <v>0</v>
      </c>
      <c r="BF113" s="267">
        <f t="shared" si="35"/>
        <v>-1</v>
      </c>
      <c r="BG113" s="354">
        <f t="shared" ca="1" si="36"/>
        <v>1</v>
      </c>
      <c r="BH113" s="100">
        <f t="shared" ca="1" si="37"/>
        <v>8</v>
      </c>
      <c r="BI113" s="100">
        <f t="shared" ca="1" si="38"/>
        <v>5</v>
      </c>
      <c r="BJ113" s="354">
        <f t="shared" ca="1" si="39"/>
        <v>0</v>
      </c>
      <c r="BK113" s="100">
        <f t="shared" ca="1" si="40"/>
        <v>3</v>
      </c>
      <c r="BL113" s="100">
        <f t="shared" ca="1" si="41"/>
        <v>1</v>
      </c>
      <c r="BM113" s="354">
        <f t="shared" ca="1" si="42"/>
        <v>0</v>
      </c>
      <c r="BN113" s="354"/>
      <c r="BQ113" s="355" t="str">
        <f t="shared" ca="1" si="43"/>
        <v/>
      </c>
      <c r="BR113" s="355" t="str">
        <f t="shared" ca="1" si="44"/>
        <v/>
      </c>
      <c r="BS113" s="355"/>
      <c r="BT113" s="355" t="str">
        <f t="shared" si="45"/>
        <v/>
      </c>
      <c r="BU113" s="355" t="str">
        <f t="shared" ca="1" si="46"/>
        <v/>
      </c>
      <c r="BV113" s="355" t="str">
        <f t="shared" ca="1" si="47"/>
        <v/>
      </c>
      <c r="BW113" s="355"/>
      <c r="BX113" s="379">
        <f t="shared" ca="1" si="48"/>
        <v>0</v>
      </c>
      <c r="BY113" s="351">
        <f t="shared" ca="1" si="49"/>
        <v>1</v>
      </c>
      <c r="BZ113" s="174">
        <f t="shared" ca="1" si="50"/>
        <v>2</v>
      </c>
      <c r="CA113" s="174">
        <f t="shared" ca="1" si="51"/>
        <v>1</v>
      </c>
      <c r="CB113" s="351"/>
      <c r="CC113" s="174"/>
      <c r="CD113" s="174"/>
      <c r="CE113" s="352">
        <f t="shared" si="52"/>
        <v>-1</v>
      </c>
      <c r="CF113" s="267">
        <f t="shared" si="53"/>
        <v>0</v>
      </c>
      <c r="CG113" s="267">
        <f t="shared" si="54"/>
        <v>1</v>
      </c>
      <c r="CH113" s="354">
        <f t="shared" ca="1" si="55"/>
        <v>0</v>
      </c>
      <c r="CI113" s="100">
        <f t="shared" ca="1" si="56"/>
        <v>4</v>
      </c>
      <c r="CJ113" s="100">
        <f t="shared" ca="1" si="57"/>
        <v>2</v>
      </c>
      <c r="CK113" s="354">
        <f t="shared" ca="1" si="58"/>
        <v>1</v>
      </c>
      <c r="CL113" s="100">
        <f t="shared" ca="1" si="59"/>
        <v>5</v>
      </c>
      <c r="CM113" s="100">
        <f t="shared" ca="1" si="60"/>
        <v>4</v>
      </c>
      <c r="CN113" s="354">
        <f t="shared" ca="1" si="61"/>
        <v>1</v>
      </c>
      <c r="CO113" s="354"/>
      <c r="CR113" s="355" t="str">
        <f t="shared" ca="1" si="73"/>
        <v/>
      </c>
      <c r="CS113" s="355" t="str">
        <f t="shared" ca="1" si="62"/>
        <v xml:space="preserve">wR3'2&gt;2S </v>
      </c>
      <c r="CT113" s="355"/>
      <c r="CU113" s="355" t="str">
        <f t="shared" si="63"/>
        <v/>
      </c>
      <c r="CV113" s="355" t="str">
        <f t="shared" ca="1" si="64"/>
        <v/>
      </c>
      <c r="CW113" s="355" t="str">
        <f t="shared" ca="1" si="65"/>
        <v/>
      </c>
      <c r="CX113" s="402"/>
      <c r="CY113" t="str">
        <f t="shared" ca="1" si="66"/>
        <v xml:space="preserve">wR3'2&gt;2S </v>
      </c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</row>
    <row r="114" spans="1:133" x14ac:dyDescent="0.25">
      <c r="A114" s="126">
        <v>35</v>
      </c>
      <c r="B114" s="123">
        <f>IF(ввод!F37="","",ввод!F37)</f>
        <v>98.329812393982394</v>
      </c>
      <c r="C114" s="123">
        <f>IF(ввод!G37="","",ввод!G37)</f>
        <v>100.76724824916552</v>
      </c>
      <c r="D114" s="123" t="str">
        <f>IF(ввод!H37="","",ввод!H37)</f>
        <v/>
      </c>
      <c r="E114" s="124" t="str">
        <f>IF(ввод!I37="","",ввод!I37)</f>
        <v/>
      </c>
      <c r="F114" s="100">
        <f t="shared" si="109"/>
        <v>2</v>
      </c>
      <c r="G114" s="257">
        <f>IF(AND(F114&gt;=2,COUNTA(ввод!D37)=1),1,"")</f>
        <v>1</v>
      </c>
      <c r="H114" s="100">
        <f t="shared" si="77"/>
        <v>1.7235274219072194</v>
      </c>
      <c r="K114" s="100">
        <f t="shared" si="5"/>
        <v>99.548530321573963</v>
      </c>
      <c r="M114" s="100">
        <f>IF(ISNUMBER(парам!$B$8),K114-парам!$B$8,K114-$B$3)</f>
        <v>-0.45146967842603658</v>
      </c>
      <c r="N114" s="100">
        <f t="shared" si="6"/>
        <v>-0.45</v>
      </c>
      <c r="O114" s="125">
        <f t="shared" ca="1" si="7"/>
        <v>-0.57408870862031525</v>
      </c>
      <c r="P114" s="100">
        <f t="shared" si="67"/>
        <v>2.437435855183125</v>
      </c>
      <c r="Q114" s="100">
        <f t="shared" si="3"/>
        <v>2.4</v>
      </c>
      <c r="R114" s="125">
        <f t="shared" ca="1" si="68"/>
        <v>1.0937810682081703</v>
      </c>
      <c r="S114" s="100">
        <f t="shared" si="69"/>
        <v>0.97869404234464241</v>
      </c>
      <c r="T114" s="100">
        <f t="shared" si="8"/>
        <v>0.98</v>
      </c>
      <c r="U114" s="125">
        <f t="shared" ca="1" si="70"/>
        <v>1.2461677081157063</v>
      </c>
      <c r="V114" s="174">
        <f t="shared" ca="1" si="9"/>
        <v>0</v>
      </c>
      <c r="W114" s="351">
        <f t="shared" ca="1" si="10"/>
        <v>0</v>
      </c>
      <c r="X114" s="174">
        <f t="shared" ca="1" si="11"/>
        <v>0</v>
      </c>
      <c r="Y114" s="174">
        <f t="shared" ca="1" si="12"/>
        <v>1</v>
      </c>
      <c r="Z114" s="351">
        <f t="shared" si="13"/>
        <v>-1</v>
      </c>
      <c r="AA114" s="174">
        <f t="shared" si="14"/>
        <v>3</v>
      </c>
      <c r="AB114" s="174">
        <f t="shared" si="15"/>
        <v>2</v>
      </c>
      <c r="AC114" s="352">
        <f t="shared" si="74"/>
        <v>-1</v>
      </c>
      <c r="AD114" s="267">
        <f t="shared" si="16"/>
        <v>-2</v>
      </c>
      <c r="AE114" s="267">
        <f t="shared" si="75"/>
        <v>-3</v>
      </c>
      <c r="AF114" s="354">
        <f t="shared" ca="1" si="17"/>
        <v>1</v>
      </c>
      <c r="AG114" s="100">
        <f t="shared" ca="1" si="18"/>
        <v>8</v>
      </c>
      <c r="AH114" s="100">
        <f t="shared" ca="1" si="19"/>
        <v>3</v>
      </c>
      <c r="AI114" s="354">
        <f t="shared" ca="1" si="20"/>
        <v>0</v>
      </c>
      <c r="AJ114" s="100">
        <f t="shared" ca="1" si="84"/>
        <v>4</v>
      </c>
      <c r="AK114" s="100">
        <f t="shared" ca="1" si="22"/>
        <v>3</v>
      </c>
      <c r="AL114" s="354">
        <f t="shared" ca="1" si="82"/>
        <v>0</v>
      </c>
      <c r="AM114" s="354">
        <f t="shared" ca="1" si="23"/>
        <v>0</v>
      </c>
      <c r="AN114" s="100">
        <f t="shared" ref="AN114:AO114" ca="1" si="111">SUM(AL110:AL114)</f>
        <v>2</v>
      </c>
      <c r="AO114" s="100">
        <f t="shared" ca="1" si="111"/>
        <v>1</v>
      </c>
      <c r="AP114" s="355" t="str">
        <f t="shared" ca="1" si="24"/>
        <v/>
      </c>
      <c r="AQ114" s="355" t="str">
        <f t="shared" ca="1" si="25"/>
        <v/>
      </c>
      <c r="AR114" s="355" t="str">
        <f t="shared" si="26"/>
        <v/>
      </c>
      <c r="AS114" s="355" t="str">
        <f t="shared" si="27"/>
        <v/>
      </c>
      <c r="AT114" s="355" t="str">
        <f t="shared" ca="1" si="28"/>
        <v/>
      </c>
      <c r="AU114" s="355" t="str">
        <f t="shared" ca="1" si="29"/>
        <v/>
      </c>
      <c r="AV114" s="355" t="str">
        <f t="shared" ca="1" si="30"/>
        <v/>
      </c>
      <c r="AW114" s="379">
        <f t="shared" ca="1" si="31"/>
        <v>0</v>
      </c>
      <c r="AX114" s="351">
        <f t="shared" ca="1" si="32"/>
        <v>1</v>
      </c>
      <c r="AY114" s="174">
        <f t="shared" ca="1" si="80"/>
        <v>1</v>
      </c>
      <c r="AZ114" s="174">
        <f t="shared" ca="1" si="33"/>
        <v>1</v>
      </c>
      <c r="BA114" s="351"/>
      <c r="BB114" s="174"/>
      <c r="BC114" s="174"/>
      <c r="BD114" s="352">
        <f t="shared" si="72"/>
        <v>1</v>
      </c>
      <c r="BE114" s="267">
        <f t="shared" si="34"/>
        <v>0</v>
      </c>
      <c r="BF114" s="267">
        <f t="shared" si="35"/>
        <v>1</v>
      </c>
      <c r="BG114" s="354">
        <f t="shared" ca="1" si="36"/>
        <v>0</v>
      </c>
      <c r="BH114" s="100">
        <f t="shared" ca="1" si="37"/>
        <v>8</v>
      </c>
      <c r="BI114" s="100">
        <f t="shared" ca="1" si="38"/>
        <v>4</v>
      </c>
      <c r="BJ114" s="354">
        <f t="shared" ca="1" si="39"/>
        <v>1</v>
      </c>
      <c r="BK114" s="100">
        <f t="shared" ca="1" si="40"/>
        <v>3</v>
      </c>
      <c r="BL114" s="100">
        <f t="shared" ca="1" si="41"/>
        <v>1</v>
      </c>
      <c r="BM114" s="354">
        <f t="shared" ca="1" si="42"/>
        <v>1</v>
      </c>
      <c r="BN114" s="354"/>
      <c r="BQ114" s="355" t="str">
        <f t="shared" ca="1" si="43"/>
        <v/>
      </c>
      <c r="BR114" s="355" t="str">
        <f t="shared" ca="1" si="44"/>
        <v/>
      </c>
      <c r="BS114" s="355"/>
      <c r="BT114" s="355" t="str">
        <f t="shared" si="45"/>
        <v/>
      </c>
      <c r="BU114" s="355" t="str">
        <f t="shared" ca="1" si="46"/>
        <v/>
      </c>
      <c r="BV114" s="355" t="str">
        <f t="shared" ca="1" si="47"/>
        <v/>
      </c>
      <c r="BW114" s="355"/>
      <c r="BX114" s="379">
        <f t="shared" ca="1" si="48"/>
        <v>0</v>
      </c>
      <c r="BY114" s="351">
        <f t="shared" ca="1" si="49"/>
        <v>1</v>
      </c>
      <c r="BZ114" s="174">
        <f t="shared" ca="1" si="50"/>
        <v>2</v>
      </c>
      <c r="CA114" s="174">
        <f t="shared" ca="1" si="51"/>
        <v>2</v>
      </c>
      <c r="CB114" s="351"/>
      <c r="CC114" s="174"/>
      <c r="CD114" s="174"/>
      <c r="CE114" s="352">
        <f t="shared" si="52"/>
        <v>-1</v>
      </c>
      <c r="CF114" s="267">
        <f t="shared" si="53"/>
        <v>0</v>
      </c>
      <c r="CG114" s="267">
        <f t="shared" si="54"/>
        <v>-1</v>
      </c>
      <c r="CH114" s="354">
        <f t="shared" ca="1" si="55"/>
        <v>0</v>
      </c>
      <c r="CI114" s="100">
        <f t="shared" ca="1" si="56"/>
        <v>4</v>
      </c>
      <c r="CJ114" s="100">
        <f t="shared" ca="1" si="57"/>
        <v>1</v>
      </c>
      <c r="CK114" s="354">
        <f t="shared" ca="1" si="58"/>
        <v>1</v>
      </c>
      <c r="CL114" s="100">
        <f t="shared" ca="1" si="59"/>
        <v>6</v>
      </c>
      <c r="CM114" s="100">
        <f t="shared" ca="1" si="60"/>
        <v>4</v>
      </c>
      <c r="CN114" s="354">
        <f t="shared" ca="1" si="61"/>
        <v>1</v>
      </c>
      <c r="CO114" s="354"/>
      <c r="CR114" s="355" t="str">
        <f t="shared" ca="1" si="73"/>
        <v/>
      </c>
      <c r="CS114" s="355" t="str">
        <f t="shared" ca="1" si="62"/>
        <v xml:space="preserve">wR3'2&gt;2S </v>
      </c>
      <c r="CT114" s="355"/>
      <c r="CU114" s="355" t="str">
        <f t="shared" si="63"/>
        <v/>
      </c>
      <c r="CV114" s="355" t="str">
        <f t="shared" ca="1" si="64"/>
        <v/>
      </c>
      <c r="CW114" s="355" t="str">
        <f t="shared" ca="1" si="65"/>
        <v/>
      </c>
      <c r="CX114" s="402"/>
      <c r="CY114" t="str">
        <f t="shared" ca="1" si="66"/>
        <v xml:space="preserve">wR3'2&gt;2S </v>
      </c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</row>
    <row r="115" spans="1:133" x14ac:dyDescent="0.25">
      <c r="A115" s="126">
        <v>36</v>
      </c>
      <c r="B115" s="123">
        <f>IF(ввод!F38="","",ввод!F38)</f>
        <v>99.528765287935101</v>
      </c>
      <c r="C115" s="123">
        <f>IF(ввод!G38="","",ввод!G38)</f>
        <v>101.64680416165395</v>
      </c>
      <c r="D115" s="123" t="str">
        <f>IF(ввод!H38="","",ввод!H38)</f>
        <v/>
      </c>
      <c r="E115" s="124" t="str">
        <f>IF(ввод!I38="","",ввод!I38)</f>
        <v/>
      </c>
      <c r="F115" s="100">
        <f t="shared" si="109"/>
        <v>2</v>
      </c>
      <c r="G115" s="257">
        <f>IF(AND(F115&gt;=2,COUNTA(ввод!D38)=1),1,"")</f>
        <v>1</v>
      </c>
      <c r="H115" s="100">
        <f t="shared" si="77"/>
        <v>1.497679650423313</v>
      </c>
      <c r="K115" s="100">
        <f t="shared" si="5"/>
        <v>100.58778472479452</v>
      </c>
      <c r="M115" s="100">
        <f>IF(ISNUMBER(парам!$B$8),K115-парам!$B$8,K115-$B$3)</f>
        <v>0.58778472479451693</v>
      </c>
      <c r="N115" s="100">
        <f t="shared" si="6"/>
        <v>0.59</v>
      </c>
      <c r="O115" s="125">
        <f t="shared" ca="1" si="7"/>
        <v>0.74742688098224941</v>
      </c>
      <c r="P115" s="100">
        <f t="shared" si="67"/>
        <v>2.1180388737188451</v>
      </c>
      <c r="Q115" s="100">
        <f t="shared" si="3"/>
        <v>2.1</v>
      </c>
      <c r="R115" s="125">
        <f t="shared" ca="1" si="68"/>
        <v>0.95045406707885505</v>
      </c>
      <c r="S115" s="100">
        <f t="shared" si="69"/>
        <v>1.0392544032205535</v>
      </c>
      <c r="T115" s="100">
        <f t="shared" si="8"/>
        <v>1</v>
      </c>
      <c r="U115" s="125">
        <f t="shared" ca="1" si="70"/>
        <v>1.2715997021588841</v>
      </c>
      <c r="V115" s="174">
        <f t="shared" ca="1" si="9"/>
        <v>0</v>
      </c>
      <c r="W115" s="351">
        <f t="shared" ca="1" si="10"/>
        <v>0</v>
      </c>
      <c r="X115" s="174">
        <f t="shared" ca="1" si="11"/>
        <v>0</v>
      </c>
      <c r="Y115" s="174">
        <f t="shared" ca="1" si="12"/>
        <v>0</v>
      </c>
      <c r="Z115" s="351">
        <f t="shared" si="13"/>
        <v>1</v>
      </c>
      <c r="AA115" s="174">
        <f t="shared" si="14"/>
        <v>5</v>
      </c>
      <c r="AB115" s="174">
        <f t="shared" si="15"/>
        <v>2</v>
      </c>
      <c r="AC115" s="352">
        <f t="shared" si="74"/>
        <v>1</v>
      </c>
      <c r="AD115" s="267">
        <f t="shared" si="16"/>
        <v>-2</v>
      </c>
      <c r="AE115" s="267">
        <f t="shared" si="75"/>
        <v>-1</v>
      </c>
      <c r="AF115" s="354">
        <f t="shared" ca="1" si="17"/>
        <v>0</v>
      </c>
      <c r="AG115" s="100">
        <f t="shared" ca="1" si="18"/>
        <v>7</v>
      </c>
      <c r="AH115" s="100">
        <f t="shared" ca="1" si="19"/>
        <v>2</v>
      </c>
      <c r="AI115" s="354">
        <f t="shared" ca="1" si="20"/>
        <v>1</v>
      </c>
      <c r="AJ115" s="100">
        <f t="shared" ca="1" si="84"/>
        <v>5</v>
      </c>
      <c r="AK115" s="100">
        <f t="shared" ca="1" si="22"/>
        <v>3</v>
      </c>
      <c r="AL115" s="354">
        <f t="shared" ca="1" si="82"/>
        <v>1</v>
      </c>
      <c r="AM115" s="354">
        <f t="shared" ca="1" si="23"/>
        <v>0</v>
      </c>
      <c r="AN115" s="100">
        <f t="shared" ref="AN115:AO115" ca="1" si="112">SUM(AL111:AL115)</f>
        <v>3</v>
      </c>
      <c r="AO115" s="100">
        <f t="shared" ca="1" si="112"/>
        <v>1</v>
      </c>
      <c r="AP115" s="355" t="str">
        <f t="shared" ca="1" si="24"/>
        <v/>
      </c>
      <c r="AQ115" s="355" t="str">
        <f t="shared" ca="1" si="25"/>
        <v/>
      </c>
      <c r="AR115" s="355" t="str">
        <f t="shared" si="26"/>
        <v/>
      </c>
      <c r="AS115" s="355" t="str">
        <f t="shared" si="27"/>
        <v/>
      </c>
      <c r="AT115" s="355" t="str">
        <f t="shared" ca="1" si="28"/>
        <v/>
      </c>
      <c r="AU115" s="355" t="str">
        <f t="shared" ca="1" si="29"/>
        <v/>
      </c>
      <c r="AV115" s="355" t="str">
        <f t="shared" ca="1" si="30"/>
        <v/>
      </c>
      <c r="AW115" s="379">
        <f t="shared" ca="1" si="31"/>
        <v>0</v>
      </c>
      <c r="AX115" s="351">
        <f t="shared" ca="1" si="32"/>
        <v>0</v>
      </c>
      <c r="AY115" s="174">
        <f t="shared" ca="1" si="80"/>
        <v>1</v>
      </c>
      <c r="AZ115" s="174">
        <f t="shared" ca="1" si="33"/>
        <v>0</v>
      </c>
      <c r="BA115" s="351"/>
      <c r="BB115" s="174"/>
      <c r="BC115" s="174"/>
      <c r="BD115" s="352">
        <f t="shared" si="72"/>
        <v>-1</v>
      </c>
      <c r="BE115" s="267">
        <f t="shared" si="34"/>
        <v>0</v>
      </c>
      <c r="BF115" s="267">
        <f t="shared" si="35"/>
        <v>-1</v>
      </c>
      <c r="BG115" s="354">
        <f t="shared" ca="1" si="36"/>
        <v>0</v>
      </c>
      <c r="BH115" s="100">
        <f t="shared" ca="1" si="37"/>
        <v>7</v>
      </c>
      <c r="BI115" s="100">
        <f t="shared" ca="1" si="38"/>
        <v>4</v>
      </c>
      <c r="BJ115" s="354">
        <f t="shared" ca="1" si="39"/>
        <v>1</v>
      </c>
      <c r="BK115" s="100">
        <f t="shared" ca="1" si="40"/>
        <v>4</v>
      </c>
      <c r="BL115" s="100">
        <f t="shared" ca="1" si="41"/>
        <v>2</v>
      </c>
      <c r="BM115" s="354">
        <f t="shared" ca="1" si="42"/>
        <v>1</v>
      </c>
      <c r="BN115" s="354"/>
      <c r="BQ115" s="355" t="str">
        <f t="shared" ca="1" si="43"/>
        <v/>
      </c>
      <c r="BR115" s="355" t="str">
        <f t="shared" ca="1" si="44"/>
        <v/>
      </c>
      <c r="BS115" s="355"/>
      <c r="BT115" s="355" t="str">
        <f t="shared" si="45"/>
        <v/>
      </c>
      <c r="BU115" s="355" t="str">
        <f t="shared" ca="1" si="46"/>
        <v/>
      </c>
      <c r="BV115" s="355" t="str">
        <f t="shared" ca="1" si="47"/>
        <v/>
      </c>
      <c r="BW115" s="355"/>
      <c r="BX115" s="379">
        <f t="shared" ca="1" si="48"/>
        <v>0</v>
      </c>
      <c r="BY115" s="351">
        <f t="shared" ca="1" si="49"/>
        <v>1</v>
      </c>
      <c r="BZ115" s="174">
        <f t="shared" ca="1" si="50"/>
        <v>2</v>
      </c>
      <c r="CA115" s="174">
        <f t="shared" ca="1" si="51"/>
        <v>2</v>
      </c>
      <c r="CB115" s="351"/>
      <c r="CC115" s="174"/>
      <c r="CD115" s="174"/>
      <c r="CE115" s="352">
        <f t="shared" si="52"/>
        <v>1</v>
      </c>
      <c r="CF115" s="267">
        <f t="shared" si="53"/>
        <v>0</v>
      </c>
      <c r="CG115" s="267">
        <f t="shared" si="54"/>
        <v>-1</v>
      </c>
      <c r="CH115" s="354">
        <f t="shared" ca="1" si="55"/>
        <v>0</v>
      </c>
      <c r="CI115" s="100">
        <f t="shared" ca="1" si="56"/>
        <v>4</v>
      </c>
      <c r="CJ115" s="100">
        <f t="shared" ca="1" si="57"/>
        <v>0</v>
      </c>
      <c r="CK115" s="354">
        <f t="shared" ca="1" si="58"/>
        <v>1</v>
      </c>
      <c r="CL115" s="100">
        <f t="shared" ca="1" si="59"/>
        <v>7</v>
      </c>
      <c r="CM115" s="100">
        <f t="shared" ca="1" si="60"/>
        <v>4</v>
      </c>
      <c r="CN115" s="354">
        <f t="shared" ca="1" si="61"/>
        <v>1</v>
      </c>
      <c r="CO115" s="354"/>
      <c r="CR115" s="355" t="str">
        <f t="shared" ca="1" si="73"/>
        <v/>
      </c>
      <c r="CS115" s="355" t="str">
        <f t="shared" ca="1" si="62"/>
        <v xml:space="preserve">wR3'2&gt;2S </v>
      </c>
      <c r="CT115" s="355"/>
      <c r="CU115" s="355" t="str">
        <f t="shared" si="63"/>
        <v/>
      </c>
      <c r="CV115" s="355" t="str">
        <f t="shared" ca="1" si="64"/>
        <v/>
      </c>
      <c r="CW115" s="355" t="str">
        <f t="shared" ca="1" si="65"/>
        <v/>
      </c>
      <c r="CX115" s="402"/>
      <c r="CY115" t="str">
        <f t="shared" ca="1" si="66"/>
        <v xml:space="preserve">wR3'2&gt;2S </v>
      </c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</row>
    <row r="116" spans="1:133" x14ac:dyDescent="0.25">
      <c r="A116" s="126">
        <v>37</v>
      </c>
      <c r="B116" s="123">
        <f>IF(ввод!F39="","",ввод!F39)</f>
        <v>99.498237050647447</v>
      </c>
      <c r="C116" s="123">
        <f>IF(ввод!G39="","",ввод!G39)</f>
        <v>99.808494819471136</v>
      </c>
      <c r="D116" s="123" t="str">
        <f>IF(ввод!H39="","",ввод!H39)</f>
        <v/>
      </c>
      <c r="E116" s="124" t="str">
        <f>IF(ввод!I39="","",ввод!I39)</f>
        <v/>
      </c>
      <c r="F116" s="100">
        <f t="shared" si="109"/>
        <v>2</v>
      </c>
      <c r="G116" s="257">
        <f>IF(AND(F116&gt;=2,COUNTA(ввод!D39)=1),1,"")</f>
        <v>1</v>
      </c>
      <c r="H116" s="100">
        <f t="shared" si="77"/>
        <v>0.21938537225103882</v>
      </c>
      <c r="K116" s="100">
        <f t="shared" si="5"/>
        <v>99.653365935059298</v>
      </c>
      <c r="M116" s="100">
        <f>IF(ISNUMBER(парам!$B$8),K116-парам!$B$8,K116-$B$3)</f>
        <v>-0.34663406494070159</v>
      </c>
      <c r="N116" s="100">
        <f t="shared" si="6"/>
        <v>-0.35</v>
      </c>
      <c r="O116" s="125">
        <f t="shared" ca="1" si="7"/>
        <v>-0.44077977373671945</v>
      </c>
      <c r="P116" s="100">
        <f t="shared" si="67"/>
        <v>0.31025776882368916</v>
      </c>
      <c r="Q116" s="100">
        <f t="shared" si="3"/>
        <v>0.31</v>
      </c>
      <c r="R116" s="125">
        <f t="shared" ca="1" si="68"/>
        <v>0.13922584796733556</v>
      </c>
      <c r="S116" s="100">
        <f t="shared" si="69"/>
        <v>0.93441878973521852</v>
      </c>
      <c r="T116" s="100">
        <f t="shared" si="8"/>
        <v>0.93</v>
      </c>
      <c r="U116" s="125">
        <f t="shared" ca="1" si="70"/>
        <v>1.1825877230077622</v>
      </c>
      <c r="V116" s="174">
        <f t="shared" ca="1" si="9"/>
        <v>0</v>
      </c>
      <c r="W116" s="351">
        <f t="shared" ca="1" si="10"/>
        <v>0</v>
      </c>
      <c r="X116" s="174">
        <f t="shared" ca="1" si="11"/>
        <v>0</v>
      </c>
      <c r="Y116" s="174">
        <f t="shared" ca="1" si="12"/>
        <v>0</v>
      </c>
      <c r="Z116" s="351">
        <f t="shared" si="13"/>
        <v>-1</v>
      </c>
      <c r="AA116" s="174">
        <f t="shared" si="14"/>
        <v>3</v>
      </c>
      <c r="AB116" s="174">
        <f t="shared" si="15"/>
        <v>0</v>
      </c>
      <c r="AC116" s="352">
        <f t="shared" si="74"/>
        <v>-1</v>
      </c>
      <c r="AD116" s="267">
        <f t="shared" si="16"/>
        <v>-2</v>
      </c>
      <c r="AE116" s="267">
        <f t="shared" si="75"/>
        <v>-1</v>
      </c>
      <c r="AF116" s="354">
        <f t="shared" ca="1" si="17"/>
        <v>1</v>
      </c>
      <c r="AG116" s="100">
        <f t="shared" ca="1" si="18"/>
        <v>8</v>
      </c>
      <c r="AH116" s="100">
        <f t="shared" ca="1" si="19"/>
        <v>3</v>
      </c>
      <c r="AI116" s="354">
        <f t="shared" ca="1" si="20"/>
        <v>0</v>
      </c>
      <c r="AJ116" s="100">
        <f t="shared" ca="1" si="84"/>
        <v>5</v>
      </c>
      <c r="AK116" s="100">
        <f t="shared" ca="1" si="22"/>
        <v>2</v>
      </c>
      <c r="AL116" s="354">
        <f t="shared" ca="1" si="82"/>
        <v>0</v>
      </c>
      <c r="AM116" s="354">
        <f t="shared" ca="1" si="23"/>
        <v>0</v>
      </c>
      <c r="AN116" s="100">
        <f t="shared" ref="AN116:AO116" ca="1" si="113">SUM(AL112:AL116)</f>
        <v>3</v>
      </c>
      <c r="AO116" s="100">
        <f t="shared" ca="1" si="113"/>
        <v>0</v>
      </c>
      <c r="AP116" s="355" t="str">
        <f t="shared" ca="1" si="24"/>
        <v/>
      </c>
      <c r="AQ116" s="355" t="str">
        <f t="shared" ca="1" si="25"/>
        <v/>
      </c>
      <c r="AR116" s="355" t="str">
        <f t="shared" si="26"/>
        <v/>
      </c>
      <c r="AS116" s="355" t="str">
        <f t="shared" si="27"/>
        <v/>
      </c>
      <c r="AT116" s="355" t="str">
        <f t="shared" ca="1" si="28"/>
        <v/>
      </c>
      <c r="AU116" s="355" t="str">
        <f t="shared" ca="1" si="29"/>
        <v/>
      </c>
      <c r="AV116" s="355" t="str">
        <f t="shared" ca="1" si="30"/>
        <v/>
      </c>
      <c r="AW116" s="379">
        <f t="shared" ca="1" si="31"/>
        <v>0</v>
      </c>
      <c r="AX116" s="351">
        <f t="shared" ca="1" si="32"/>
        <v>0</v>
      </c>
      <c r="AY116" s="174">
        <f t="shared" ca="1" si="80"/>
        <v>0</v>
      </c>
      <c r="AZ116" s="174">
        <f t="shared" ca="1" si="33"/>
        <v>1</v>
      </c>
      <c r="BA116" s="351"/>
      <c r="BB116" s="174"/>
      <c r="BC116" s="174"/>
      <c r="BD116" s="352">
        <f t="shared" si="72"/>
        <v>-1</v>
      </c>
      <c r="BE116" s="267">
        <f t="shared" si="34"/>
        <v>-2</v>
      </c>
      <c r="BF116" s="267">
        <f t="shared" si="35"/>
        <v>-1</v>
      </c>
      <c r="BG116" s="354">
        <f t="shared" ca="1" si="36"/>
        <v>1</v>
      </c>
      <c r="BH116" s="100">
        <f t="shared" ca="1" si="37"/>
        <v>7</v>
      </c>
      <c r="BI116" s="100">
        <f t="shared" ca="1" si="38"/>
        <v>4</v>
      </c>
      <c r="BJ116" s="354">
        <f t="shared" ca="1" si="39"/>
        <v>0</v>
      </c>
      <c r="BK116" s="100">
        <f t="shared" ca="1" si="40"/>
        <v>3</v>
      </c>
      <c r="BL116" s="100">
        <f t="shared" ca="1" si="41"/>
        <v>2</v>
      </c>
      <c r="BM116" s="354">
        <f t="shared" ca="1" si="42"/>
        <v>0</v>
      </c>
      <c r="BN116" s="354"/>
      <c r="BQ116" s="355" t="str">
        <f t="shared" ca="1" si="43"/>
        <v/>
      </c>
      <c r="BR116" s="355" t="str">
        <f t="shared" ca="1" si="44"/>
        <v/>
      </c>
      <c r="BS116" s="355"/>
      <c r="BT116" s="355" t="str">
        <f t="shared" si="45"/>
        <v/>
      </c>
      <c r="BU116" s="355" t="str">
        <f t="shared" ca="1" si="46"/>
        <v/>
      </c>
      <c r="BV116" s="355" t="str">
        <f t="shared" ca="1" si="47"/>
        <v/>
      </c>
      <c r="BW116" s="355"/>
      <c r="BX116" s="379">
        <f t="shared" ca="1" si="48"/>
        <v>0</v>
      </c>
      <c r="BY116" s="351">
        <f t="shared" ca="1" si="49"/>
        <v>1</v>
      </c>
      <c r="BZ116" s="174">
        <f t="shared" ca="1" si="50"/>
        <v>2</v>
      </c>
      <c r="CA116" s="174">
        <f t="shared" ca="1" si="51"/>
        <v>2</v>
      </c>
      <c r="CB116" s="351"/>
      <c r="CC116" s="174"/>
      <c r="CD116" s="174"/>
      <c r="CE116" s="352">
        <f t="shared" si="52"/>
        <v>-1</v>
      </c>
      <c r="CF116" s="267">
        <f t="shared" si="53"/>
        <v>-2</v>
      </c>
      <c r="CG116" s="267">
        <f t="shared" si="54"/>
        <v>-1</v>
      </c>
      <c r="CH116" s="354">
        <f t="shared" ca="1" si="55"/>
        <v>0</v>
      </c>
      <c r="CI116" s="100">
        <f t="shared" ca="1" si="56"/>
        <v>4</v>
      </c>
      <c r="CJ116" s="100">
        <f t="shared" ca="1" si="57"/>
        <v>0</v>
      </c>
      <c r="CK116" s="354">
        <f t="shared" ca="1" si="58"/>
        <v>1</v>
      </c>
      <c r="CL116" s="100">
        <f t="shared" ca="1" si="59"/>
        <v>8</v>
      </c>
      <c r="CM116" s="100">
        <f t="shared" ca="1" si="60"/>
        <v>4</v>
      </c>
      <c r="CN116" s="354">
        <f t="shared" ca="1" si="61"/>
        <v>1</v>
      </c>
      <c r="CO116" s="354"/>
      <c r="CR116" s="355" t="str">
        <f t="shared" ca="1" si="73"/>
        <v/>
      </c>
      <c r="CS116" s="355" t="str">
        <f t="shared" ca="1" si="62"/>
        <v xml:space="preserve">wR3'2&gt;2S </v>
      </c>
      <c r="CT116" s="355"/>
      <c r="CU116" s="355" t="str">
        <f t="shared" si="63"/>
        <v/>
      </c>
      <c r="CV116" s="355" t="str">
        <f t="shared" ca="1" si="64"/>
        <v/>
      </c>
      <c r="CW116" s="355" t="str">
        <f t="shared" ca="1" si="65"/>
        <v xml:space="preserve">wR8'8&gt;1S </v>
      </c>
      <c r="CX116" s="402"/>
      <c r="CY116" t="str">
        <f t="shared" ca="1" si="66"/>
        <v xml:space="preserve">wR3'2&gt;2S wR8'8&gt;1S </v>
      </c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</row>
    <row r="117" spans="1:133" x14ac:dyDescent="0.25">
      <c r="A117" s="126">
        <v>38</v>
      </c>
      <c r="B117" s="123">
        <f>IF(ввод!F40="","",ввод!F40)</f>
        <v>101.6564756130424</v>
      </c>
      <c r="C117" s="123">
        <f>IF(ввод!G40="","",ввод!G40)</f>
        <v>102.43493808360391</v>
      </c>
      <c r="D117" s="123" t="str">
        <f>IF(ввод!H40="","",ввод!H40)</f>
        <v/>
      </c>
      <c r="E117" s="124" t="str">
        <f>IF(ввод!I40="","",ввод!I40)</f>
        <v/>
      </c>
      <c r="F117" s="100">
        <f t="shared" si="109"/>
        <v>2</v>
      </c>
      <c r="G117" s="257">
        <f>IF(AND(F117&gt;=2,COUNTA(ввод!D40)=1),1,"")</f>
        <v>1</v>
      </c>
      <c r="H117" s="100">
        <f t="shared" si="77"/>
        <v>0.55045609183327493</v>
      </c>
      <c r="K117" s="100">
        <f t="shared" si="5"/>
        <v>102.04570684832316</v>
      </c>
      <c r="M117" s="100">
        <f>IF(ISNUMBER(парам!$B$8),K117-парам!$B$8,K117-$B$3)</f>
        <v>2.0457068483231637</v>
      </c>
      <c r="N117" s="100">
        <f t="shared" si="6"/>
        <v>2</v>
      </c>
      <c r="O117" s="125">
        <f t="shared" ca="1" si="7"/>
        <v>2.6013202190321243</v>
      </c>
      <c r="P117" s="100">
        <f t="shared" si="67"/>
        <v>0.7784624705615073</v>
      </c>
      <c r="Q117" s="100">
        <f t="shared" si="3"/>
        <v>0.78</v>
      </c>
      <c r="R117" s="125">
        <f t="shared" ca="1" si="68"/>
        <v>0.34932919805873863</v>
      </c>
      <c r="S117" s="100">
        <f t="shared" si="69"/>
        <v>2.3923409132638653</v>
      </c>
      <c r="T117" s="100">
        <f t="shared" si="8"/>
        <v>2.4</v>
      </c>
      <c r="U117" s="125">
        <f t="shared" ca="1" si="70"/>
        <v>3.0518392851813219</v>
      </c>
      <c r="V117" s="174">
        <f t="shared" ca="1" si="9"/>
        <v>1</v>
      </c>
      <c r="W117" s="351">
        <f t="shared" ca="1" si="10"/>
        <v>1</v>
      </c>
      <c r="X117" s="174">
        <f t="shared" ca="1" si="11"/>
        <v>1</v>
      </c>
      <c r="Y117" s="174">
        <f t="shared" ca="1" si="12"/>
        <v>1</v>
      </c>
      <c r="Z117" s="351">
        <f t="shared" si="13"/>
        <v>1</v>
      </c>
      <c r="AA117" s="174">
        <f t="shared" si="14"/>
        <v>3</v>
      </c>
      <c r="AB117" s="174">
        <f t="shared" si="15"/>
        <v>2</v>
      </c>
      <c r="AC117" s="352">
        <f t="shared" si="74"/>
        <v>1</v>
      </c>
      <c r="AD117" s="267">
        <f t="shared" si="16"/>
        <v>0</v>
      </c>
      <c r="AE117" s="267">
        <f t="shared" si="75"/>
        <v>-1</v>
      </c>
      <c r="AF117" s="354">
        <f t="shared" ca="1" si="17"/>
        <v>0</v>
      </c>
      <c r="AG117" s="100">
        <f t="shared" ca="1" si="18"/>
        <v>8</v>
      </c>
      <c r="AH117" s="100">
        <f t="shared" ca="1" si="19"/>
        <v>2</v>
      </c>
      <c r="AI117" s="354">
        <f t="shared" ca="1" si="20"/>
        <v>1</v>
      </c>
      <c r="AJ117" s="100">
        <f t="shared" ca="1" si="84"/>
        <v>5</v>
      </c>
      <c r="AK117" s="100">
        <f t="shared" ca="1" si="22"/>
        <v>2</v>
      </c>
      <c r="AL117" s="354">
        <f t="shared" ca="1" si="82"/>
        <v>1</v>
      </c>
      <c r="AM117" s="354">
        <f t="shared" ca="1" si="23"/>
        <v>0</v>
      </c>
      <c r="AN117" s="100">
        <f t="shared" ref="AN117:AO117" ca="1" si="114">SUM(AL113:AL117)</f>
        <v>3</v>
      </c>
      <c r="AO117" s="100">
        <f t="shared" ca="1" si="114"/>
        <v>0</v>
      </c>
      <c r="AP117" s="355" t="str">
        <f t="shared" ca="1" si="24"/>
        <v xml:space="preserve">wX1'1&gt;3S </v>
      </c>
      <c r="AQ117" s="355" t="str">
        <f t="shared" ca="1" si="25"/>
        <v/>
      </c>
      <c r="AR117" s="355" t="str">
        <f t="shared" si="26"/>
        <v/>
      </c>
      <c r="AS117" s="355" t="str">
        <f t="shared" si="27"/>
        <v/>
      </c>
      <c r="AT117" s="355" t="str">
        <f t="shared" ca="1" si="28"/>
        <v/>
      </c>
      <c r="AU117" s="355" t="str">
        <f t="shared" ca="1" si="29"/>
        <v/>
      </c>
      <c r="AV117" s="355" t="str">
        <f t="shared" ca="1" si="30"/>
        <v/>
      </c>
      <c r="AW117" s="379">
        <f t="shared" ca="1" si="31"/>
        <v>0</v>
      </c>
      <c r="AX117" s="351">
        <f t="shared" ca="1" si="32"/>
        <v>0</v>
      </c>
      <c r="AY117" s="174">
        <f t="shared" ca="1" si="80"/>
        <v>0</v>
      </c>
      <c r="AZ117" s="174">
        <f t="shared" ca="1" si="33"/>
        <v>0</v>
      </c>
      <c r="BA117" s="351"/>
      <c r="BB117" s="174"/>
      <c r="BC117" s="174"/>
      <c r="BD117" s="352">
        <f t="shared" si="72"/>
        <v>1</v>
      </c>
      <c r="BE117" s="267">
        <f t="shared" si="34"/>
        <v>0</v>
      </c>
      <c r="BF117" s="267">
        <f t="shared" si="35"/>
        <v>1</v>
      </c>
      <c r="BG117" s="354">
        <f t="shared" ca="1" si="36"/>
        <v>1</v>
      </c>
      <c r="BH117" s="100">
        <f t="shared" ca="1" si="37"/>
        <v>8</v>
      </c>
      <c r="BI117" s="100">
        <f t="shared" ca="1" si="38"/>
        <v>5</v>
      </c>
      <c r="BJ117" s="354">
        <f t="shared" ca="1" si="39"/>
        <v>0</v>
      </c>
      <c r="BK117" s="100">
        <f t="shared" ca="1" si="40"/>
        <v>3</v>
      </c>
      <c r="BL117" s="100">
        <f t="shared" ca="1" si="41"/>
        <v>2</v>
      </c>
      <c r="BM117" s="354">
        <f t="shared" ca="1" si="42"/>
        <v>0</v>
      </c>
      <c r="BN117" s="354"/>
      <c r="BQ117" s="355" t="str">
        <f t="shared" ca="1" si="43"/>
        <v/>
      </c>
      <c r="BR117" s="355" t="str">
        <f t="shared" ca="1" si="44"/>
        <v/>
      </c>
      <c r="BS117" s="355"/>
      <c r="BT117" s="355" t="str">
        <f t="shared" si="45"/>
        <v/>
      </c>
      <c r="BU117" s="355" t="str">
        <f t="shared" ca="1" si="46"/>
        <v/>
      </c>
      <c r="BV117" s="355" t="str">
        <f t="shared" ca="1" si="47"/>
        <v/>
      </c>
      <c r="BW117" s="355"/>
      <c r="BX117" s="379">
        <f t="shared" ca="1" si="48"/>
        <v>1</v>
      </c>
      <c r="BY117" s="351">
        <f t="shared" ca="1" si="49"/>
        <v>1</v>
      </c>
      <c r="BZ117" s="174">
        <f t="shared" ca="1" si="50"/>
        <v>2</v>
      </c>
      <c r="CA117" s="174">
        <f t="shared" ca="1" si="51"/>
        <v>2</v>
      </c>
      <c r="CB117" s="351"/>
      <c r="CC117" s="174"/>
      <c r="CD117" s="174"/>
      <c r="CE117" s="352">
        <f t="shared" si="52"/>
        <v>1</v>
      </c>
      <c r="CF117" s="267">
        <f t="shared" si="53"/>
        <v>0</v>
      </c>
      <c r="CG117" s="267">
        <f t="shared" si="54"/>
        <v>-1</v>
      </c>
      <c r="CH117" s="354">
        <f t="shared" ca="1" si="55"/>
        <v>0</v>
      </c>
      <c r="CI117" s="100">
        <f t="shared" ca="1" si="56"/>
        <v>4</v>
      </c>
      <c r="CJ117" s="100">
        <f t="shared" ca="1" si="57"/>
        <v>0</v>
      </c>
      <c r="CK117" s="354">
        <f t="shared" ca="1" si="58"/>
        <v>1</v>
      </c>
      <c r="CL117" s="100">
        <f t="shared" ca="1" si="59"/>
        <v>8</v>
      </c>
      <c r="CM117" s="100">
        <f t="shared" ca="1" si="60"/>
        <v>4</v>
      </c>
      <c r="CN117" s="354">
        <f t="shared" ca="1" si="61"/>
        <v>1</v>
      </c>
      <c r="CO117" s="354"/>
      <c r="CR117" s="355" t="str">
        <f t="shared" ca="1" si="73"/>
        <v xml:space="preserve">wR1'1&gt;3S </v>
      </c>
      <c r="CS117" s="355" t="str">
        <f t="shared" ca="1" si="62"/>
        <v xml:space="preserve">wR3'2&gt;2S </v>
      </c>
      <c r="CT117" s="355"/>
      <c r="CU117" s="355" t="str">
        <f t="shared" si="63"/>
        <v/>
      </c>
      <c r="CV117" s="355" t="str">
        <f t="shared" ca="1" si="64"/>
        <v/>
      </c>
      <c r="CW117" s="355" t="str">
        <f t="shared" ca="1" si="65"/>
        <v xml:space="preserve">wR8'8&gt;1S </v>
      </c>
      <c r="CX117" s="402"/>
      <c r="CY117" t="str">
        <f t="shared" ca="1" si="66"/>
        <v xml:space="preserve">wX1'1&gt;3S wR1'1&gt;3S wR3'2&gt;2S wR8'8&gt;1S </v>
      </c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</row>
    <row r="118" spans="1:133" x14ac:dyDescent="0.25">
      <c r="A118" s="126">
        <v>39</v>
      </c>
      <c r="B118" s="123">
        <f>IF(ввод!F41="","",ввод!F41)</f>
        <v>99.715393599106179</v>
      </c>
      <c r="C118" s="123">
        <f>IF(ввод!G41="","",ввод!G41)</f>
        <v>100.18362422753184</v>
      </c>
      <c r="D118" s="123" t="str">
        <f>IF(ввод!H41="","",ввод!H41)</f>
        <v/>
      </c>
      <c r="E118" s="124" t="str">
        <f>IF(ввод!I41="","",ввод!I41)</f>
        <v/>
      </c>
      <c r="F118" s="100">
        <f t="shared" si="109"/>
        <v>2</v>
      </c>
      <c r="G118" s="257">
        <f>IF(AND(F118&gt;=2,COUNTA(ввод!D41)=1),1,"")</f>
        <v>1</v>
      </c>
      <c r="H118" s="100">
        <f t="shared" si="77"/>
        <v>0.3310890525190216</v>
      </c>
      <c r="K118" s="100">
        <f t="shared" si="5"/>
        <v>99.949508913319008</v>
      </c>
      <c r="M118" s="100">
        <f>IF(ISNUMBER(парам!$B$8),K118-парам!$B$8,K118-$B$3)</f>
        <v>-5.0491086680992225E-2</v>
      </c>
      <c r="N118" s="100">
        <f t="shared" si="6"/>
        <v>-0.05</v>
      </c>
      <c r="O118" s="125">
        <f t="shared" ca="1" si="7"/>
        <v>-6.4204450785228115E-2</v>
      </c>
      <c r="P118" s="100">
        <f t="shared" si="67"/>
        <v>0.46823062842565832</v>
      </c>
      <c r="Q118" s="100">
        <f t="shared" si="3"/>
        <v>0.47</v>
      </c>
      <c r="R118" s="125">
        <f t="shared" ca="1" si="68"/>
        <v>0.21011498449821653</v>
      </c>
      <c r="S118" s="100">
        <f t="shared" si="69"/>
        <v>2.096197935004156</v>
      </c>
      <c r="T118" s="100">
        <f t="shared" si="8"/>
        <v>2.1</v>
      </c>
      <c r="U118" s="125">
        <f t="shared" ca="1" si="70"/>
        <v>2.6703593745336565</v>
      </c>
      <c r="V118" s="174">
        <f t="shared" ca="1" si="9"/>
        <v>0</v>
      </c>
      <c r="W118" s="351">
        <f t="shared" ca="1" si="10"/>
        <v>0</v>
      </c>
      <c r="X118" s="174">
        <f t="shared" ca="1" si="11"/>
        <v>1</v>
      </c>
      <c r="Y118" s="174">
        <f t="shared" ca="1" si="12"/>
        <v>0</v>
      </c>
      <c r="Z118" s="351">
        <f t="shared" si="13"/>
        <v>-1</v>
      </c>
      <c r="AA118" s="174">
        <f t="shared" si="14"/>
        <v>1</v>
      </c>
      <c r="AB118" s="174">
        <f t="shared" si="15"/>
        <v>0</v>
      </c>
      <c r="AC118" s="352">
        <f t="shared" si="74"/>
        <v>-1</v>
      </c>
      <c r="AD118" s="267">
        <f t="shared" si="16"/>
        <v>-2</v>
      </c>
      <c r="AE118" s="267">
        <f t="shared" si="75"/>
        <v>-1</v>
      </c>
      <c r="AF118" s="354">
        <f t="shared" ca="1" si="17"/>
        <v>1</v>
      </c>
      <c r="AG118" s="100">
        <f t="shared" ca="1" si="18"/>
        <v>9</v>
      </c>
      <c r="AH118" s="100">
        <f t="shared" ca="1" si="19"/>
        <v>3</v>
      </c>
      <c r="AI118" s="354">
        <f t="shared" ca="1" si="20"/>
        <v>0</v>
      </c>
      <c r="AJ118" s="100">
        <f t="shared" ca="1" si="84"/>
        <v>5</v>
      </c>
      <c r="AK118" s="100">
        <f t="shared" ca="1" si="22"/>
        <v>2</v>
      </c>
      <c r="AL118" s="354">
        <f t="shared" ca="1" si="82"/>
        <v>0</v>
      </c>
      <c r="AM118" s="354">
        <f t="shared" ca="1" si="23"/>
        <v>0</v>
      </c>
      <c r="AN118" s="100">
        <f t="shared" ref="AN118:AO118" ca="1" si="115">SUM(AL114:AL118)</f>
        <v>2</v>
      </c>
      <c r="AO118" s="100">
        <f t="shared" ca="1" si="115"/>
        <v>0</v>
      </c>
      <c r="AP118" s="355" t="str">
        <f t="shared" ca="1" si="24"/>
        <v/>
      </c>
      <c r="AQ118" s="355" t="str">
        <f t="shared" ca="1" si="25"/>
        <v/>
      </c>
      <c r="AR118" s="355" t="str">
        <f t="shared" si="26"/>
        <v/>
      </c>
      <c r="AS118" s="355" t="str">
        <f t="shared" si="27"/>
        <v/>
      </c>
      <c r="AT118" s="355" t="str">
        <f t="shared" ca="1" si="28"/>
        <v/>
      </c>
      <c r="AU118" s="355" t="str">
        <f t="shared" ca="1" si="29"/>
        <v/>
      </c>
      <c r="AV118" s="355" t="str">
        <f t="shared" ca="1" si="30"/>
        <v/>
      </c>
      <c r="AW118" s="379">
        <f t="shared" ca="1" si="31"/>
        <v>0</v>
      </c>
      <c r="AX118" s="351">
        <f t="shared" ca="1" si="32"/>
        <v>0</v>
      </c>
      <c r="AY118" s="174">
        <f t="shared" ca="1" si="80"/>
        <v>0</v>
      </c>
      <c r="AZ118" s="174">
        <f t="shared" ca="1" si="33"/>
        <v>0</v>
      </c>
      <c r="BA118" s="351"/>
      <c r="BB118" s="174"/>
      <c r="BC118" s="174"/>
      <c r="BD118" s="352">
        <f t="shared" si="72"/>
        <v>-1</v>
      </c>
      <c r="BE118" s="267">
        <f t="shared" si="34"/>
        <v>0</v>
      </c>
      <c r="BF118" s="267">
        <f t="shared" si="35"/>
        <v>-1</v>
      </c>
      <c r="BG118" s="354">
        <f t="shared" ca="1" si="36"/>
        <v>1</v>
      </c>
      <c r="BH118" s="100">
        <f t="shared" ca="1" si="37"/>
        <v>9</v>
      </c>
      <c r="BI118" s="100">
        <f t="shared" ca="1" si="38"/>
        <v>5</v>
      </c>
      <c r="BJ118" s="354">
        <f t="shared" ca="1" si="39"/>
        <v>0</v>
      </c>
      <c r="BK118" s="100">
        <f t="shared" ca="1" si="40"/>
        <v>2</v>
      </c>
      <c r="BL118" s="100">
        <f t="shared" ca="1" si="41"/>
        <v>1</v>
      </c>
      <c r="BM118" s="354">
        <f t="shared" ca="1" si="42"/>
        <v>0</v>
      </c>
      <c r="BN118" s="354"/>
      <c r="BQ118" s="355" t="str">
        <f t="shared" ca="1" si="43"/>
        <v/>
      </c>
      <c r="BR118" s="355" t="str">
        <f t="shared" ca="1" si="44"/>
        <v/>
      </c>
      <c r="BS118" s="355"/>
      <c r="BT118" s="355" t="str">
        <f t="shared" si="45"/>
        <v/>
      </c>
      <c r="BU118" s="355" t="str">
        <f t="shared" ca="1" si="46"/>
        <v/>
      </c>
      <c r="BV118" s="355" t="str">
        <f t="shared" ca="1" si="47"/>
        <v/>
      </c>
      <c r="BW118" s="355"/>
      <c r="BX118" s="379">
        <f t="shared" ca="1" si="48"/>
        <v>1</v>
      </c>
      <c r="BY118" s="351">
        <f t="shared" ca="1" si="49"/>
        <v>1</v>
      </c>
      <c r="BZ118" s="174">
        <f t="shared" ca="1" si="50"/>
        <v>2</v>
      </c>
      <c r="CA118" s="174">
        <f t="shared" ca="1" si="51"/>
        <v>2</v>
      </c>
      <c r="CB118" s="351"/>
      <c r="CC118" s="174"/>
      <c r="CD118" s="174"/>
      <c r="CE118" s="352">
        <f t="shared" si="52"/>
        <v>-1</v>
      </c>
      <c r="CF118" s="267">
        <f t="shared" si="53"/>
        <v>-2</v>
      </c>
      <c r="CG118" s="267">
        <f t="shared" si="54"/>
        <v>-1</v>
      </c>
      <c r="CH118" s="354">
        <f t="shared" ca="1" si="55"/>
        <v>0</v>
      </c>
      <c r="CI118" s="100">
        <f t="shared" ca="1" si="56"/>
        <v>4</v>
      </c>
      <c r="CJ118" s="100">
        <f t="shared" ca="1" si="57"/>
        <v>0</v>
      </c>
      <c r="CK118" s="354">
        <f t="shared" ca="1" si="58"/>
        <v>1</v>
      </c>
      <c r="CL118" s="100">
        <f t="shared" ca="1" si="59"/>
        <v>8</v>
      </c>
      <c r="CM118" s="100">
        <f t="shared" ca="1" si="60"/>
        <v>4</v>
      </c>
      <c r="CN118" s="354">
        <f t="shared" ca="1" si="61"/>
        <v>1</v>
      </c>
      <c r="CO118" s="354"/>
      <c r="CR118" s="355" t="str">
        <f t="shared" ca="1" si="73"/>
        <v xml:space="preserve">wR1'1&gt;3S </v>
      </c>
      <c r="CS118" s="355" t="str">
        <f t="shared" ca="1" si="62"/>
        <v xml:space="preserve">wR3'2&gt;2S </v>
      </c>
      <c r="CT118" s="355"/>
      <c r="CU118" s="355" t="str">
        <f t="shared" si="63"/>
        <v/>
      </c>
      <c r="CV118" s="355" t="str">
        <f t="shared" ca="1" si="64"/>
        <v/>
      </c>
      <c r="CW118" s="355" t="str">
        <f t="shared" ca="1" si="65"/>
        <v xml:space="preserve">wR8'8&gt;1S </v>
      </c>
      <c r="CX118" s="402"/>
      <c r="CY118" t="str">
        <f t="shared" ca="1" si="66"/>
        <v xml:space="preserve">wR1'1&gt;3S wR3'2&gt;2S wR8'8&gt;1S </v>
      </c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</row>
    <row r="119" spans="1:133" x14ac:dyDescent="0.25">
      <c r="A119" s="126">
        <v>40</v>
      </c>
      <c r="B119" s="123">
        <f>IF(ввод!F42="","",ввод!F42)</f>
        <v>101.59486111281471</v>
      </c>
      <c r="C119" s="123">
        <f>IF(ввод!G42="","",ввод!G42)</f>
        <v>102.27763514682005</v>
      </c>
      <c r="D119" s="123" t="str">
        <f>IF(ввод!H42="","",ввод!H42)</f>
        <v/>
      </c>
      <c r="E119" s="124" t="str">
        <f>IF(ввод!I42="","",ввод!I42)</f>
        <v/>
      </c>
      <c r="F119" s="100">
        <f t="shared" si="109"/>
        <v>2</v>
      </c>
      <c r="G119" s="257">
        <f>IF(AND(F119&gt;=2,COUNTA(ввод!D42)=1),1,"")</f>
        <v>1</v>
      </c>
      <c r="H119" s="100">
        <f t="shared" si="77"/>
        <v>0.48279414946326599</v>
      </c>
      <c r="K119" s="100">
        <f t="shared" si="5"/>
        <v>101.93624812981739</v>
      </c>
      <c r="M119" s="100">
        <f>IF(ISNUMBER(парам!$B$8),K119-парам!$B$8,K119-$B$3)</f>
        <v>1.9362481298173861</v>
      </c>
      <c r="N119" s="100">
        <f t="shared" si="6"/>
        <v>1.9</v>
      </c>
      <c r="O119" s="125">
        <f t="shared" ca="1" si="7"/>
        <v>2.4621325451814844</v>
      </c>
      <c r="P119" s="100">
        <f t="shared" si="67"/>
        <v>0.68277403400533387</v>
      </c>
      <c r="Q119" s="100">
        <f t="shared" si="3"/>
        <v>0.68</v>
      </c>
      <c r="R119" s="125">
        <f t="shared" ca="1" si="68"/>
        <v>0.30638972946553628</v>
      </c>
      <c r="S119" s="100">
        <f t="shared" si="69"/>
        <v>1.9867392164983784</v>
      </c>
      <c r="T119" s="100">
        <f t="shared" si="8"/>
        <v>2</v>
      </c>
      <c r="U119" s="125">
        <f t="shared" ca="1" si="70"/>
        <v>2.5431994043177681</v>
      </c>
      <c r="V119" s="174">
        <f t="shared" ca="1" si="9"/>
        <v>1</v>
      </c>
      <c r="W119" s="351">
        <f t="shared" ca="1" si="10"/>
        <v>1</v>
      </c>
      <c r="X119" s="174">
        <f t="shared" ca="1" si="11"/>
        <v>1</v>
      </c>
      <c r="Y119" s="174">
        <f t="shared" ca="1" si="12"/>
        <v>2</v>
      </c>
      <c r="Z119" s="351">
        <f t="shared" si="13"/>
        <v>1</v>
      </c>
      <c r="AA119" s="174">
        <f t="shared" si="14"/>
        <v>1</v>
      </c>
      <c r="AB119" s="174">
        <f t="shared" si="15"/>
        <v>0</v>
      </c>
      <c r="AC119" s="352">
        <f t="shared" si="74"/>
        <v>1</v>
      </c>
      <c r="AD119" s="267">
        <f t="shared" si="16"/>
        <v>0</v>
      </c>
      <c r="AE119" s="267">
        <f t="shared" si="75"/>
        <v>1</v>
      </c>
      <c r="AF119" s="354">
        <f t="shared" ca="1" si="17"/>
        <v>0</v>
      </c>
      <c r="AG119" s="100">
        <f t="shared" ca="1" si="18"/>
        <v>8</v>
      </c>
      <c r="AH119" s="100">
        <f t="shared" ca="1" si="19"/>
        <v>3</v>
      </c>
      <c r="AI119" s="354">
        <f t="shared" ca="1" si="20"/>
        <v>1</v>
      </c>
      <c r="AJ119" s="100">
        <f t="shared" ca="1" si="84"/>
        <v>5</v>
      </c>
      <c r="AK119" s="100">
        <f t="shared" ca="1" si="22"/>
        <v>2</v>
      </c>
      <c r="AL119" s="354">
        <f t="shared" ca="1" si="82"/>
        <v>1</v>
      </c>
      <c r="AM119" s="354">
        <f t="shared" ca="1" si="23"/>
        <v>0</v>
      </c>
      <c r="AN119" s="100">
        <f t="shared" ref="AN119:AO119" ca="1" si="116">SUM(AL115:AL119)</f>
        <v>3</v>
      </c>
      <c r="AO119" s="100">
        <f t="shared" ca="1" si="116"/>
        <v>0</v>
      </c>
      <c r="AP119" s="355" t="str">
        <f t="shared" ca="1" si="24"/>
        <v xml:space="preserve">wX1'1&gt;3S </v>
      </c>
      <c r="AQ119" s="355" t="str">
        <f t="shared" ca="1" si="25"/>
        <v xml:space="preserve">wX3'2&gt;2S </v>
      </c>
      <c r="AR119" s="355" t="str">
        <f t="shared" si="26"/>
        <v/>
      </c>
      <c r="AS119" s="355" t="str">
        <f t="shared" si="27"/>
        <v/>
      </c>
      <c r="AT119" s="355" t="str">
        <f t="shared" ca="1" si="28"/>
        <v/>
      </c>
      <c r="AU119" s="355" t="str">
        <f t="shared" ca="1" si="29"/>
        <v/>
      </c>
      <c r="AV119" s="355" t="str">
        <f t="shared" ca="1" si="30"/>
        <v/>
      </c>
      <c r="AW119" s="379">
        <f t="shared" ca="1" si="31"/>
        <v>0</v>
      </c>
      <c r="AX119" s="351">
        <f t="shared" ca="1" si="32"/>
        <v>0</v>
      </c>
      <c r="AY119" s="174">
        <f t="shared" ca="1" si="80"/>
        <v>0</v>
      </c>
      <c r="AZ119" s="174">
        <f t="shared" ca="1" si="33"/>
        <v>0</v>
      </c>
      <c r="BA119" s="351"/>
      <c r="BB119" s="174"/>
      <c r="BC119" s="174"/>
      <c r="BD119" s="352">
        <f t="shared" si="72"/>
        <v>1</v>
      </c>
      <c r="BE119" s="267">
        <f t="shared" si="34"/>
        <v>0</v>
      </c>
      <c r="BF119" s="267">
        <f t="shared" si="35"/>
        <v>-1</v>
      </c>
      <c r="BG119" s="354">
        <f t="shared" ca="1" si="36"/>
        <v>1</v>
      </c>
      <c r="BH119" s="100">
        <f t="shared" ca="1" si="37"/>
        <v>10</v>
      </c>
      <c r="BI119" s="100">
        <f t="shared" ca="1" si="38"/>
        <v>5</v>
      </c>
      <c r="BJ119" s="354">
        <f t="shared" ca="1" si="39"/>
        <v>0</v>
      </c>
      <c r="BK119" s="100">
        <f t="shared" ca="1" si="40"/>
        <v>2</v>
      </c>
      <c r="BL119" s="100">
        <f t="shared" ca="1" si="41"/>
        <v>0</v>
      </c>
      <c r="BM119" s="354">
        <f t="shared" ca="1" si="42"/>
        <v>0</v>
      </c>
      <c r="BN119" s="354"/>
      <c r="BQ119" s="355" t="str">
        <f t="shared" ca="1" si="43"/>
        <v/>
      </c>
      <c r="BR119" s="355" t="str">
        <f t="shared" ca="1" si="44"/>
        <v/>
      </c>
      <c r="BS119" s="355"/>
      <c r="BT119" s="355" t="str">
        <f t="shared" si="45"/>
        <v/>
      </c>
      <c r="BU119" s="355" t="str">
        <f t="shared" ca="1" si="46"/>
        <v/>
      </c>
      <c r="BV119" s="355" t="str">
        <f t="shared" ca="1" si="47"/>
        <v/>
      </c>
      <c r="BW119" s="355"/>
      <c r="BX119" s="379">
        <f t="shared" ca="1" si="48"/>
        <v>1</v>
      </c>
      <c r="BY119" s="351">
        <f t="shared" ca="1" si="49"/>
        <v>1</v>
      </c>
      <c r="BZ119" s="174">
        <f t="shared" ca="1" si="50"/>
        <v>2</v>
      </c>
      <c r="CA119" s="174">
        <f t="shared" ca="1" si="51"/>
        <v>2</v>
      </c>
      <c r="CB119" s="351"/>
      <c r="CC119" s="174"/>
      <c r="CD119" s="174"/>
      <c r="CE119" s="352">
        <f t="shared" si="52"/>
        <v>-1</v>
      </c>
      <c r="CF119" s="267">
        <f t="shared" si="53"/>
        <v>-2</v>
      </c>
      <c r="CG119" s="267">
        <f t="shared" si="54"/>
        <v>-1</v>
      </c>
      <c r="CH119" s="354">
        <f t="shared" ca="1" si="55"/>
        <v>0</v>
      </c>
      <c r="CI119" s="100">
        <f t="shared" ca="1" si="56"/>
        <v>4</v>
      </c>
      <c r="CJ119" s="100">
        <f t="shared" ca="1" si="57"/>
        <v>0</v>
      </c>
      <c r="CK119" s="354">
        <f t="shared" ca="1" si="58"/>
        <v>1</v>
      </c>
      <c r="CL119" s="100">
        <f t="shared" ca="1" si="59"/>
        <v>8</v>
      </c>
      <c r="CM119" s="100">
        <f t="shared" ca="1" si="60"/>
        <v>4</v>
      </c>
      <c r="CN119" s="354">
        <f t="shared" ca="1" si="61"/>
        <v>1</v>
      </c>
      <c r="CO119" s="354"/>
      <c r="CR119" s="355" t="str">
        <f t="shared" ca="1" si="73"/>
        <v xml:space="preserve">wR1'1&gt;3S </v>
      </c>
      <c r="CS119" s="355" t="str">
        <f t="shared" ca="1" si="62"/>
        <v xml:space="preserve">wR3'2&gt;2S </v>
      </c>
      <c r="CT119" s="355"/>
      <c r="CU119" s="355" t="str">
        <f t="shared" si="63"/>
        <v/>
      </c>
      <c r="CV119" s="355" t="str">
        <f t="shared" ca="1" si="64"/>
        <v/>
      </c>
      <c r="CW119" s="355" t="str">
        <f t="shared" ca="1" si="65"/>
        <v xml:space="preserve">wR8'8&gt;1S </v>
      </c>
      <c r="CX119" s="402"/>
      <c r="CY119" t="str">
        <f t="shared" ca="1" si="66"/>
        <v xml:space="preserve">wX1'1&gt;3S wX3'2&gt;2S wR1'1&gt;3S wR3'2&gt;2S wR8'8&gt;1S </v>
      </c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</row>
    <row r="120" spans="1:133" x14ac:dyDescent="0.25">
      <c r="A120" s="126">
        <v>41</v>
      </c>
      <c r="B120" s="123">
        <f>IF(ввод!F43="","",ввод!F43)</f>
        <v>98.269084738230916</v>
      </c>
      <c r="C120" s="123">
        <f>IF(ввод!G43="","",ввод!G43)</f>
        <v>100.34249572155281</v>
      </c>
      <c r="D120" s="123" t="str">
        <f>IF(ввод!H43="","",ввод!H43)</f>
        <v/>
      </c>
      <c r="E120" s="124" t="str">
        <f>IF(ввод!I43="","",ввод!I43)</f>
        <v/>
      </c>
      <c r="F120" s="100">
        <f t="shared" si="109"/>
        <v>2</v>
      </c>
      <c r="G120" s="257">
        <f>IF(AND(F120&gt;=2,COUNTA(ввод!D43)=1),1,"")</f>
        <v>1</v>
      </c>
      <c r="H120" s="100">
        <f t="shared" si="77"/>
        <v>1.4661229664935778</v>
      </c>
      <c r="K120" s="100">
        <f t="shared" si="5"/>
        <v>99.305790229891869</v>
      </c>
      <c r="M120" s="100">
        <f>IF(ISNUMBER(парам!$B$8),K120-парам!$B$8,K120-$B$3)</f>
        <v>-0.6942097701081309</v>
      </c>
      <c r="N120" s="100">
        <f t="shared" si="6"/>
        <v>-0.69</v>
      </c>
      <c r="O120" s="125">
        <f t="shared" ca="1" si="7"/>
        <v>-0.88275693690528667</v>
      </c>
      <c r="P120" s="100">
        <f t="shared" si="67"/>
        <v>2.0734109833218923</v>
      </c>
      <c r="Q120" s="100">
        <f t="shared" si="3"/>
        <v>2.1</v>
      </c>
      <c r="R120" s="125">
        <f t="shared" ca="1" si="68"/>
        <v>0.93042763580828169</v>
      </c>
      <c r="S120" s="100">
        <f t="shared" si="69"/>
        <v>2.630457899925517</v>
      </c>
      <c r="T120" s="100">
        <f t="shared" si="8"/>
        <v>2.6</v>
      </c>
      <c r="U120" s="125">
        <f t="shared" ca="1" si="70"/>
        <v>3.3061592256130985</v>
      </c>
      <c r="V120" s="174">
        <f t="shared" ca="1" si="9"/>
        <v>0</v>
      </c>
      <c r="W120" s="351">
        <f t="shared" ca="1" si="10"/>
        <v>0</v>
      </c>
      <c r="X120" s="174">
        <f t="shared" ca="1" si="11"/>
        <v>1</v>
      </c>
      <c r="Y120" s="174">
        <f t="shared" ca="1" si="12"/>
        <v>0</v>
      </c>
      <c r="Z120" s="351">
        <f t="shared" si="13"/>
        <v>-1</v>
      </c>
      <c r="AA120" s="174">
        <f t="shared" si="14"/>
        <v>1</v>
      </c>
      <c r="AB120" s="174">
        <f t="shared" si="15"/>
        <v>0</v>
      </c>
      <c r="AC120" s="352">
        <f t="shared" si="74"/>
        <v>-1</v>
      </c>
      <c r="AD120" s="267">
        <f t="shared" si="16"/>
        <v>0</v>
      </c>
      <c r="AE120" s="267">
        <f t="shared" si="75"/>
        <v>-1</v>
      </c>
      <c r="AF120" s="354">
        <f t="shared" ca="1" si="17"/>
        <v>0</v>
      </c>
      <c r="AG120" s="100">
        <f t="shared" ca="1" si="18"/>
        <v>7</v>
      </c>
      <c r="AH120" s="100">
        <f t="shared" ca="1" si="19"/>
        <v>3</v>
      </c>
      <c r="AI120" s="354">
        <f t="shared" ca="1" si="20"/>
        <v>1</v>
      </c>
      <c r="AJ120" s="100">
        <f t="shared" ca="1" si="84"/>
        <v>5</v>
      </c>
      <c r="AK120" s="100">
        <f t="shared" ca="1" si="22"/>
        <v>3</v>
      </c>
      <c r="AL120" s="354">
        <f t="shared" ca="1" si="82"/>
        <v>0</v>
      </c>
      <c r="AM120" s="354">
        <f t="shared" ca="1" si="23"/>
        <v>1</v>
      </c>
      <c r="AN120" s="100">
        <f t="shared" ref="AN120:AO120" ca="1" si="117">SUM(AL116:AL120)</f>
        <v>2</v>
      </c>
      <c r="AO120" s="100">
        <f t="shared" ca="1" si="117"/>
        <v>1</v>
      </c>
      <c r="AP120" s="355" t="str">
        <f t="shared" ca="1" si="24"/>
        <v/>
      </c>
      <c r="AQ120" s="355" t="str">
        <f t="shared" ca="1" si="25"/>
        <v/>
      </c>
      <c r="AR120" s="355" t="str">
        <f t="shared" si="26"/>
        <v/>
      </c>
      <c r="AS120" s="355" t="str">
        <f t="shared" si="27"/>
        <v/>
      </c>
      <c r="AT120" s="355" t="str">
        <f t="shared" ca="1" si="28"/>
        <v/>
      </c>
      <c r="AU120" s="355" t="str">
        <f t="shared" ca="1" si="29"/>
        <v/>
      </c>
      <c r="AV120" s="355" t="str">
        <f t="shared" ca="1" si="30"/>
        <v/>
      </c>
      <c r="AW120" s="379">
        <f t="shared" ca="1" si="31"/>
        <v>0</v>
      </c>
      <c r="AX120" s="351">
        <f t="shared" ca="1" si="32"/>
        <v>0</v>
      </c>
      <c r="AY120" s="174">
        <f t="shared" ca="1" si="80"/>
        <v>0</v>
      </c>
      <c r="AZ120" s="174">
        <f t="shared" ca="1" si="33"/>
        <v>0</v>
      </c>
      <c r="BA120" s="351"/>
      <c r="BB120" s="174"/>
      <c r="BC120" s="174"/>
      <c r="BD120" s="352">
        <f t="shared" si="72"/>
        <v>1</v>
      </c>
      <c r="BE120" s="267">
        <f t="shared" si="34"/>
        <v>0</v>
      </c>
      <c r="BF120" s="267">
        <f t="shared" si="35"/>
        <v>1</v>
      </c>
      <c r="BG120" s="354">
        <f t="shared" ca="1" si="36"/>
        <v>0</v>
      </c>
      <c r="BH120" s="100">
        <f t="shared" ca="1" si="37"/>
        <v>9</v>
      </c>
      <c r="BI120" s="100">
        <f t="shared" ca="1" si="38"/>
        <v>4</v>
      </c>
      <c r="BJ120" s="354">
        <f t="shared" ca="1" si="39"/>
        <v>1</v>
      </c>
      <c r="BK120" s="100">
        <f t="shared" ca="1" si="40"/>
        <v>3</v>
      </c>
      <c r="BL120" s="100">
        <f t="shared" ca="1" si="41"/>
        <v>1</v>
      </c>
      <c r="BM120" s="354">
        <f t="shared" ca="1" si="42"/>
        <v>1</v>
      </c>
      <c r="BN120" s="354"/>
      <c r="BQ120" s="355" t="str">
        <f t="shared" ca="1" si="43"/>
        <v/>
      </c>
      <c r="BR120" s="355" t="str">
        <f t="shared" ca="1" si="44"/>
        <v/>
      </c>
      <c r="BS120" s="355"/>
      <c r="BT120" s="355" t="str">
        <f t="shared" si="45"/>
        <v/>
      </c>
      <c r="BU120" s="355" t="str">
        <f t="shared" ca="1" si="46"/>
        <v/>
      </c>
      <c r="BV120" s="355" t="str">
        <f t="shared" ca="1" si="47"/>
        <v/>
      </c>
      <c r="BW120" s="355"/>
      <c r="BX120" s="379">
        <f t="shared" ca="1" si="48"/>
        <v>1</v>
      </c>
      <c r="BY120" s="351">
        <f t="shared" ca="1" si="49"/>
        <v>1</v>
      </c>
      <c r="BZ120" s="174">
        <f t="shared" ca="1" si="50"/>
        <v>2</v>
      </c>
      <c r="CA120" s="174">
        <f t="shared" ca="1" si="51"/>
        <v>2</v>
      </c>
      <c r="CB120" s="351"/>
      <c r="CC120" s="174"/>
      <c r="CD120" s="174"/>
      <c r="CE120" s="352">
        <f t="shared" si="52"/>
        <v>1</v>
      </c>
      <c r="CF120" s="267">
        <f t="shared" si="53"/>
        <v>0</v>
      </c>
      <c r="CG120" s="267">
        <f t="shared" si="54"/>
        <v>-1</v>
      </c>
      <c r="CH120" s="354">
        <f t="shared" ca="1" si="55"/>
        <v>0</v>
      </c>
      <c r="CI120" s="100">
        <f t="shared" ca="1" si="56"/>
        <v>3</v>
      </c>
      <c r="CJ120" s="100">
        <f t="shared" ca="1" si="57"/>
        <v>0</v>
      </c>
      <c r="CK120" s="354">
        <f t="shared" ca="1" si="58"/>
        <v>1</v>
      </c>
      <c r="CL120" s="100">
        <f t="shared" ca="1" si="59"/>
        <v>8</v>
      </c>
      <c r="CM120" s="100">
        <f t="shared" ca="1" si="60"/>
        <v>4</v>
      </c>
      <c r="CN120" s="354">
        <f t="shared" ca="1" si="61"/>
        <v>1</v>
      </c>
      <c r="CO120" s="354"/>
      <c r="CR120" s="355" t="str">
        <f t="shared" ca="1" si="73"/>
        <v xml:space="preserve">wR1'1&gt;3S </v>
      </c>
      <c r="CS120" s="355" t="str">
        <f t="shared" ca="1" si="62"/>
        <v xml:space="preserve">wR3'2&gt;2S </v>
      </c>
      <c r="CT120" s="355"/>
      <c r="CU120" s="355" t="str">
        <f t="shared" si="63"/>
        <v/>
      </c>
      <c r="CV120" s="355" t="str">
        <f t="shared" ca="1" si="64"/>
        <v/>
      </c>
      <c r="CW120" s="355" t="str">
        <f t="shared" ca="1" si="65"/>
        <v xml:space="preserve">wR8'8&gt;1S </v>
      </c>
      <c r="CX120" s="402"/>
      <c r="CY120" t="str">
        <f t="shared" ca="1" si="66"/>
        <v xml:space="preserve">wR1'1&gt;3S wR3'2&gt;2S wR8'8&gt;1S </v>
      </c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</row>
    <row r="121" spans="1:133" x14ac:dyDescent="0.25">
      <c r="A121" s="126">
        <v>42</v>
      </c>
      <c r="B121" s="123">
        <f>IF(ввод!F44="","",ввод!F44)</f>
        <v>98.699586584514606</v>
      </c>
      <c r="C121" s="123">
        <f>IF(ввод!G44="","",ввод!G44)</f>
        <v>100.4617655627664</v>
      </c>
      <c r="D121" s="123" t="str">
        <f>IF(ввод!H44="","",ввод!H44)</f>
        <v/>
      </c>
      <c r="E121" s="124" t="str">
        <f>IF(ввод!I44="","",ввод!I44)</f>
        <v/>
      </c>
      <c r="F121" s="100">
        <f t="shared" si="109"/>
        <v>2</v>
      </c>
      <c r="G121" s="257">
        <f>IF(AND(F121&gt;=2,COUNTA(ввод!D44)=1),1,"")</f>
        <v>1</v>
      </c>
      <c r="H121" s="100">
        <f t="shared" si="77"/>
        <v>1.246048705186227</v>
      </c>
      <c r="K121" s="100">
        <f t="shared" si="5"/>
        <v>99.580676073640504</v>
      </c>
      <c r="M121" s="100">
        <f>IF(ISNUMBER(парам!$B$8),K121-парам!$B$8,K121-$B$3)</f>
        <v>-0.41932392635949611</v>
      </c>
      <c r="N121" s="100">
        <f t="shared" si="6"/>
        <v>-0.42</v>
      </c>
      <c r="O121" s="125">
        <f t="shared" ca="1" si="7"/>
        <v>-0.53321217986682912</v>
      </c>
      <c r="P121" s="100">
        <f t="shared" si="67"/>
        <v>1.7621789782517965</v>
      </c>
      <c r="Q121" s="100">
        <f t="shared" si="3"/>
        <v>1.8</v>
      </c>
      <c r="R121" s="125">
        <f t="shared" ca="1" si="68"/>
        <v>0.79076460662856018</v>
      </c>
      <c r="S121" s="100">
        <f t="shared" si="69"/>
        <v>0.27488584374863478</v>
      </c>
      <c r="T121" s="100">
        <f t="shared" si="8"/>
        <v>0.27</v>
      </c>
      <c r="U121" s="125">
        <f t="shared" ca="1" si="70"/>
        <v>0.34333191958289871</v>
      </c>
      <c r="V121" s="174">
        <f t="shared" ca="1" si="9"/>
        <v>0</v>
      </c>
      <c r="W121" s="351">
        <f t="shared" ca="1" si="10"/>
        <v>0</v>
      </c>
      <c r="X121" s="174">
        <f t="shared" ca="1" si="11"/>
        <v>0</v>
      </c>
      <c r="Y121" s="174">
        <f t="shared" ca="1" si="12"/>
        <v>1</v>
      </c>
      <c r="Z121" s="351">
        <f t="shared" si="13"/>
        <v>-1</v>
      </c>
      <c r="AA121" s="174">
        <f t="shared" si="14"/>
        <v>1</v>
      </c>
      <c r="AB121" s="174">
        <f t="shared" si="15"/>
        <v>2</v>
      </c>
      <c r="AC121" s="352">
        <f t="shared" si="74"/>
        <v>1</v>
      </c>
      <c r="AD121" s="267">
        <f t="shared" si="16"/>
        <v>0</v>
      </c>
      <c r="AE121" s="267">
        <f t="shared" si="75"/>
        <v>1</v>
      </c>
      <c r="AF121" s="354">
        <f t="shared" ca="1" si="17"/>
        <v>1</v>
      </c>
      <c r="AG121" s="100">
        <f t="shared" ca="1" si="18"/>
        <v>7</v>
      </c>
      <c r="AH121" s="100">
        <f t="shared" ca="1" si="19"/>
        <v>3</v>
      </c>
      <c r="AI121" s="354">
        <f t="shared" ca="1" si="20"/>
        <v>0</v>
      </c>
      <c r="AJ121" s="100">
        <f t="shared" ca="1" si="84"/>
        <v>4</v>
      </c>
      <c r="AK121" s="100">
        <f t="shared" ca="1" si="22"/>
        <v>2</v>
      </c>
      <c r="AL121" s="354">
        <f t="shared" ca="1" si="82"/>
        <v>0</v>
      </c>
      <c r="AM121" s="354">
        <f t="shared" ca="1" si="23"/>
        <v>0</v>
      </c>
      <c r="AN121" s="100">
        <f t="shared" ref="AN121:AO121" ca="1" si="118">SUM(AL117:AL121)</f>
        <v>2</v>
      </c>
      <c r="AO121" s="100">
        <f t="shared" ca="1" si="118"/>
        <v>1</v>
      </c>
      <c r="AP121" s="355" t="str">
        <f t="shared" ca="1" si="24"/>
        <v/>
      </c>
      <c r="AQ121" s="355" t="str">
        <f t="shared" ca="1" si="25"/>
        <v/>
      </c>
      <c r="AR121" s="355" t="str">
        <f t="shared" si="26"/>
        <v/>
      </c>
      <c r="AS121" s="355" t="str">
        <f t="shared" si="27"/>
        <v/>
      </c>
      <c r="AT121" s="355" t="str">
        <f t="shared" ca="1" si="28"/>
        <v/>
      </c>
      <c r="AU121" s="355" t="str">
        <f t="shared" ca="1" si="29"/>
        <v/>
      </c>
      <c r="AV121" s="355" t="str">
        <f t="shared" ca="1" si="30"/>
        <v/>
      </c>
      <c r="AW121" s="379">
        <f t="shared" ca="1" si="31"/>
        <v>0</v>
      </c>
      <c r="AX121" s="351">
        <f t="shared" ca="1" si="32"/>
        <v>0</v>
      </c>
      <c r="AY121" s="174">
        <f t="shared" ca="1" si="80"/>
        <v>0</v>
      </c>
      <c r="AZ121" s="174">
        <f t="shared" ca="1" si="33"/>
        <v>0</v>
      </c>
      <c r="BA121" s="351"/>
      <c r="BB121" s="174"/>
      <c r="BC121" s="174"/>
      <c r="BD121" s="352">
        <f t="shared" si="72"/>
        <v>-1</v>
      </c>
      <c r="BE121" s="267">
        <f t="shared" si="34"/>
        <v>0</v>
      </c>
      <c r="BF121" s="267">
        <f t="shared" si="35"/>
        <v>1</v>
      </c>
      <c r="BG121" s="354">
        <f t="shared" ca="1" si="36"/>
        <v>0</v>
      </c>
      <c r="BH121" s="100">
        <f t="shared" ca="1" si="37"/>
        <v>9</v>
      </c>
      <c r="BI121" s="100">
        <f t="shared" ca="1" si="38"/>
        <v>4</v>
      </c>
      <c r="BJ121" s="354">
        <f t="shared" ca="1" si="39"/>
        <v>1</v>
      </c>
      <c r="BK121" s="100">
        <f t="shared" ca="1" si="40"/>
        <v>4</v>
      </c>
      <c r="BL121" s="100">
        <f t="shared" ca="1" si="41"/>
        <v>2</v>
      </c>
      <c r="BM121" s="354">
        <f t="shared" ca="1" si="42"/>
        <v>1</v>
      </c>
      <c r="BN121" s="354"/>
      <c r="BQ121" s="355" t="str">
        <f t="shared" ca="1" si="43"/>
        <v/>
      </c>
      <c r="BR121" s="355" t="str">
        <f t="shared" ca="1" si="44"/>
        <v/>
      </c>
      <c r="BS121" s="355"/>
      <c r="BT121" s="355" t="str">
        <f t="shared" si="45"/>
        <v/>
      </c>
      <c r="BU121" s="355" t="str">
        <f t="shared" ca="1" si="46"/>
        <v/>
      </c>
      <c r="BV121" s="355" t="str">
        <f t="shared" ca="1" si="47"/>
        <v/>
      </c>
      <c r="BW121" s="355"/>
      <c r="BX121" s="379">
        <f t="shared" ca="1" si="48"/>
        <v>0</v>
      </c>
      <c r="BY121" s="351">
        <f t="shared" ca="1" si="49"/>
        <v>0</v>
      </c>
      <c r="BZ121" s="174">
        <f t="shared" ca="1" si="50"/>
        <v>1</v>
      </c>
      <c r="CA121" s="174">
        <f t="shared" ca="1" si="51"/>
        <v>1</v>
      </c>
      <c r="CB121" s="351"/>
      <c r="CC121" s="174"/>
      <c r="CD121" s="174"/>
      <c r="CE121" s="352">
        <f t="shared" si="52"/>
        <v>-1</v>
      </c>
      <c r="CF121" s="267">
        <f t="shared" si="53"/>
        <v>-2</v>
      </c>
      <c r="CG121" s="267">
        <f t="shared" si="54"/>
        <v>-1</v>
      </c>
      <c r="CH121" s="354">
        <f t="shared" ca="1" si="55"/>
        <v>1</v>
      </c>
      <c r="CI121" s="100">
        <f t="shared" ca="1" si="56"/>
        <v>3</v>
      </c>
      <c r="CJ121" s="100">
        <f t="shared" ca="1" si="57"/>
        <v>1</v>
      </c>
      <c r="CK121" s="354">
        <f t="shared" ca="1" si="58"/>
        <v>0</v>
      </c>
      <c r="CL121" s="100">
        <f t="shared" ca="1" si="59"/>
        <v>7</v>
      </c>
      <c r="CM121" s="100">
        <f t="shared" ca="1" si="60"/>
        <v>3</v>
      </c>
      <c r="CN121" s="354">
        <f t="shared" ca="1" si="61"/>
        <v>0</v>
      </c>
      <c r="CO121" s="354"/>
      <c r="CR121" s="355" t="str">
        <f t="shared" ca="1" si="73"/>
        <v/>
      </c>
      <c r="CS121" s="355" t="str">
        <f t="shared" ca="1" si="62"/>
        <v/>
      </c>
      <c r="CT121" s="355"/>
      <c r="CU121" s="355" t="str">
        <f t="shared" si="63"/>
        <v/>
      </c>
      <c r="CV121" s="355" t="str">
        <f t="shared" ca="1" si="64"/>
        <v/>
      </c>
      <c r="CW121" s="355" t="str">
        <f t="shared" ca="1" si="65"/>
        <v/>
      </c>
      <c r="CX121" s="402"/>
      <c r="CY121" t="str">
        <f t="shared" ca="1" si="66"/>
        <v/>
      </c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</row>
    <row r="122" spans="1:133" x14ac:dyDescent="0.25">
      <c r="A122" s="126">
        <v>43</v>
      </c>
      <c r="B122" s="123">
        <f>IF(ввод!F45="","",ввод!F45)</f>
        <v>100.21522175785201</v>
      </c>
      <c r="C122" s="123">
        <f>IF(ввод!G45="","",ввод!G45)</f>
        <v>99.221982701606564</v>
      </c>
      <c r="D122" s="123" t="str">
        <f>IF(ввод!H45="","",ввод!H45)</f>
        <v/>
      </c>
      <c r="E122" s="124" t="str">
        <f>IF(ввод!I45="","",ввод!I45)</f>
        <v/>
      </c>
      <c r="F122" s="100">
        <f t="shared" si="109"/>
        <v>2</v>
      </c>
      <c r="G122" s="257">
        <f>IF(AND(F122&gt;=2,COUNTA(ввод!D45)=1),1,"")</f>
        <v>1</v>
      </c>
      <c r="H122" s="100">
        <f t="shared" si="77"/>
        <v>0.70232607201047936</v>
      </c>
      <c r="K122" s="100">
        <f t="shared" si="5"/>
        <v>99.718602229729285</v>
      </c>
      <c r="M122" s="100">
        <f>IF(ISNUMBER(парам!$B$8),K122-парам!$B$8,K122-$B$3)</f>
        <v>-0.28139777027071489</v>
      </c>
      <c r="N122" s="100">
        <f t="shared" si="6"/>
        <v>-0.28000000000000003</v>
      </c>
      <c r="O122" s="125">
        <f t="shared" ca="1" si="7"/>
        <v>-0.35782532086441515</v>
      </c>
      <c r="P122" s="100">
        <f t="shared" si="67"/>
        <v>0.99323905624544295</v>
      </c>
      <c r="Q122" s="100">
        <f t="shared" si="3"/>
        <v>0.99</v>
      </c>
      <c r="R122" s="125">
        <f t="shared" ca="1" si="68"/>
        <v>0.44570858084985182</v>
      </c>
      <c r="S122" s="100">
        <f t="shared" si="69"/>
        <v>0.13792615608878123</v>
      </c>
      <c r="T122" s="100">
        <f t="shared" si="8"/>
        <v>0.14000000000000001</v>
      </c>
      <c r="U122" s="125">
        <f t="shared" ca="1" si="70"/>
        <v>0.1780239583022438</v>
      </c>
      <c r="V122" s="174">
        <f t="shared" ca="1" si="9"/>
        <v>0</v>
      </c>
      <c r="W122" s="351">
        <f t="shared" ca="1" si="10"/>
        <v>0</v>
      </c>
      <c r="X122" s="174">
        <f t="shared" ca="1" si="11"/>
        <v>0</v>
      </c>
      <c r="Y122" s="174">
        <f t="shared" ca="1" si="12"/>
        <v>0</v>
      </c>
      <c r="Z122" s="351">
        <f t="shared" si="13"/>
        <v>-1</v>
      </c>
      <c r="AA122" s="174">
        <f t="shared" si="14"/>
        <v>3</v>
      </c>
      <c r="AB122" s="174">
        <f t="shared" si="15"/>
        <v>2</v>
      </c>
      <c r="AC122" s="352">
        <f t="shared" si="74"/>
        <v>1</v>
      </c>
      <c r="AD122" s="267">
        <f t="shared" si="16"/>
        <v>2</v>
      </c>
      <c r="AE122" s="267">
        <f t="shared" si="75"/>
        <v>1</v>
      </c>
      <c r="AF122" s="354">
        <f t="shared" ca="1" si="17"/>
        <v>1</v>
      </c>
      <c r="AG122" s="100">
        <f t="shared" ca="1" si="18"/>
        <v>7</v>
      </c>
      <c r="AH122" s="100">
        <f t="shared" ca="1" si="19"/>
        <v>4</v>
      </c>
      <c r="AI122" s="354">
        <f t="shared" ca="1" si="20"/>
        <v>0</v>
      </c>
      <c r="AJ122" s="100">
        <f t="shared" ca="1" si="84"/>
        <v>4</v>
      </c>
      <c r="AK122" s="100">
        <f t="shared" ca="1" si="22"/>
        <v>2</v>
      </c>
      <c r="AL122" s="354">
        <f t="shared" ca="1" si="82"/>
        <v>0</v>
      </c>
      <c r="AM122" s="354">
        <f t="shared" ca="1" si="23"/>
        <v>0</v>
      </c>
      <c r="AN122" s="100">
        <f t="shared" ref="AN122:AO122" ca="1" si="119">SUM(AL118:AL122)</f>
        <v>1</v>
      </c>
      <c r="AO122" s="100">
        <f t="shared" ca="1" si="119"/>
        <v>1</v>
      </c>
      <c r="AP122" s="355" t="str">
        <f t="shared" ca="1" si="24"/>
        <v/>
      </c>
      <c r="AQ122" s="355" t="str">
        <f t="shared" ca="1" si="25"/>
        <v/>
      </c>
      <c r="AR122" s="355" t="str">
        <f t="shared" si="26"/>
        <v/>
      </c>
      <c r="AS122" s="355" t="str">
        <f t="shared" si="27"/>
        <v/>
      </c>
      <c r="AT122" s="355" t="str">
        <f t="shared" ca="1" si="28"/>
        <v/>
      </c>
      <c r="AU122" s="355" t="str">
        <f t="shared" ca="1" si="29"/>
        <v/>
      </c>
      <c r="AV122" s="355" t="str">
        <f t="shared" ca="1" si="30"/>
        <v/>
      </c>
      <c r="AW122" s="379">
        <f t="shared" ca="1" si="31"/>
        <v>0</v>
      </c>
      <c r="AX122" s="351">
        <f t="shared" ca="1" si="32"/>
        <v>0</v>
      </c>
      <c r="AY122" s="174">
        <f t="shared" ca="1" si="80"/>
        <v>0</v>
      </c>
      <c r="AZ122" s="174">
        <f t="shared" ca="1" si="33"/>
        <v>0</v>
      </c>
      <c r="BA122" s="351"/>
      <c r="BB122" s="174"/>
      <c r="BC122" s="174"/>
      <c r="BD122" s="352">
        <f t="shared" si="72"/>
        <v>-1</v>
      </c>
      <c r="BE122" s="267">
        <f t="shared" si="34"/>
        <v>0</v>
      </c>
      <c r="BF122" s="267">
        <f t="shared" si="35"/>
        <v>-1</v>
      </c>
      <c r="BG122" s="354">
        <f t="shared" ca="1" si="36"/>
        <v>0</v>
      </c>
      <c r="BH122" s="100">
        <f t="shared" ca="1" si="37"/>
        <v>8</v>
      </c>
      <c r="BI122" s="100">
        <f t="shared" ca="1" si="38"/>
        <v>4</v>
      </c>
      <c r="BJ122" s="354">
        <f t="shared" ca="1" si="39"/>
        <v>1</v>
      </c>
      <c r="BK122" s="100">
        <f t="shared" ca="1" si="40"/>
        <v>4</v>
      </c>
      <c r="BL122" s="100">
        <f t="shared" ca="1" si="41"/>
        <v>3</v>
      </c>
      <c r="BM122" s="354">
        <f t="shared" ca="1" si="42"/>
        <v>1</v>
      </c>
      <c r="BN122" s="354"/>
      <c r="BQ122" s="355" t="str">
        <f t="shared" ca="1" si="43"/>
        <v/>
      </c>
      <c r="BR122" s="355" t="str">
        <f t="shared" ca="1" si="44"/>
        <v/>
      </c>
      <c r="BS122" s="355"/>
      <c r="BT122" s="355" t="str">
        <f t="shared" si="45"/>
        <v/>
      </c>
      <c r="BU122" s="355" t="str">
        <f t="shared" ca="1" si="46"/>
        <v/>
      </c>
      <c r="BV122" s="355" t="str">
        <f t="shared" ca="1" si="47"/>
        <v/>
      </c>
      <c r="BW122" s="355"/>
      <c r="BX122" s="379">
        <f t="shared" ca="1" si="48"/>
        <v>0</v>
      </c>
      <c r="BY122" s="351">
        <f t="shared" ca="1" si="49"/>
        <v>0</v>
      </c>
      <c r="BZ122" s="174">
        <f t="shared" ca="1" si="50"/>
        <v>0</v>
      </c>
      <c r="CA122" s="174">
        <f t="shared" ca="1" si="51"/>
        <v>1</v>
      </c>
      <c r="CB122" s="351"/>
      <c r="CC122" s="174"/>
      <c r="CD122" s="174"/>
      <c r="CE122" s="352">
        <f t="shared" si="52"/>
        <v>-1</v>
      </c>
      <c r="CF122" s="267">
        <f t="shared" si="53"/>
        <v>-2</v>
      </c>
      <c r="CG122" s="267">
        <f t="shared" si="54"/>
        <v>-3</v>
      </c>
      <c r="CH122" s="354">
        <f t="shared" ca="1" si="55"/>
        <v>1</v>
      </c>
      <c r="CI122" s="100">
        <f t="shared" ca="1" si="56"/>
        <v>3</v>
      </c>
      <c r="CJ122" s="100">
        <f t="shared" ca="1" si="57"/>
        <v>2</v>
      </c>
      <c r="CK122" s="354">
        <f t="shared" ca="1" si="58"/>
        <v>0</v>
      </c>
      <c r="CL122" s="100">
        <f t="shared" ca="1" si="59"/>
        <v>6</v>
      </c>
      <c r="CM122" s="100">
        <f t="shared" ca="1" si="60"/>
        <v>2</v>
      </c>
      <c r="CN122" s="354">
        <f t="shared" ca="1" si="61"/>
        <v>0</v>
      </c>
      <c r="CO122" s="354"/>
      <c r="CR122" s="355" t="str">
        <f t="shared" ca="1" si="73"/>
        <v/>
      </c>
      <c r="CS122" s="355" t="str">
        <f t="shared" ca="1" si="62"/>
        <v/>
      </c>
      <c r="CT122" s="355"/>
      <c r="CU122" s="355" t="str">
        <f t="shared" si="63"/>
        <v/>
      </c>
      <c r="CV122" s="355" t="str">
        <f t="shared" ca="1" si="64"/>
        <v/>
      </c>
      <c r="CW122" s="355" t="str">
        <f t="shared" ca="1" si="65"/>
        <v/>
      </c>
      <c r="CX122" s="402"/>
      <c r="CY122" t="str">
        <f t="shared" ca="1" si="66"/>
        <v/>
      </c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</row>
    <row r="123" spans="1:133" x14ac:dyDescent="0.25">
      <c r="A123" s="126">
        <v>44</v>
      </c>
      <c r="B123" s="123">
        <f>IF(ввод!F46="","",ввод!F46)</f>
        <v>100.04910005774275</v>
      </c>
      <c r="C123" s="123">
        <f>IF(ввод!G46="","",ввод!G46)</f>
        <v>100.19180491942744</v>
      </c>
      <c r="D123" s="123" t="str">
        <f>IF(ввод!H46="","",ввод!H46)</f>
        <v/>
      </c>
      <c r="E123" s="124" t="str">
        <f>IF(ввод!I46="","",ввод!I46)</f>
        <v/>
      </c>
      <c r="F123" s="100">
        <f t="shared" si="109"/>
        <v>2</v>
      </c>
      <c r="G123" s="257">
        <f>IF(AND(F123&gt;=2,COUNTA(ввод!D46)=1),1,"")</f>
        <v>1</v>
      </c>
      <c r="H123" s="100">
        <f t="shared" si="77"/>
        <v>0.10090757540553387</v>
      </c>
      <c r="K123" s="100">
        <f t="shared" si="5"/>
        <v>100.1204524885851</v>
      </c>
      <c r="M123" s="100">
        <f>IF(ISNUMBER(парам!$B$8),K123-парам!$B$8,K123-$B$3)</f>
        <v>0.12045248858510149</v>
      </c>
      <c r="N123" s="100">
        <f t="shared" si="6"/>
        <v>0.12</v>
      </c>
      <c r="O123" s="125">
        <f t="shared" ca="1" si="7"/>
        <v>0.15316734860911144</v>
      </c>
      <c r="P123" s="100">
        <f t="shared" si="67"/>
        <v>0.14270486168469176</v>
      </c>
      <c r="Q123" s="100">
        <f t="shared" si="3"/>
        <v>0.14000000000000001</v>
      </c>
      <c r="R123" s="125">
        <f t="shared" ca="1" si="68"/>
        <v>6.403773691933913E-2</v>
      </c>
      <c r="S123" s="100">
        <f t="shared" si="69"/>
        <v>0.40185025885581638</v>
      </c>
      <c r="T123" s="100">
        <f t="shared" si="8"/>
        <v>0.4</v>
      </c>
      <c r="U123" s="125">
        <f t="shared" ca="1" si="70"/>
        <v>0.50863988086355361</v>
      </c>
      <c r="V123" s="174">
        <f t="shared" ca="1" si="9"/>
        <v>0</v>
      </c>
      <c r="W123" s="351">
        <f t="shared" ca="1" si="10"/>
        <v>0</v>
      </c>
      <c r="X123" s="174">
        <f t="shared" ca="1" si="11"/>
        <v>0</v>
      </c>
      <c r="Y123" s="174">
        <f t="shared" ca="1" si="12"/>
        <v>0</v>
      </c>
      <c r="Z123" s="351">
        <f t="shared" si="13"/>
        <v>1</v>
      </c>
      <c r="AA123" s="174">
        <f t="shared" si="14"/>
        <v>1</v>
      </c>
      <c r="AB123" s="174">
        <f t="shared" si="15"/>
        <v>2</v>
      </c>
      <c r="AC123" s="352">
        <f t="shared" si="74"/>
        <v>1</v>
      </c>
      <c r="AD123" s="267">
        <f t="shared" si="16"/>
        <v>2</v>
      </c>
      <c r="AE123" s="267">
        <f t="shared" si="75"/>
        <v>3</v>
      </c>
      <c r="AF123" s="354">
        <f t="shared" ca="1" si="17"/>
        <v>1</v>
      </c>
      <c r="AG123" s="100">
        <f t="shared" ca="1" si="18"/>
        <v>7</v>
      </c>
      <c r="AH123" s="100">
        <f t="shared" ca="1" si="19"/>
        <v>4</v>
      </c>
      <c r="AI123" s="354">
        <f t="shared" ca="1" si="20"/>
        <v>0</v>
      </c>
      <c r="AJ123" s="100">
        <f t="shared" ca="1" si="84"/>
        <v>3</v>
      </c>
      <c r="AK123" s="100">
        <f t="shared" ca="1" si="22"/>
        <v>1</v>
      </c>
      <c r="AL123" s="354">
        <f t="shared" ca="1" si="82"/>
        <v>0</v>
      </c>
      <c r="AM123" s="354">
        <f t="shared" ca="1" si="23"/>
        <v>0</v>
      </c>
      <c r="AN123" s="100">
        <f t="shared" ref="AN123:AO123" ca="1" si="120">SUM(AL119:AL123)</f>
        <v>1</v>
      </c>
      <c r="AO123" s="100">
        <f t="shared" ca="1" si="120"/>
        <v>1</v>
      </c>
      <c r="AP123" s="355" t="str">
        <f t="shared" ca="1" si="24"/>
        <v/>
      </c>
      <c r="AQ123" s="355" t="str">
        <f t="shared" ca="1" si="25"/>
        <v/>
      </c>
      <c r="AR123" s="355" t="str">
        <f t="shared" si="26"/>
        <v/>
      </c>
      <c r="AS123" s="355" t="str">
        <f t="shared" si="27"/>
        <v/>
      </c>
      <c r="AT123" s="355" t="str">
        <f t="shared" ca="1" si="28"/>
        <v/>
      </c>
      <c r="AU123" s="355" t="str">
        <f t="shared" ca="1" si="29"/>
        <v/>
      </c>
      <c r="AV123" s="355" t="str">
        <f t="shared" ca="1" si="30"/>
        <v/>
      </c>
      <c r="AW123" s="379">
        <f t="shared" ca="1" si="31"/>
        <v>0</v>
      </c>
      <c r="AX123" s="351">
        <f t="shared" ca="1" si="32"/>
        <v>0</v>
      </c>
      <c r="AY123" s="174">
        <f t="shared" ca="1" si="80"/>
        <v>0</v>
      </c>
      <c r="AZ123" s="174">
        <f t="shared" ca="1" si="33"/>
        <v>0</v>
      </c>
      <c r="BA123" s="351"/>
      <c r="BB123" s="174"/>
      <c r="BC123" s="174"/>
      <c r="BD123" s="352">
        <f t="shared" si="72"/>
        <v>-1</v>
      </c>
      <c r="BE123" s="267">
        <f t="shared" si="34"/>
        <v>-2</v>
      </c>
      <c r="BF123" s="267">
        <f t="shared" si="35"/>
        <v>-1</v>
      </c>
      <c r="BG123" s="354">
        <f t="shared" ca="1" si="36"/>
        <v>1</v>
      </c>
      <c r="BH123" s="100">
        <f t="shared" ca="1" si="37"/>
        <v>9</v>
      </c>
      <c r="BI123" s="100">
        <f t="shared" ca="1" si="38"/>
        <v>4</v>
      </c>
      <c r="BJ123" s="354">
        <f t="shared" ca="1" si="39"/>
        <v>0</v>
      </c>
      <c r="BK123" s="100">
        <f t="shared" ca="1" si="40"/>
        <v>3</v>
      </c>
      <c r="BL123" s="100">
        <f t="shared" ca="1" si="41"/>
        <v>3</v>
      </c>
      <c r="BM123" s="354">
        <f t="shared" ca="1" si="42"/>
        <v>0</v>
      </c>
      <c r="BN123" s="354"/>
      <c r="BQ123" s="355" t="str">
        <f t="shared" ca="1" si="43"/>
        <v/>
      </c>
      <c r="BR123" s="355" t="str">
        <f t="shared" ca="1" si="44"/>
        <v/>
      </c>
      <c r="BS123" s="355"/>
      <c r="BT123" s="355" t="str">
        <f t="shared" si="45"/>
        <v/>
      </c>
      <c r="BU123" s="355" t="str">
        <f t="shared" ca="1" si="46"/>
        <v/>
      </c>
      <c r="BV123" s="355" t="str">
        <f t="shared" ca="1" si="47"/>
        <v/>
      </c>
      <c r="BW123" s="355"/>
      <c r="BX123" s="379">
        <f t="shared" ca="1" si="48"/>
        <v>0</v>
      </c>
      <c r="BY123" s="351">
        <f t="shared" ca="1" si="49"/>
        <v>0</v>
      </c>
      <c r="BZ123" s="174">
        <f t="shared" ca="1" si="50"/>
        <v>0</v>
      </c>
      <c r="CA123" s="174">
        <f t="shared" ca="1" si="51"/>
        <v>0</v>
      </c>
      <c r="CB123" s="351"/>
      <c r="CC123" s="174"/>
      <c r="CD123" s="174"/>
      <c r="CE123" s="352">
        <f t="shared" si="52"/>
        <v>1</v>
      </c>
      <c r="CF123" s="267">
        <f t="shared" si="53"/>
        <v>-2</v>
      </c>
      <c r="CG123" s="267">
        <f t="shared" si="54"/>
        <v>-1</v>
      </c>
      <c r="CH123" s="354">
        <f t="shared" ca="1" si="55"/>
        <v>0</v>
      </c>
      <c r="CI123" s="100">
        <f t="shared" ca="1" si="56"/>
        <v>2</v>
      </c>
      <c r="CJ123" s="100">
        <f t="shared" ca="1" si="57"/>
        <v>2</v>
      </c>
      <c r="CK123" s="354">
        <f t="shared" ca="1" si="58"/>
        <v>1</v>
      </c>
      <c r="CL123" s="100">
        <f t="shared" ca="1" si="59"/>
        <v>6</v>
      </c>
      <c r="CM123" s="100">
        <f t="shared" ca="1" si="60"/>
        <v>2</v>
      </c>
      <c r="CN123" s="354">
        <f t="shared" ca="1" si="61"/>
        <v>0</v>
      </c>
      <c r="CO123" s="354"/>
      <c r="CR123" s="355" t="str">
        <f t="shared" ca="1" si="73"/>
        <v/>
      </c>
      <c r="CS123" s="355" t="str">
        <f t="shared" ca="1" si="62"/>
        <v/>
      </c>
      <c r="CT123" s="355"/>
      <c r="CU123" s="355" t="str">
        <f t="shared" si="63"/>
        <v/>
      </c>
      <c r="CV123" s="355" t="str">
        <f t="shared" ca="1" si="64"/>
        <v/>
      </c>
      <c r="CW123" s="355" t="str">
        <f t="shared" ca="1" si="65"/>
        <v/>
      </c>
      <c r="CX123" s="402"/>
      <c r="CY123" t="str">
        <f t="shared" ca="1" si="66"/>
        <v/>
      </c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</row>
    <row r="124" spans="1:133" x14ac:dyDescent="0.25">
      <c r="A124" s="126">
        <v>45</v>
      </c>
      <c r="B124" s="123">
        <f>IF(ввод!F47="","",ввод!F47)</f>
        <v>98.972306996392803</v>
      </c>
      <c r="C124" s="123">
        <f>IF(ввод!G47="","",ввод!G47)</f>
        <v>100.01261085138617</v>
      </c>
      <c r="D124" s="123" t="str">
        <f>IF(ввод!H47="","",ввод!H47)</f>
        <v/>
      </c>
      <c r="E124" s="124" t="str">
        <f>IF(ввод!I47="","",ввод!I47)</f>
        <v/>
      </c>
      <c r="F124" s="100">
        <f t="shared" si="109"/>
        <v>2</v>
      </c>
      <c r="G124" s="257">
        <f>IF(AND(F124&gt;=2,COUNTA(ввод!D47)=1),1,"")</f>
        <v>1</v>
      </c>
      <c r="H124" s="100">
        <f t="shared" si="77"/>
        <v>0.73560591036031753</v>
      </c>
      <c r="K124" s="100">
        <f t="shared" si="5"/>
        <v>99.492458923889487</v>
      </c>
      <c r="M124" s="100">
        <f>IF(ISNUMBER(парам!$B$8),K124-парам!$B$8,K124-$B$3)</f>
        <v>-0.50754107611051325</v>
      </c>
      <c r="N124" s="100">
        <f t="shared" si="6"/>
        <v>-0.51</v>
      </c>
      <c r="O124" s="125">
        <f t="shared" ca="1" si="7"/>
        <v>-0.64538908121552818</v>
      </c>
      <c r="P124" s="100">
        <f t="shared" si="67"/>
        <v>1.0403038549933683</v>
      </c>
      <c r="Q124" s="100">
        <f t="shared" si="3"/>
        <v>1</v>
      </c>
      <c r="R124" s="125">
        <f t="shared" ca="1" si="68"/>
        <v>0.46682855647507326</v>
      </c>
      <c r="S124" s="100">
        <f t="shared" si="69"/>
        <v>0.62799356469561474</v>
      </c>
      <c r="T124" s="100">
        <f t="shared" si="8"/>
        <v>0.63</v>
      </c>
      <c r="U124" s="125">
        <f t="shared" ca="1" si="70"/>
        <v>0.80110781236009698</v>
      </c>
      <c r="V124" s="174">
        <f t="shared" ca="1" si="9"/>
        <v>0</v>
      </c>
      <c r="W124" s="351">
        <f t="shared" ca="1" si="10"/>
        <v>0</v>
      </c>
      <c r="X124" s="174">
        <f t="shared" ca="1" si="11"/>
        <v>0</v>
      </c>
      <c r="Y124" s="174">
        <f t="shared" ca="1" si="12"/>
        <v>0</v>
      </c>
      <c r="Z124" s="351">
        <f t="shared" si="13"/>
        <v>-1</v>
      </c>
      <c r="AA124" s="174">
        <f t="shared" si="14"/>
        <v>3</v>
      </c>
      <c r="AB124" s="174">
        <f t="shared" si="15"/>
        <v>2</v>
      </c>
      <c r="AC124" s="352">
        <f t="shared" si="74"/>
        <v>-1</v>
      </c>
      <c r="AD124" s="267">
        <f t="shared" si="16"/>
        <v>2</v>
      </c>
      <c r="AE124" s="267">
        <f t="shared" si="75"/>
        <v>1</v>
      </c>
      <c r="AF124" s="354">
        <f t="shared" ca="1" si="17"/>
        <v>0</v>
      </c>
      <c r="AG124" s="100">
        <f t="shared" ca="1" si="18"/>
        <v>7</v>
      </c>
      <c r="AH124" s="100">
        <f t="shared" ca="1" si="19"/>
        <v>4</v>
      </c>
      <c r="AI124" s="354">
        <f t="shared" ca="1" si="20"/>
        <v>1</v>
      </c>
      <c r="AJ124" s="100">
        <f t="shared" ca="1" si="84"/>
        <v>4</v>
      </c>
      <c r="AK124" s="100">
        <f t="shared" ca="1" si="22"/>
        <v>1</v>
      </c>
      <c r="AL124" s="354">
        <f t="shared" ca="1" si="82"/>
        <v>0</v>
      </c>
      <c r="AM124" s="354">
        <f t="shared" ca="1" si="23"/>
        <v>1</v>
      </c>
      <c r="AN124" s="100">
        <f t="shared" ref="AN124:AO124" ca="1" si="121">SUM(AL120:AL124)</f>
        <v>0</v>
      </c>
      <c r="AO124" s="100">
        <f t="shared" ca="1" si="121"/>
        <v>2</v>
      </c>
      <c r="AP124" s="355" t="str">
        <f t="shared" ca="1" si="24"/>
        <v/>
      </c>
      <c r="AQ124" s="355" t="str">
        <f t="shared" ca="1" si="25"/>
        <v/>
      </c>
      <c r="AR124" s="355" t="str">
        <f t="shared" si="26"/>
        <v/>
      </c>
      <c r="AS124" s="355" t="str">
        <f t="shared" si="27"/>
        <v/>
      </c>
      <c r="AT124" s="355" t="str">
        <f t="shared" ca="1" si="28"/>
        <v/>
      </c>
      <c r="AU124" s="355" t="str">
        <f t="shared" ca="1" si="29"/>
        <v/>
      </c>
      <c r="AV124" s="355" t="str">
        <f t="shared" ca="1" si="30"/>
        <v/>
      </c>
      <c r="AW124" s="379">
        <f t="shared" ca="1" si="31"/>
        <v>0</v>
      </c>
      <c r="AX124" s="351">
        <f t="shared" ca="1" si="32"/>
        <v>0</v>
      </c>
      <c r="AY124" s="174">
        <f t="shared" ca="1" si="80"/>
        <v>0</v>
      </c>
      <c r="AZ124" s="174">
        <f t="shared" ca="1" si="33"/>
        <v>0</v>
      </c>
      <c r="BA124" s="351"/>
      <c r="BB124" s="174"/>
      <c r="BC124" s="174"/>
      <c r="BD124" s="352">
        <f t="shared" si="72"/>
        <v>1</v>
      </c>
      <c r="BE124" s="267">
        <f t="shared" si="34"/>
        <v>0</v>
      </c>
      <c r="BF124" s="267">
        <f t="shared" si="35"/>
        <v>-1</v>
      </c>
      <c r="BG124" s="354">
        <f t="shared" ca="1" si="36"/>
        <v>0</v>
      </c>
      <c r="BH124" s="100">
        <f t="shared" ca="1" si="37"/>
        <v>8</v>
      </c>
      <c r="BI124" s="100">
        <f t="shared" ca="1" si="38"/>
        <v>3</v>
      </c>
      <c r="BJ124" s="354">
        <f t="shared" ca="1" si="39"/>
        <v>1</v>
      </c>
      <c r="BK124" s="100">
        <f t="shared" ca="1" si="40"/>
        <v>4</v>
      </c>
      <c r="BL124" s="100">
        <f t="shared" ca="1" si="41"/>
        <v>3</v>
      </c>
      <c r="BM124" s="354">
        <f t="shared" ca="1" si="42"/>
        <v>1</v>
      </c>
      <c r="BN124" s="354"/>
      <c r="BQ124" s="355" t="str">
        <f t="shared" ca="1" si="43"/>
        <v/>
      </c>
      <c r="BR124" s="355" t="str">
        <f t="shared" ca="1" si="44"/>
        <v/>
      </c>
      <c r="BS124" s="355"/>
      <c r="BT124" s="355" t="str">
        <f t="shared" si="45"/>
        <v/>
      </c>
      <c r="BU124" s="355" t="str">
        <f t="shared" ca="1" si="46"/>
        <v/>
      </c>
      <c r="BV124" s="355" t="str">
        <f t="shared" ca="1" si="47"/>
        <v/>
      </c>
      <c r="BW124" s="355"/>
      <c r="BX124" s="379">
        <f t="shared" ca="1" si="48"/>
        <v>0</v>
      </c>
      <c r="BY124" s="351">
        <f t="shared" ca="1" si="49"/>
        <v>0</v>
      </c>
      <c r="BZ124" s="174">
        <f t="shared" ca="1" si="50"/>
        <v>0</v>
      </c>
      <c r="CA124" s="174">
        <f t="shared" ca="1" si="51"/>
        <v>0</v>
      </c>
      <c r="CB124" s="351"/>
      <c r="CC124" s="174"/>
      <c r="CD124" s="174"/>
      <c r="CE124" s="352">
        <f t="shared" si="52"/>
        <v>1</v>
      </c>
      <c r="CF124" s="267">
        <f t="shared" si="53"/>
        <v>0</v>
      </c>
      <c r="CG124" s="267">
        <f t="shared" si="54"/>
        <v>1</v>
      </c>
      <c r="CH124" s="354">
        <f t="shared" ca="1" si="55"/>
        <v>0</v>
      </c>
      <c r="CI124" s="100">
        <f t="shared" ca="1" si="56"/>
        <v>2</v>
      </c>
      <c r="CJ124" s="100">
        <f t="shared" ca="1" si="57"/>
        <v>2</v>
      </c>
      <c r="CK124" s="354">
        <f t="shared" ca="1" si="58"/>
        <v>1</v>
      </c>
      <c r="CL124" s="100">
        <f t="shared" ca="1" si="59"/>
        <v>6</v>
      </c>
      <c r="CM124" s="100">
        <f t="shared" ca="1" si="60"/>
        <v>2</v>
      </c>
      <c r="CN124" s="354">
        <f t="shared" ca="1" si="61"/>
        <v>0</v>
      </c>
      <c r="CO124" s="354"/>
      <c r="CR124" s="355" t="str">
        <f t="shared" ca="1" si="73"/>
        <v/>
      </c>
      <c r="CS124" s="355" t="str">
        <f t="shared" ca="1" si="62"/>
        <v/>
      </c>
      <c r="CT124" s="355"/>
      <c r="CU124" s="355" t="str">
        <f t="shared" si="63"/>
        <v/>
      </c>
      <c r="CV124" s="355" t="str">
        <f t="shared" ca="1" si="64"/>
        <v/>
      </c>
      <c r="CW124" s="355" t="str">
        <f t="shared" ca="1" si="65"/>
        <v/>
      </c>
      <c r="CX124" s="402"/>
      <c r="CY124" t="str">
        <f t="shared" ca="1" si="66"/>
        <v/>
      </c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</row>
    <row r="125" spans="1:133" x14ac:dyDescent="0.25">
      <c r="A125" s="126">
        <v>46</v>
      </c>
      <c r="B125" s="123">
        <f>IF(ввод!F48="","",ввод!F48)</f>
        <v>99.151944971515547</v>
      </c>
      <c r="C125" s="123">
        <f>IF(ввод!G48="","",ввод!G48)</f>
        <v>99.928715610887409</v>
      </c>
      <c r="D125" s="123" t="str">
        <f>IF(ввод!H48="","",ввод!H48)</f>
        <v/>
      </c>
      <c r="E125" s="124" t="str">
        <f>IF(ввод!I48="","",ввод!I48)</f>
        <v/>
      </c>
      <c r="F125" s="100">
        <f t="shared" si="109"/>
        <v>2</v>
      </c>
      <c r="G125" s="257">
        <f>IF(AND(F125&gt;=2,COUNTA(ввод!D48)=1),1,"")</f>
        <v>1</v>
      </c>
      <c r="H125" s="100">
        <f t="shared" si="77"/>
        <v>0.54925978652645324</v>
      </c>
      <c r="K125" s="100">
        <f t="shared" si="5"/>
        <v>99.540330291201485</v>
      </c>
      <c r="M125" s="100">
        <f>IF(ISNUMBER(парам!$B$8),K125-парам!$B$8,K125-$B$3)</f>
        <v>-0.45966970879851488</v>
      </c>
      <c r="N125" s="100">
        <f t="shared" si="6"/>
        <v>-0.46</v>
      </c>
      <c r="O125" s="125">
        <f t="shared" ca="1" si="7"/>
        <v>-0.58451586479965245</v>
      </c>
      <c r="P125" s="100">
        <f t="shared" si="67"/>
        <v>0.77677063937186119</v>
      </c>
      <c r="Q125" s="100">
        <f t="shared" si="3"/>
        <v>0.78</v>
      </c>
      <c r="R125" s="125">
        <f t="shared" ca="1" si="68"/>
        <v>0.34857000149489714</v>
      </c>
      <c r="S125" s="100">
        <f t="shared" si="69"/>
        <v>4.787136731199837E-2</v>
      </c>
      <c r="T125" s="100">
        <f t="shared" si="8"/>
        <v>4.8000000000000001E-2</v>
      </c>
      <c r="U125" s="125">
        <f t="shared" ca="1" si="70"/>
        <v>6.1036785703626438E-2</v>
      </c>
      <c r="V125" s="174">
        <f t="shared" ca="1" si="9"/>
        <v>0</v>
      </c>
      <c r="W125" s="351">
        <f t="shared" ca="1" si="10"/>
        <v>0</v>
      </c>
      <c r="X125" s="174">
        <f t="shared" ca="1" si="11"/>
        <v>0</v>
      </c>
      <c r="Y125" s="174">
        <f t="shared" ca="1" si="12"/>
        <v>0</v>
      </c>
      <c r="Z125" s="351">
        <f t="shared" si="13"/>
        <v>-1</v>
      </c>
      <c r="AA125" s="174">
        <f t="shared" si="14"/>
        <v>3</v>
      </c>
      <c r="AB125" s="174">
        <f t="shared" si="15"/>
        <v>4</v>
      </c>
      <c r="AC125" s="352">
        <f t="shared" si="74"/>
        <v>1</v>
      </c>
      <c r="AD125" s="267">
        <f t="shared" si="16"/>
        <v>2</v>
      </c>
      <c r="AE125" s="267">
        <f t="shared" si="75"/>
        <v>3</v>
      </c>
      <c r="AF125" s="354">
        <f t="shared" ca="1" si="17"/>
        <v>0</v>
      </c>
      <c r="AG125" s="100">
        <f t="shared" ca="1" si="18"/>
        <v>6</v>
      </c>
      <c r="AH125" s="100">
        <f t="shared" ca="1" si="19"/>
        <v>3</v>
      </c>
      <c r="AI125" s="354">
        <f t="shared" ca="1" si="20"/>
        <v>1</v>
      </c>
      <c r="AJ125" s="100">
        <f t="shared" ca="1" si="84"/>
        <v>4</v>
      </c>
      <c r="AK125" s="100">
        <f t="shared" ca="1" si="22"/>
        <v>2</v>
      </c>
      <c r="AL125" s="354">
        <f t="shared" ca="1" si="82"/>
        <v>0</v>
      </c>
      <c r="AM125" s="354">
        <f t="shared" ca="1" si="23"/>
        <v>1</v>
      </c>
      <c r="AN125" s="100">
        <f t="shared" ref="AN125:AO125" ca="1" si="122">SUM(AL121:AL125)</f>
        <v>0</v>
      </c>
      <c r="AO125" s="100">
        <f t="shared" ca="1" si="122"/>
        <v>2</v>
      </c>
      <c r="AP125" s="355" t="str">
        <f t="shared" ca="1" si="24"/>
        <v/>
      </c>
      <c r="AQ125" s="355" t="str">
        <f t="shared" ca="1" si="25"/>
        <v/>
      </c>
      <c r="AR125" s="355" t="str">
        <f t="shared" si="26"/>
        <v/>
      </c>
      <c r="AS125" s="355" t="str">
        <f t="shared" si="27"/>
        <v/>
      </c>
      <c r="AT125" s="355" t="str">
        <f t="shared" ca="1" si="28"/>
        <v/>
      </c>
      <c r="AU125" s="355" t="str">
        <f t="shared" ca="1" si="29"/>
        <v/>
      </c>
      <c r="AV125" s="355" t="str">
        <f t="shared" ca="1" si="30"/>
        <v/>
      </c>
      <c r="AW125" s="379">
        <f t="shared" ca="1" si="31"/>
        <v>0</v>
      </c>
      <c r="AX125" s="351">
        <f t="shared" ca="1" si="32"/>
        <v>0</v>
      </c>
      <c r="AY125" s="174">
        <f t="shared" ca="1" si="80"/>
        <v>0</v>
      </c>
      <c r="AZ125" s="174">
        <f t="shared" ca="1" si="33"/>
        <v>0</v>
      </c>
      <c r="BA125" s="351"/>
      <c r="BB125" s="174"/>
      <c r="BC125" s="174"/>
      <c r="BD125" s="352">
        <f t="shared" si="72"/>
        <v>-1</v>
      </c>
      <c r="BE125" s="267">
        <f t="shared" si="34"/>
        <v>-2</v>
      </c>
      <c r="BF125" s="267">
        <f t="shared" si="35"/>
        <v>-3</v>
      </c>
      <c r="BG125" s="354">
        <f t="shared" ca="1" si="36"/>
        <v>1</v>
      </c>
      <c r="BH125" s="100">
        <f t="shared" ca="1" si="37"/>
        <v>9</v>
      </c>
      <c r="BI125" s="100">
        <f t="shared" ca="1" si="38"/>
        <v>3</v>
      </c>
      <c r="BJ125" s="354">
        <f t="shared" ca="1" si="39"/>
        <v>0</v>
      </c>
      <c r="BK125" s="100">
        <f t="shared" ca="1" si="40"/>
        <v>4</v>
      </c>
      <c r="BL125" s="100">
        <f t="shared" ca="1" si="41"/>
        <v>2</v>
      </c>
      <c r="BM125" s="354">
        <f t="shared" ca="1" si="42"/>
        <v>0</v>
      </c>
      <c r="BN125" s="354"/>
      <c r="BQ125" s="355" t="str">
        <f t="shared" ca="1" si="43"/>
        <v/>
      </c>
      <c r="BR125" s="355" t="str">
        <f t="shared" ca="1" si="44"/>
        <v/>
      </c>
      <c r="BS125" s="355"/>
      <c r="BT125" s="355" t="str">
        <f t="shared" si="45"/>
        <v/>
      </c>
      <c r="BU125" s="355" t="str">
        <f t="shared" ca="1" si="46"/>
        <v/>
      </c>
      <c r="BV125" s="355" t="str">
        <f t="shared" ca="1" si="47"/>
        <v/>
      </c>
      <c r="BW125" s="355"/>
      <c r="BX125" s="379">
        <f t="shared" ca="1" si="48"/>
        <v>0</v>
      </c>
      <c r="BY125" s="351">
        <f t="shared" ca="1" si="49"/>
        <v>0</v>
      </c>
      <c r="BZ125" s="174">
        <f t="shared" ca="1" si="50"/>
        <v>0</v>
      </c>
      <c r="CA125" s="174">
        <f t="shared" ca="1" si="51"/>
        <v>0</v>
      </c>
      <c r="CB125" s="351"/>
      <c r="CC125" s="174"/>
      <c r="CD125" s="174"/>
      <c r="CE125" s="352">
        <f t="shared" si="52"/>
        <v>-1</v>
      </c>
      <c r="CF125" s="267">
        <f t="shared" si="53"/>
        <v>0</v>
      </c>
      <c r="CG125" s="267">
        <f t="shared" si="54"/>
        <v>-1</v>
      </c>
      <c r="CH125" s="354">
        <f t="shared" ca="1" si="55"/>
        <v>1</v>
      </c>
      <c r="CI125" s="100">
        <f t="shared" ca="1" si="56"/>
        <v>3</v>
      </c>
      <c r="CJ125" s="100">
        <f t="shared" ca="1" si="57"/>
        <v>3</v>
      </c>
      <c r="CK125" s="354">
        <f t="shared" ca="1" si="58"/>
        <v>0</v>
      </c>
      <c r="CL125" s="100">
        <f t="shared" ca="1" si="59"/>
        <v>5</v>
      </c>
      <c r="CM125" s="100">
        <f t="shared" ca="1" si="60"/>
        <v>2</v>
      </c>
      <c r="CN125" s="354">
        <f t="shared" ca="1" si="61"/>
        <v>0</v>
      </c>
      <c r="CO125" s="354"/>
      <c r="CR125" s="355" t="str">
        <f t="shared" ca="1" si="73"/>
        <v/>
      </c>
      <c r="CS125" s="355" t="str">
        <f t="shared" ca="1" si="62"/>
        <v/>
      </c>
      <c r="CT125" s="355"/>
      <c r="CU125" s="355" t="str">
        <f t="shared" si="63"/>
        <v/>
      </c>
      <c r="CV125" s="355" t="str">
        <f t="shared" ca="1" si="64"/>
        <v/>
      </c>
      <c r="CW125" s="355" t="str">
        <f t="shared" ca="1" si="65"/>
        <v/>
      </c>
      <c r="CX125" s="402"/>
      <c r="CY125" t="str">
        <f t="shared" ca="1" si="66"/>
        <v/>
      </c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</row>
    <row r="126" spans="1:133" x14ac:dyDescent="0.25">
      <c r="A126" s="126">
        <v>47</v>
      </c>
      <c r="B126" s="123">
        <f>IF(ввод!F49="","",ввод!F49)</f>
        <v>99.447111946587412</v>
      </c>
      <c r="C126" s="123">
        <f>IF(ввод!G49="","",ввод!G49)</f>
        <v>100.61354151525104</v>
      </c>
      <c r="D126" s="123" t="str">
        <f>IF(ввод!H49="","",ввод!H49)</f>
        <v/>
      </c>
      <c r="E126" s="124" t="str">
        <f>IF(ввод!I49="","",ввод!I49)</f>
        <v/>
      </c>
      <c r="F126" s="100">
        <f t="shared" si="109"/>
        <v>2</v>
      </c>
      <c r="G126" s="257">
        <f>IF(AND(F126&gt;=2,COUNTA(ввод!D49)=1),1,"")</f>
        <v>1</v>
      </c>
      <c r="H126" s="100">
        <f t="shared" si="77"/>
        <v>0.82479025777855297</v>
      </c>
      <c r="K126" s="100">
        <f t="shared" si="5"/>
        <v>100.03032673091923</v>
      </c>
      <c r="M126" s="100">
        <f>IF(ISNUMBER(парам!$B$8),K126-парам!$B$8,K126-$B$3)</f>
        <v>3.0326730919227884E-2</v>
      </c>
      <c r="N126" s="100">
        <f t="shared" si="6"/>
        <v>0.03</v>
      </c>
      <c r="O126" s="125">
        <f t="shared" ca="1" si="7"/>
        <v>3.8563462004342797E-2</v>
      </c>
      <c r="P126" s="100">
        <f t="shared" si="67"/>
        <v>1.1664295686636308</v>
      </c>
      <c r="Q126" s="100">
        <f t="shared" si="3"/>
        <v>1.2</v>
      </c>
      <c r="R126" s="125">
        <f t="shared" ca="1" si="68"/>
        <v>0.52342652500557763</v>
      </c>
      <c r="S126" s="100">
        <f t="shared" si="69"/>
        <v>0.48999643971774276</v>
      </c>
      <c r="T126" s="100">
        <f t="shared" si="8"/>
        <v>0.49</v>
      </c>
      <c r="U126" s="125">
        <f t="shared" ca="1" si="70"/>
        <v>0.62308385405785316</v>
      </c>
      <c r="V126" s="174">
        <f t="shared" ca="1" si="9"/>
        <v>0</v>
      </c>
      <c r="W126" s="351">
        <f t="shared" ca="1" si="10"/>
        <v>0</v>
      </c>
      <c r="X126" s="174">
        <f t="shared" ca="1" si="11"/>
        <v>0</v>
      </c>
      <c r="Y126" s="174">
        <f t="shared" ca="1" si="12"/>
        <v>0</v>
      </c>
      <c r="Z126" s="351">
        <f t="shared" si="13"/>
        <v>1</v>
      </c>
      <c r="AA126" s="174">
        <f t="shared" si="14"/>
        <v>3</v>
      </c>
      <c r="AB126" s="174">
        <f t="shared" si="15"/>
        <v>2</v>
      </c>
      <c r="AC126" s="352">
        <f t="shared" si="74"/>
        <v>1</v>
      </c>
      <c r="AD126" s="267">
        <f t="shared" si="16"/>
        <v>4</v>
      </c>
      <c r="AE126" s="267">
        <f t="shared" si="75"/>
        <v>3</v>
      </c>
      <c r="AF126" s="354">
        <f t="shared" ca="1" si="17"/>
        <v>1</v>
      </c>
      <c r="AG126" s="100">
        <f t="shared" ca="1" si="18"/>
        <v>7</v>
      </c>
      <c r="AH126" s="100">
        <f t="shared" ca="1" si="19"/>
        <v>4</v>
      </c>
      <c r="AI126" s="354">
        <f t="shared" ca="1" si="20"/>
        <v>0</v>
      </c>
      <c r="AJ126" s="100">
        <f t="shared" ca="1" si="84"/>
        <v>4</v>
      </c>
      <c r="AK126" s="100">
        <f t="shared" ca="1" si="22"/>
        <v>2</v>
      </c>
      <c r="AL126" s="354">
        <f t="shared" ca="1" si="82"/>
        <v>0</v>
      </c>
      <c r="AM126" s="354">
        <f t="shared" ca="1" si="23"/>
        <v>0</v>
      </c>
      <c r="AN126" s="100">
        <f t="shared" ref="AN126:AO126" ca="1" si="123">SUM(AL122:AL126)</f>
        <v>0</v>
      </c>
      <c r="AO126" s="100">
        <f t="shared" ca="1" si="123"/>
        <v>2</v>
      </c>
      <c r="AP126" s="355" t="str">
        <f t="shared" ca="1" si="24"/>
        <v/>
      </c>
      <c r="AQ126" s="355" t="str">
        <f t="shared" ca="1" si="25"/>
        <v/>
      </c>
      <c r="AR126" s="355" t="str">
        <f t="shared" si="26"/>
        <v/>
      </c>
      <c r="AS126" s="355" t="str">
        <f t="shared" si="27"/>
        <v/>
      </c>
      <c r="AT126" s="355" t="str">
        <f t="shared" ca="1" si="28"/>
        <v/>
      </c>
      <c r="AU126" s="355" t="str">
        <f t="shared" ca="1" si="29"/>
        <v/>
      </c>
      <c r="AV126" s="355" t="str">
        <f t="shared" ca="1" si="30"/>
        <v/>
      </c>
      <c r="AW126" s="379">
        <f t="shared" ca="1" si="31"/>
        <v>0</v>
      </c>
      <c r="AX126" s="351">
        <f t="shared" ca="1" si="32"/>
        <v>0</v>
      </c>
      <c r="AY126" s="174">
        <f t="shared" ca="1" si="80"/>
        <v>0</v>
      </c>
      <c r="AZ126" s="174">
        <f t="shared" ca="1" si="33"/>
        <v>0</v>
      </c>
      <c r="BA126" s="351"/>
      <c r="BB126" s="174"/>
      <c r="BC126" s="174"/>
      <c r="BD126" s="352">
        <f t="shared" si="72"/>
        <v>1</v>
      </c>
      <c r="BE126" s="267">
        <f t="shared" si="34"/>
        <v>-2</v>
      </c>
      <c r="BF126" s="267">
        <f t="shared" si="35"/>
        <v>-1</v>
      </c>
      <c r="BG126" s="354">
        <f t="shared" ca="1" si="36"/>
        <v>0</v>
      </c>
      <c r="BH126" s="100">
        <f t="shared" ca="1" si="37"/>
        <v>8</v>
      </c>
      <c r="BI126" s="100">
        <f t="shared" ca="1" si="38"/>
        <v>2</v>
      </c>
      <c r="BJ126" s="354">
        <f t="shared" ca="1" si="39"/>
        <v>1</v>
      </c>
      <c r="BK126" s="100">
        <f t="shared" ca="1" si="40"/>
        <v>5</v>
      </c>
      <c r="BL126" s="100">
        <f t="shared" ca="1" si="41"/>
        <v>2</v>
      </c>
      <c r="BM126" s="354">
        <f t="shared" ca="1" si="42"/>
        <v>1</v>
      </c>
      <c r="BN126" s="354"/>
      <c r="BQ126" s="355" t="str">
        <f t="shared" ca="1" si="43"/>
        <v/>
      </c>
      <c r="BR126" s="355" t="str">
        <f t="shared" ca="1" si="44"/>
        <v/>
      </c>
      <c r="BS126" s="355"/>
      <c r="BT126" s="355" t="str">
        <f t="shared" si="45"/>
        <v/>
      </c>
      <c r="BU126" s="355" t="str">
        <f t="shared" ca="1" si="46"/>
        <v/>
      </c>
      <c r="BV126" s="355" t="str">
        <f t="shared" ca="1" si="47"/>
        <v/>
      </c>
      <c r="BW126" s="355"/>
      <c r="BX126" s="379">
        <f t="shared" ca="1" si="48"/>
        <v>0</v>
      </c>
      <c r="BY126" s="351">
        <f t="shared" ca="1" si="49"/>
        <v>0</v>
      </c>
      <c r="BZ126" s="174">
        <f t="shared" ca="1" si="50"/>
        <v>0</v>
      </c>
      <c r="CA126" s="174">
        <f t="shared" ca="1" si="51"/>
        <v>0</v>
      </c>
      <c r="CB126" s="351"/>
      <c r="CC126" s="174"/>
      <c r="CD126" s="174"/>
      <c r="CE126" s="352">
        <f t="shared" si="52"/>
        <v>1</v>
      </c>
      <c r="CF126" s="267">
        <f t="shared" si="53"/>
        <v>0</v>
      </c>
      <c r="CG126" s="267">
        <f t="shared" si="54"/>
        <v>1</v>
      </c>
      <c r="CH126" s="354">
        <f t="shared" ca="1" si="55"/>
        <v>0</v>
      </c>
      <c r="CI126" s="100">
        <f t="shared" ca="1" si="56"/>
        <v>3</v>
      </c>
      <c r="CJ126" s="100">
        <f t="shared" ca="1" si="57"/>
        <v>3</v>
      </c>
      <c r="CK126" s="354">
        <f t="shared" ca="1" si="58"/>
        <v>1</v>
      </c>
      <c r="CL126" s="100">
        <f t="shared" ca="1" si="59"/>
        <v>5</v>
      </c>
      <c r="CM126" s="100">
        <f t="shared" ca="1" si="60"/>
        <v>3</v>
      </c>
      <c r="CN126" s="354">
        <f t="shared" ca="1" si="61"/>
        <v>0</v>
      </c>
      <c r="CO126" s="354"/>
      <c r="CR126" s="355" t="str">
        <f t="shared" ca="1" si="73"/>
        <v/>
      </c>
      <c r="CS126" s="355" t="str">
        <f t="shared" ca="1" si="62"/>
        <v/>
      </c>
      <c r="CT126" s="355"/>
      <c r="CU126" s="355" t="str">
        <f t="shared" si="63"/>
        <v/>
      </c>
      <c r="CV126" s="355" t="str">
        <f t="shared" ca="1" si="64"/>
        <v/>
      </c>
      <c r="CW126" s="355" t="str">
        <f t="shared" ca="1" si="65"/>
        <v/>
      </c>
      <c r="CX126" s="402"/>
      <c r="CY126" t="str">
        <f t="shared" ca="1" si="66"/>
        <v/>
      </c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</row>
    <row r="127" spans="1:133" x14ac:dyDescent="0.25">
      <c r="A127" s="126">
        <v>48</v>
      </c>
      <c r="B127" s="123">
        <f>IF(ввод!F50="","",ввод!F50)</f>
        <v>99.792868628447266</v>
      </c>
      <c r="C127" s="123">
        <f>IF(ввод!G50="","",ввод!G50)</f>
        <v>100.27944939113981</v>
      </c>
      <c r="D127" s="123" t="str">
        <f>IF(ввод!H50="","",ввод!H50)</f>
        <v/>
      </c>
      <c r="E127" s="124" t="str">
        <f>IF(ввод!I50="","",ввод!I50)</f>
        <v/>
      </c>
      <c r="F127" s="100">
        <f t="shared" si="109"/>
        <v>2</v>
      </c>
      <c r="G127" s="257">
        <f>IF(AND(F127&gt;=2,COUNTA(ввод!D50)=1),1,"")</f>
        <v>1</v>
      </c>
      <c r="H127" s="100">
        <f t="shared" si="77"/>
        <v>0.34406455689481746</v>
      </c>
      <c r="K127" s="100">
        <f t="shared" si="5"/>
        <v>100.03615900979354</v>
      </c>
      <c r="M127" s="100">
        <f>IF(ISNUMBER(парам!$B$8),K127-парам!$B$8,K127-$B$3)</f>
        <v>3.6159009793536256E-2</v>
      </c>
      <c r="N127" s="100">
        <f t="shared" si="6"/>
        <v>3.5999999999999997E-2</v>
      </c>
      <c r="O127" s="125">
        <f t="shared" ca="1" si="7"/>
        <v>4.5979786083820876E-2</v>
      </c>
      <c r="P127" s="100">
        <f t="shared" si="67"/>
        <v>0.48658076269254025</v>
      </c>
      <c r="Q127" s="100">
        <f t="shared" si="3"/>
        <v>0.49</v>
      </c>
      <c r="R127" s="125">
        <f t="shared" ca="1" si="68"/>
        <v>0.21834946969195532</v>
      </c>
      <c r="S127" s="100">
        <f t="shared" si="69"/>
        <v>5.832278874308372E-3</v>
      </c>
      <c r="T127" s="100">
        <f t="shared" si="8"/>
        <v>5.7999999999999996E-3</v>
      </c>
      <c r="U127" s="125">
        <f t="shared" ca="1" si="70"/>
        <v>7.3752782725215269E-3</v>
      </c>
      <c r="V127" s="174">
        <f t="shared" ca="1" si="9"/>
        <v>0</v>
      </c>
      <c r="W127" s="351">
        <f t="shared" ca="1" si="10"/>
        <v>0</v>
      </c>
      <c r="X127" s="174">
        <f t="shared" ca="1" si="11"/>
        <v>0</v>
      </c>
      <c r="Y127" s="174">
        <f t="shared" ca="1" si="12"/>
        <v>0</v>
      </c>
      <c r="Z127" s="351">
        <f t="shared" si="13"/>
        <v>1</v>
      </c>
      <c r="AA127" s="174">
        <f t="shared" si="14"/>
        <v>1</v>
      </c>
      <c r="AB127" s="174">
        <f t="shared" si="15"/>
        <v>0</v>
      </c>
      <c r="AC127" s="352">
        <f t="shared" si="74"/>
        <v>1</v>
      </c>
      <c r="AD127" s="267">
        <f t="shared" si="16"/>
        <v>4</v>
      </c>
      <c r="AE127" s="267">
        <f t="shared" si="75"/>
        <v>3</v>
      </c>
      <c r="AF127" s="354">
        <f t="shared" ca="1" si="17"/>
        <v>1</v>
      </c>
      <c r="AG127" s="100">
        <f t="shared" ca="1" si="18"/>
        <v>8</v>
      </c>
      <c r="AH127" s="100">
        <f t="shared" ca="1" si="19"/>
        <v>5</v>
      </c>
      <c r="AI127" s="354">
        <f t="shared" ca="1" si="20"/>
        <v>0</v>
      </c>
      <c r="AJ127" s="100">
        <f t="shared" ca="1" si="84"/>
        <v>3</v>
      </c>
      <c r="AK127" s="100">
        <f t="shared" ca="1" si="22"/>
        <v>2</v>
      </c>
      <c r="AL127" s="354">
        <f t="shared" ca="1" si="82"/>
        <v>0</v>
      </c>
      <c r="AM127" s="354">
        <f t="shared" ca="1" si="23"/>
        <v>0</v>
      </c>
      <c r="AN127" s="100">
        <f t="shared" ref="AN127:AO127" ca="1" si="124">SUM(AL123:AL127)</f>
        <v>0</v>
      </c>
      <c r="AO127" s="100">
        <f t="shared" ca="1" si="124"/>
        <v>2</v>
      </c>
      <c r="AP127" s="355" t="str">
        <f t="shared" ca="1" si="24"/>
        <v/>
      </c>
      <c r="AQ127" s="355" t="str">
        <f t="shared" ca="1" si="25"/>
        <v/>
      </c>
      <c r="AR127" s="355" t="str">
        <f t="shared" si="26"/>
        <v/>
      </c>
      <c r="AS127" s="355" t="str">
        <f t="shared" si="27"/>
        <v/>
      </c>
      <c r="AT127" s="355" t="str">
        <f t="shared" ca="1" si="28"/>
        <v/>
      </c>
      <c r="AU127" s="355" t="str">
        <f t="shared" ca="1" si="29"/>
        <v/>
      </c>
      <c r="AV127" s="355" t="str">
        <f t="shared" ca="1" si="30"/>
        <v/>
      </c>
      <c r="AW127" s="379">
        <f t="shared" ca="1" si="31"/>
        <v>0</v>
      </c>
      <c r="AX127" s="351">
        <f t="shared" ca="1" si="32"/>
        <v>0</v>
      </c>
      <c r="AY127" s="174">
        <f t="shared" ca="1" si="80"/>
        <v>0</v>
      </c>
      <c r="AZ127" s="174">
        <f t="shared" ca="1" si="33"/>
        <v>0</v>
      </c>
      <c r="BA127" s="351"/>
      <c r="BB127" s="174"/>
      <c r="BC127" s="174"/>
      <c r="BD127" s="352">
        <f t="shared" si="72"/>
        <v>-1</v>
      </c>
      <c r="BE127" s="267">
        <f t="shared" si="34"/>
        <v>-2</v>
      </c>
      <c r="BF127" s="267">
        <f t="shared" si="35"/>
        <v>-1</v>
      </c>
      <c r="BG127" s="354">
        <f t="shared" ca="1" si="36"/>
        <v>1</v>
      </c>
      <c r="BH127" s="100">
        <f t="shared" ca="1" si="37"/>
        <v>8</v>
      </c>
      <c r="BI127" s="100">
        <f t="shared" ca="1" si="38"/>
        <v>3</v>
      </c>
      <c r="BJ127" s="354">
        <f t="shared" ca="1" si="39"/>
        <v>0</v>
      </c>
      <c r="BK127" s="100">
        <f t="shared" ca="1" si="40"/>
        <v>5</v>
      </c>
      <c r="BL127" s="100">
        <f t="shared" ca="1" si="41"/>
        <v>2</v>
      </c>
      <c r="BM127" s="354">
        <f t="shared" ca="1" si="42"/>
        <v>0</v>
      </c>
      <c r="BN127" s="354"/>
      <c r="BQ127" s="355" t="str">
        <f t="shared" ca="1" si="43"/>
        <v/>
      </c>
      <c r="BR127" s="355" t="str">
        <f t="shared" ca="1" si="44"/>
        <v/>
      </c>
      <c r="BS127" s="355"/>
      <c r="BT127" s="355" t="str">
        <f t="shared" si="45"/>
        <v/>
      </c>
      <c r="BU127" s="355" t="str">
        <f t="shared" ca="1" si="46"/>
        <v/>
      </c>
      <c r="BV127" s="355" t="str">
        <f t="shared" ca="1" si="47"/>
        <v/>
      </c>
      <c r="BW127" s="355"/>
      <c r="BX127" s="379">
        <f t="shared" ca="1" si="48"/>
        <v>0</v>
      </c>
      <c r="BY127" s="351">
        <f t="shared" ca="1" si="49"/>
        <v>0</v>
      </c>
      <c r="BZ127" s="174">
        <f t="shared" ca="1" si="50"/>
        <v>0</v>
      </c>
      <c r="CA127" s="174">
        <f t="shared" ca="1" si="51"/>
        <v>0</v>
      </c>
      <c r="CB127" s="351"/>
      <c r="CC127" s="174"/>
      <c r="CD127" s="174"/>
      <c r="CE127" s="352">
        <f t="shared" si="52"/>
        <v>-1</v>
      </c>
      <c r="CF127" s="267">
        <f t="shared" si="53"/>
        <v>0</v>
      </c>
      <c r="CG127" s="267">
        <f t="shared" si="54"/>
        <v>1</v>
      </c>
      <c r="CH127" s="354">
        <f t="shared" ca="1" si="55"/>
        <v>1</v>
      </c>
      <c r="CI127" s="100">
        <f t="shared" ca="1" si="56"/>
        <v>4</v>
      </c>
      <c r="CJ127" s="100">
        <f t="shared" ca="1" si="57"/>
        <v>4</v>
      </c>
      <c r="CK127" s="354">
        <f t="shared" ca="1" si="58"/>
        <v>0</v>
      </c>
      <c r="CL127" s="100">
        <f t="shared" ca="1" si="59"/>
        <v>4</v>
      </c>
      <c r="CM127" s="100">
        <f t="shared" ca="1" si="60"/>
        <v>2</v>
      </c>
      <c r="CN127" s="354">
        <f t="shared" ca="1" si="61"/>
        <v>0</v>
      </c>
      <c r="CO127" s="354"/>
      <c r="CR127" s="355" t="str">
        <f t="shared" ca="1" si="73"/>
        <v/>
      </c>
      <c r="CS127" s="355" t="str">
        <f t="shared" ca="1" si="62"/>
        <v/>
      </c>
      <c r="CT127" s="355"/>
      <c r="CU127" s="355" t="str">
        <f t="shared" si="63"/>
        <v/>
      </c>
      <c r="CV127" s="355" t="str">
        <f t="shared" ca="1" si="64"/>
        <v/>
      </c>
      <c r="CW127" s="355" t="str">
        <f t="shared" ca="1" si="65"/>
        <v/>
      </c>
      <c r="CX127" s="402"/>
      <c r="CY127" t="str">
        <f t="shared" ca="1" si="66"/>
        <v/>
      </c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</row>
    <row r="128" spans="1:133" x14ac:dyDescent="0.25">
      <c r="A128" s="126">
        <v>49</v>
      </c>
      <c r="B128" s="123">
        <f>IF(ввод!F51="","",ввод!F51)</f>
        <v>101.76947297127656</v>
      </c>
      <c r="C128" s="123">
        <f>IF(ввод!G51="","",ввод!G51)</f>
        <v>99.469097648373207</v>
      </c>
      <c r="D128" s="123" t="str">
        <f>IF(ввод!H51="","",ввод!H51)</f>
        <v/>
      </c>
      <c r="E128" s="124" t="str">
        <f>IF(ввод!I51="","",ввод!I51)</f>
        <v/>
      </c>
      <c r="F128" s="100">
        <f t="shared" si="109"/>
        <v>2</v>
      </c>
      <c r="G128" s="257">
        <f>IF(AND(F128&gt;=2,COUNTA(ввод!D51)=1),1,"")</f>
        <v>1</v>
      </c>
      <c r="H128" s="100">
        <f t="shared" si="77"/>
        <v>1.6266109900991521</v>
      </c>
      <c r="K128" s="100">
        <f t="shared" si="5"/>
        <v>100.61928530982487</v>
      </c>
      <c r="M128" s="100">
        <f>IF(ISNUMBER(парам!$B$8),K128-парам!$B$8,K128-$B$3)</f>
        <v>0.61928530982487473</v>
      </c>
      <c r="N128" s="100">
        <f t="shared" si="6"/>
        <v>0.62</v>
      </c>
      <c r="O128" s="125">
        <f t="shared" ca="1" si="7"/>
        <v>0.78748301552468292</v>
      </c>
      <c r="P128" s="100">
        <f t="shared" si="67"/>
        <v>2.3003753229033492</v>
      </c>
      <c r="Q128" s="100">
        <f t="shared" si="3"/>
        <v>2.2999999999999998</v>
      </c>
      <c r="R128" s="125">
        <f t="shared" ca="1" si="68"/>
        <v>1.0322761817975736</v>
      </c>
      <c r="S128" s="100">
        <f t="shared" si="69"/>
        <v>0.58312630003133847</v>
      </c>
      <c r="T128" s="100">
        <f t="shared" si="8"/>
        <v>0.57999999999999996</v>
      </c>
      <c r="U128" s="125">
        <f t="shared" ca="1" si="70"/>
        <v>0.73752782725215271</v>
      </c>
      <c r="V128" s="174">
        <f t="shared" ca="1" si="9"/>
        <v>0</v>
      </c>
      <c r="W128" s="351">
        <f t="shared" ca="1" si="10"/>
        <v>0</v>
      </c>
      <c r="X128" s="174">
        <f t="shared" ca="1" si="11"/>
        <v>0</v>
      </c>
      <c r="Y128" s="174">
        <f t="shared" ca="1" si="12"/>
        <v>0</v>
      </c>
      <c r="Z128" s="351">
        <f t="shared" si="13"/>
        <v>1</v>
      </c>
      <c r="AA128" s="174">
        <f t="shared" si="14"/>
        <v>1</v>
      </c>
      <c r="AB128" s="174">
        <f t="shared" si="15"/>
        <v>2</v>
      </c>
      <c r="AC128" s="352">
        <f t="shared" si="74"/>
        <v>1</v>
      </c>
      <c r="AD128" s="267">
        <f t="shared" si="16"/>
        <v>4</v>
      </c>
      <c r="AE128" s="267">
        <f t="shared" si="75"/>
        <v>3</v>
      </c>
      <c r="AF128" s="354">
        <f t="shared" ca="1" si="17"/>
        <v>0</v>
      </c>
      <c r="AG128" s="100">
        <f t="shared" ca="1" si="18"/>
        <v>8</v>
      </c>
      <c r="AH128" s="100">
        <f t="shared" ca="1" si="19"/>
        <v>4</v>
      </c>
      <c r="AI128" s="354">
        <f t="shared" ca="1" si="20"/>
        <v>1</v>
      </c>
      <c r="AJ128" s="100">
        <f t="shared" ca="1" si="84"/>
        <v>3</v>
      </c>
      <c r="AK128" s="100">
        <f t="shared" ca="1" si="22"/>
        <v>2</v>
      </c>
      <c r="AL128" s="354">
        <f t="shared" ca="1" si="82"/>
        <v>1</v>
      </c>
      <c r="AM128" s="354">
        <f t="shared" ca="1" si="23"/>
        <v>0</v>
      </c>
      <c r="AN128" s="100">
        <f t="shared" ref="AN128:AO128" ca="1" si="125">SUM(AL124:AL128)</f>
        <v>1</v>
      </c>
      <c r="AO128" s="100">
        <f t="shared" ca="1" si="125"/>
        <v>2</v>
      </c>
      <c r="AP128" s="355" t="str">
        <f t="shared" ca="1" si="24"/>
        <v/>
      </c>
      <c r="AQ128" s="355" t="str">
        <f t="shared" ca="1" si="25"/>
        <v/>
      </c>
      <c r="AR128" s="355" t="str">
        <f t="shared" si="26"/>
        <v/>
      </c>
      <c r="AS128" s="355" t="str">
        <f t="shared" si="27"/>
        <v/>
      </c>
      <c r="AT128" s="355" t="str">
        <f t="shared" ca="1" si="28"/>
        <v/>
      </c>
      <c r="AU128" s="355" t="str">
        <f t="shared" ca="1" si="29"/>
        <v/>
      </c>
      <c r="AV128" s="355" t="str">
        <f t="shared" ca="1" si="30"/>
        <v/>
      </c>
      <c r="AW128" s="379">
        <f t="shared" ca="1" si="31"/>
        <v>0</v>
      </c>
      <c r="AX128" s="351">
        <f t="shared" ca="1" si="32"/>
        <v>1</v>
      </c>
      <c r="AY128" s="174">
        <f t="shared" ca="1" si="80"/>
        <v>1</v>
      </c>
      <c r="AZ128" s="174">
        <f t="shared" ca="1" si="33"/>
        <v>1</v>
      </c>
      <c r="BA128" s="351"/>
      <c r="BB128" s="174"/>
      <c r="BC128" s="174"/>
      <c r="BD128" s="352">
        <f t="shared" si="72"/>
        <v>1</v>
      </c>
      <c r="BE128" s="267">
        <f t="shared" si="34"/>
        <v>0</v>
      </c>
      <c r="BF128" s="267">
        <f t="shared" si="35"/>
        <v>1</v>
      </c>
      <c r="BG128" s="354">
        <f t="shared" ca="1" si="36"/>
        <v>0</v>
      </c>
      <c r="BH128" s="100">
        <f t="shared" ca="1" si="37"/>
        <v>7</v>
      </c>
      <c r="BI128" s="100">
        <f t="shared" ca="1" si="38"/>
        <v>3</v>
      </c>
      <c r="BJ128" s="354">
        <f t="shared" ca="1" si="39"/>
        <v>1</v>
      </c>
      <c r="BK128" s="100">
        <f t="shared" ca="1" si="40"/>
        <v>5</v>
      </c>
      <c r="BL128" s="100">
        <f t="shared" ca="1" si="41"/>
        <v>2</v>
      </c>
      <c r="BM128" s="354">
        <f t="shared" ca="1" si="42"/>
        <v>1</v>
      </c>
      <c r="BN128" s="354"/>
      <c r="BQ128" s="355" t="str">
        <f t="shared" ca="1" si="43"/>
        <v/>
      </c>
      <c r="BR128" s="355" t="str">
        <f t="shared" ca="1" si="44"/>
        <v/>
      </c>
      <c r="BS128" s="355"/>
      <c r="BT128" s="355" t="str">
        <f t="shared" si="45"/>
        <v/>
      </c>
      <c r="BU128" s="355" t="str">
        <f t="shared" ca="1" si="46"/>
        <v/>
      </c>
      <c r="BV128" s="355" t="str">
        <f t="shared" ca="1" si="47"/>
        <v/>
      </c>
      <c r="BW128" s="355"/>
      <c r="BX128" s="379">
        <f t="shared" ca="1" si="48"/>
        <v>0</v>
      </c>
      <c r="BY128" s="351">
        <f t="shared" ca="1" si="49"/>
        <v>0</v>
      </c>
      <c r="BZ128" s="174">
        <f t="shared" ca="1" si="50"/>
        <v>0</v>
      </c>
      <c r="CA128" s="174">
        <f t="shared" ca="1" si="51"/>
        <v>0</v>
      </c>
      <c r="CB128" s="351"/>
      <c r="CC128" s="174"/>
      <c r="CD128" s="174"/>
      <c r="CE128" s="352">
        <f t="shared" si="52"/>
        <v>1</v>
      </c>
      <c r="CF128" s="267">
        <f t="shared" si="53"/>
        <v>2</v>
      </c>
      <c r="CG128" s="267">
        <f t="shared" si="54"/>
        <v>1</v>
      </c>
      <c r="CH128" s="354">
        <f t="shared" ca="1" si="55"/>
        <v>0</v>
      </c>
      <c r="CI128" s="100">
        <f t="shared" ca="1" si="56"/>
        <v>4</v>
      </c>
      <c r="CJ128" s="100">
        <f t="shared" ca="1" si="57"/>
        <v>3</v>
      </c>
      <c r="CK128" s="354">
        <f t="shared" ca="1" si="58"/>
        <v>1</v>
      </c>
      <c r="CL128" s="100">
        <f t="shared" ca="1" si="59"/>
        <v>4</v>
      </c>
      <c r="CM128" s="100">
        <f t="shared" ca="1" si="60"/>
        <v>2</v>
      </c>
      <c r="CN128" s="354">
        <f t="shared" ca="1" si="61"/>
        <v>0</v>
      </c>
      <c r="CO128" s="354"/>
      <c r="CR128" s="355" t="str">
        <f t="shared" ca="1" si="73"/>
        <v/>
      </c>
      <c r="CS128" s="355" t="str">
        <f t="shared" ca="1" si="62"/>
        <v/>
      </c>
      <c r="CT128" s="355"/>
      <c r="CU128" s="355" t="str">
        <f t="shared" si="63"/>
        <v/>
      </c>
      <c r="CV128" s="355" t="str">
        <f t="shared" ca="1" si="64"/>
        <v/>
      </c>
      <c r="CW128" s="355" t="str">
        <f t="shared" ca="1" si="65"/>
        <v/>
      </c>
      <c r="CX128" s="402"/>
      <c r="CY128" t="str">
        <f t="shared" ca="1" si="66"/>
        <v/>
      </c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</row>
    <row r="129" spans="1:133" x14ac:dyDescent="0.25">
      <c r="A129" s="126">
        <v>50</v>
      </c>
      <c r="B129" s="123">
        <f>IF(ввод!F52="","",ввод!F52)</f>
        <v>101.85816941356866</v>
      </c>
      <c r="C129" s="123">
        <f>IF(ввод!G52="","",ввод!G52)</f>
        <v>100.37663772497751</v>
      </c>
      <c r="D129" s="123" t="str">
        <f>IF(ввод!H52="","",ввод!H52)</f>
        <v/>
      </c>
      <c r="E129" s="124" t="str">
        <f>IF(ввод!I52="","",ввод!I52)</f>
        <v/>
      </c>
      <c r="F129" s="100">
        <f t="shared" si="109"/>
        <v>2</v>
      </c>
      <c r="G129" s="257">
        <f>IF(AND(F129&gt;=2,COUNTA(ввод!D52)=1),1,"")</f>
        <v>1</v>
      </c>
      <c r="H129" s="100">
        <f t="shared" si="77"/>
        <v>1.0476011035455566</v>
      </c>
      <c r="K129" s="100">
        <f t="shared" si="5"/>
        <v>101.11740356927308</v>
      </c>
      <c r="M129" s="100">
        <f>IF(ISNUMBER(парам!$B$8),K129-парам!$B$8,K129-$B$3)</f>
        <v>1.1174035692730797</v>
      </c>
      <c r="N129" s="100">
        <f t="shared" si="6"/>
        <v>1.1000000000000001</v>
      </c>
      <c r="O129" s="125">
        <f t="shared" ca="1" si="7"/>
        <v>1.4208900458789222</v>
      </c>
      <c r="P129" s="100">
        <f t="shared" si="67"/>
        <v>1.4815316885911471</v>
      </c>
      <c r="Q129" s="100">
        <f t="shared" si="3"/>
        <v>1.5</v>
      </c>
      <c r="R129" s="125">
        <f t="shared" ca="1" si="68"/>
        <v>0.66482623921593742</v>
      </c>
      <c r="S129" s="100">
        <f t="shared" si="69"/>
        <v>0.49811825944820498</v>
      </c>
      <c r="T129" s="100">
        <f t="shared" si="8"/>
        <v>0.5</v>
      </c>
      <c r="U129" s="125">
        <f t="shared" ca="1" si="70"/>
        <v>0.63579985107944204</v>
      </c>
      <c r="V129" s="174">
        <f t="shared" ca="1" si="9"/>
        <v>0</v>
      </c>
      <c r="W129" s="351">
        <f t="shared" ca="1" si="10"/>
        <v>1</v>
      </c>
      <c r="X129" s="174">
        <f t="shared" ca="1" si="11"/>
        <v>1</v>
      </c>
      <c r="Y129" s="174">
        <f t="shared" ca="1" si="12"/>
        <v>1</v>
      </c>
      <c r="Z129" s="351">
        <f t="shared" si="13"/>
        <v>1</v>
      </c>
      <c r="AA129" s="174">
        <f t="shared" si="14"/>
        <v>1</v>
      </c>
      <c r="AB129" s="174">
        <f t="shared" si="15"/>
        <v>2</v>
      </c>
      <c r="AC129" s="352">
        <f t="shared" si="74"/>
        <v>1</v>
      </c>
      <c r="AD129" s="267">
        <f t="shared" si="16"/>
        <v>4</v>
      </c>
      <c r="AE129" s="267">
        <f t="shared" si="75"/>
        <v>5</v>
      </c>
      <c r="AF129" s="354">
        <f t="shared" ca="1" si="17"/>
        <v>0</v>
      </c>
      <c r="AG129" s="100">
        <f t="shared" ca="1" si="18"/>
        <v>7</v>
      </c>
      <c r="AH129" s="100">
        <f t="shared" ca="1" si="19"/>
        <v>3</v>
      </c>
      <c r="AI129" s="354">
        <f t="shared" ca="1" si="20"/>
        <v>1</v>
      </c>
      <c r="AJ129" s="100">
        <f t="shared" ca="1" si="84"/>
        <v>4</v>
      </c>
      <c r="AK129" s="100">
        <f t="shared" ca="1" si="22"/>
        <v>2</v>
      </c>
      <c r="AL129" s="354">
        <f t="shared" ca="1" si="82"/>
        <v>1</v>
      </c>
      <c r="AM129" s="354">
        <f t="shared" ca="1" si="23"/>
        <v>0</v>
      </c>
      <c r="AN129" s="100">
        <f t="shared" ref="AN129:AO129" ca="1" si="126">SUM(AL125:AL129)</f>
        <v>2</v>
      </c>
      <c r="AO129" s="100">
        <f t="shared" ca="1" si="126"/>
        <v>1</v>
      </c>
      <c r="AP129" s="355" t="str">
        <f t="shared" ca="1" si="24"/>
        <v/>
      </c>
      <c r="AQ129" s="355" t="str">
        <f t="shared" ca="1" si="25"/>
        <v/>
      </c>
      <c r="AR129" s="355" t="str">
        <f t="shared" si="26"/>
        <v/>
      </c>
      <c r="AS129" s="355" t="str">
        <f t="shared" si="27"/>
        <v/>
      </c>
      <c r="AT129" s="355" t="str">
        <f t="shared" ca="1" si="28"/>
        <v/>
      </c>
      <c r="AU129" s="355" t="str">
        <f t="shared" ca="1" si="29"/>
        <v/>
      </c>
      <c r="AV129" s="355" t="str">
        <f t="shared" ca="1" si="30"/>
        <v/>
      </c>
      <c r="AW129" s="379">
        <f t="shared" ca="1" si="31"/>
        <v>0</v>
      </c>
      <c r="AX129" s="351">
        <f t="shared" ca="1" si="32"/>
        <v>0</v>
      </c>
      <c r="AY129" s="174">
        <f t="shared" ca="1" si="80"/>
        <v>1</v>
      </c>
      <c r="AZ129" s="174">
        <f t="shared" ca="1" si="33"/>
        <v>0</v>
      </c>
      <c r="BA129" s="351"/>
      <c r="BB129" s="174"/>
      <c r="BC129" s="174"/>
      <c r="BD129" s="352">
        <f t="shared" si="72"/>
        <v>-1</v>
      </c>
      <c r="BE129" s="267">
        <f t="shared" si="34"/>
        <v>0</v>
      </c>
      <c r="BF129" s="267">
        <f t="shared" si="35"/>
        <v>-1</v>
      </c>
      <c r="BG129" s="354">
        <f t="shared" ca="1" si="36"/>
        <v>0</v>
      </c>
      <c r="BH129" s="100">
        <f t="shared" ca="1" si="37"/>
        <v>7</v>
      </c>
      <c r="BI129" s="100">
        <f t="shared" ca="1" si="38"/>
        <v>3</v>
      </c>
      <c r="BJ129" s="354">
        <f t="shared" ca="1" si="39"/>
        <v>1</v>
      </c>
      <c r="BK129" s="100">
        <f t="shared" ca="1" si="40"/>
        <v>5</v>
      </c>
      <c r="BL129" s="100">
        <f t="shared" ca="1" si="41"/>
        <v>3</v>
      </c>
      <c r="BM129" s="354">
        <f t="shared" ca="1" si="42"/>
        <v>1</v>
      </c>
      <c r="BN129" s="354"/>
      <c r="BQ129" s="355" t="str">
        <f t="shared" ca="1" si="43"/>
        <v/>
      </c>
      <c r="BR129" s="355" t="str">
        <f t="shared" ca="1" si="44"/>
        <v/>
      </c>
      <c r="BS129" s="355"/>
      <c r="BT129" s="355" t="str">
        <f t="shared" si="45"/>
        <v/>
      </c>
      <c r="BU129" s="355" t="str">
        <f t="shared" ca="1" si="46"/>
        <v/>
      </c>
      <c r="BV129" s="355" t="str">
        <f t="shared" ca="1" si="47"/>
        <v/>
      </c>
      <c r="BW129" s="355"/>
      <c r="BX129" s="379">
        <f t="shared" ca="1" si="48"/>
        <v>0</v>
      </c>
      <c r="BY129" s="351">
        <f t="shared" ca="1" si="49"/>
        <v>0</v>
      </c>
      <c r="BZ129" s="174">
        <f t="shared" ca="1" si="50"/>
        <v>0</v>
      </c>
      <c r="CA129" s="174">
        <f t="shared" ca="1" si="51"/>
        <v>0</v>
      </c>
      <c r="CB129" s="351"/>
      <c r="CC129" s="174"/>
      <c r="CD129" s="174"/>
      <c r="CE129" s="352">
        <f t="shared" si="52"/>
        <v>-1</v>
      </c>
      <c r="CF129" s="267">
        <f t="shared" si="53"/>
        <v>0</v>
      </c>
      <c r="CG129" s="267">
        <f t="shared" si="54"/>
        <v>-1</v>
      </c>
      <c r="CH129" s="354">
        <f t="shared" ca="1" si="55"/>
        <v>0</v>
      </c>
      <c r="CI129" s="100">
        <f t="shared" ca="1" si="56"/>
        <v>4</v>
      </c>
      <c r="CJ129" s="100">
        <f t="shared" ca="1" si="57"/>
        <v>2</v>
      </c>
      <c r="CK129" s="354">
        <f t="shared" ca="1" si="58"/>
        <v>1</v>
      </c>
      <c r="CL129" s="100">
        <f t="shared" ca="1" si="59"/>
        <v>5</v>
      </c>
      <c r="CM129" s="100">
        <f t="shared" ca="1" si="60"/>
        <v>3</v>
      </c>
      <c r="CN129" s="354">
        <f t="shared" ca="1" si="61"/>
        <v>0</v>
      </c>
      <c r="CO129" s="354"/>
      <c r="CR129" s="355" t="str">
        <f t="shared" ca="1" si="73"/>
        <v/>
      </c>
      <c r="CS129" s="355" t="str">
        <f t="shared" ca="1" si="62"/>
        <v/>
      </c>
      <c r="CT129" s="355"/>
      <c r="CU129" s="355" t="str">
        <f t="shared" si="63"/>
        <v/>
      </c>
      <c r="CV129" s="355" t="str">
        <f t="shared" ca="1" si="64"/>
        <v/>
      </c>
      <c r="CW129" s="355" t="str">
        <f t="shared" ca="1" si="65"/>
        <v/>
      </c>
      <c r="CX129" s="402"/>
      <c r="CY129" t="str">
        <f t="shared" ca="1" si="66"/>
        <v/>
      </c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</row>
    <row r="130" spans="1:133" x14ac:dyDescent="0.25">
      <c r="A130" s="126">
        <v>51</v>
      </c>
      <c r="B130" s="123">
        <f>IF(ввод!F53="","",ввод!F53)</f>
        <v>100.09524871943599</v>
      </c>
      <c r="C130" s="123">
        <f>IF(ввод!G53="","",ввод!G53)</f>
        <v>98.091954663668488</v>
      </c>
      <c r="D130" s="123" t="str">
        <f>IF(ввод!H53="","",ввод!H53)</f>
        <v/>
      </c>
      <c r="E130" s="124" t="str">
        <f>IF(ввод!I53="","",ввод!I53)</f>
        <v/>
      </c>
      <c r="F130" s="100">
        <f t="shared" si="109"/>
        <v>2</v>
      </c>
      <c r="G130" s="257">
        <f>IF(AND(F130&gt;=2,COUNTA(ввод!D53)=1),1,"")</f>
        <v>1</v>
      </c>
      <c r="H130" s="100">
        <f t="shared" si="77"/>
        <v>1.4165428115438994</v>
      </c>
      <c r="K130" s="100">
        <f t="shared" si="5"/>
        <v>99.093601691552237</v>
      </c>
      <c r="M130" s="100">
        <f>IF(ISNUMBER(парам!$B$8),K130-парам!$B$8,K130-$B$3)</f>
        <v>-0.9063983084477627</v>
      </c>
      <c r="N130" s="100">
        <f t="shared" si="6"/>
        <v>-0.91</v>
      </c>
      <c r="O130" s="125">
        <f t="shared" ca="1" si="7"/>
        <v>-1.1525758190594915</v>
      </c>
      <c r="P130" s="100">
        <f t="shared" si="67"/>
        <v>2.0032940557674976</v>
      </c>
      <c r="Q130" s="100">
        <f t="shared" si="3"/>
        <v>2</v>
      </c>
      <c r="R130" s="125">
        <f t="shared" ca="1" si="68"/>
        <v>0.89896319018734916</v>
      </c>
      <c r="S130" s="100">
        <f t="shared" si="69"/>
        <v>2.0238018777208424</v>
      </c>
      <c r="T130" s="100">
        <f t="shared" si="8"/>
        <v>2</v>
      </c>
      <c r="U130" s="125">
        <f t="shared" ca="1" si="70"/>
        <v>2.5431994043177681</v>
      </c>
      <c r="V130" s="174">
        <f t="shared" ca="1" si="9"/>
        <v>0</v>
      </c>
      <c r="W130" s="351">
        <f t="shared" ca="1" si="10"/>
        <v>1</v>
      </c>
      <c r="X130" s="174">
        <f t="shared" ca="1" si="11"/>
        <v>2</v>
      </c>
      <c r="Y130" s="174">
        <f t="shared" ca="1" si="12"/>
        <v>1</v>
      </c>
      <c r="Z130" s="351">
        <f t="shared" si="13"/>
        <v>-1</v>
      </c>
      <c r="AA130" s="174">
        <f t="shared" si="14"/>
        <v>1</v>
      </c>
      <c r="AB130" s="174">
        <f t="shared" si="15"/>
        <v>2</v>
      </c>
      <c r="AC130" s="352">
        <f t="shared" si="74"/>
        <v>-1</v>
      </c>
      <c r="AD130" s="267">
        <f t="shared" si="16"/>
        <v>4</v>
      </c>
      <c r="AE130" s="267">
        <f t="shared" si="75"/>
        <v>3</v>
      </c>
      <c r="AF130" s="354">
        <f t="shared" ca="1" si="17"/>
        <v>0</v>
      </c>
      <c r="AG130" s="100">
        <f t="shared" ca="1" si="18"/>
        <v>7</v>
      </c>
      <c r="AH130" s="100">
        <f t="shared" ca="1" si="19"/>
        <v>2</v>
      </c>
      <c r="AI130" s="354">
        <f t="shared" ca="1" si="20"/>
        <v>1</v>
      </c>
      <c r="AJ130" s="100">
        <f t="shared" ca="1" si="84"/>
        <v>5</v>
      </c>
      <c r="AK130" s="100">
        <f t="shared" ca="1" si="22"/>
        <v>3</v>
      </c>
      <c r="AL130" s="354">
        <f t="shared" ca="1" si="82"/>
        <v>0</v>
      </c>
      <c r="AM130" s="354">
        <f t="shared" ca="1" si="23"/>
        <v>1</v>
      </c>
      <c r="AN130" s="100">
        <f t="shared" ref="AN130:AO130" ca="1" si="127">SUM(AL126:AL130)</f>
        <v>2</v>
      </c>
      <c r="AO130" s="100">
        <f t="shared" ca="1" si="127"/>
        <v>1</v>
      </c>
      <c r="AP130" s="355" t="str">
        <f t="shared" ca="1" si="24"/>
        <v/>
      </c>
      <c r="AQ130" s="355" t="str">
        <f t="shared" ca="1" si="25"/>
        <v xml:space="preserve">wX3'2&gt;2S </v>
      </c>
      <c r="AR130" s="355" t="str">
        <f t="shared" si="26"/>
        <v/>
      </c>
      <c r="AS130" s="355" t="str">
        <f t="shared" si="27"/>
        <v/>
      </c>
      <c r="AT130" s="355" t="str">
        <f t="shared" ca="1" si="28"/>
        <v/>
      </c>
      <c r="AU130" s="355" t="str">
        <f t="shared" ca="1" si="29"/>
        <v/>
      </c>
      <c r="AV130" s="355" t="str">
        <f t="shared" ca="1" si="30"/>
        <v/>
      </c>
      <c r="AW130" s="379">
        <f t="shared" ca="1" si="31"/>
        <v>0</v>
      </c>
      <c r="AX130" s="351">
        <f t="shared" ca="1" si="32"/>
        <v>0</v>
      </c>
      <c r="AY130" s="174">
        <f t="shared" ca="1" si="80"/>
        <v>0</v>
      </c>
      <c r="AZ130" s="174">
        <f t="shared" ca="1" si="33"/>
        <v>1</v>
      </c>
      <c r="BA130" s="351"/>
      <c r="BB130" s="174"/>
      <c r="BC130" s="174"/>
      <c r="BD130" s="352">
        <f t="shared" si="72"/>
        <v>1</v>
      </c>
      <c r="BE130" s="267">
        <f t="shared" si="34"/>
        <v>0</v>
      </c>
      <c r="BF130" s="267">
        <f t="shared" si="35"/>
        <v>1</v>
      </c>
      <c r="BG130" s="354">
        <f t="shared" ca="1" si="36"/>
        <v>0</v>
      </c>
      <c r="BH130" s="100">
        <f t="shared" ca="1" si="37"/>
        <v>7</v>
      </c>
      <c r="BI130" s="100">
        <f t="shared" ca="1" si="38"/>
        <v>2</v>
      </c>
      <c r="BJ130" s="354">
        <f t="shared" ca="1" si="39"/>
        <v>1</v>
      </c>
      <c r="BK130" s="100">
        <f t="shared" ca="1" si="40"/>
        <v>5</v>
      </c>
      <c r="BL130" s="100">
        <f t="shared" ca="1" si="41"/>
        <v>3</v>
      </c>
      <c r="BM130" s="354">
        <f t="shared" ca="1" si="42"/>
        <v>1</v>
      </c>
      <c r="BN130" s="354"/>
      <c r="BQ130" s="355" t="str">
        <f t="shared" ca="1" si="43"/>
        <v/>
      </c>
      <c r="BR130" s="355" t="str">
        <f t="shared" ca="1" si="44"/>
        <v/>
      </c>
      <c r="BS130" s="355"/>
      <c r="BT130" s="355" t="str">
        <f t="shared" si="45"/>
        <v/>
      </c>
      <c r="BU130" s="355" t="str">
        <f t="shared" ca="1" si="46"/>
        <v/>
      </c>
      <c r="BV130" s="355" t="str">
        <f t="shared" ca="1" si="47"/>
        <v/>
      </c>
      <c r="BW130" s="355"/>
      <c r="BX130" s="379">
        <f t="shared" ca="1" si="48"/>
        <v>1</v>
      </c>
      <c r="BY130" s="351">
        <f t="shared" ca="1" si="49"/>
        <v>1</v>
      </c>
      <c r="BZ130" s="174">
        <f t="shared" ca="1" si="50"/>
        <v>1</v>
      </c>
      <c r="CA130" s="174">
        <f t="shared" ca="1" si="51"/>
        <v>1</v>
      </c>
      <c r="CB130" s="351"/>
      <c r="CC130" s="174"/>
      <c r="CD130" s="174"/>
      <c r="CE130" s="352">
        <f t="shared" si="52"/>
        <v>1</v>
      </c>
      <c r="CF130" s="267">
        <f t="shared" si="53"/>
        <v>0</v>
      </c>
      <c r="CG130" s="267">
        <f t="shared" si="54"/>
        <v>1</v>
      </c>
      <c r="CH130" s="354">
        <f t="shared" ca="1" si="55"/>
        <v>0</v>
      </c>
      <c r="CI130" s="100">
        <f t="shared" ca="1" si="56"/>
        <v>4</v>
      </c>
      <c r="CJ130" s="100">
        <f t="shared" ca="1" si="57"/>
        <v>2</v>
      </c>
      <c r="CK130" s="354">
        <f t="shared" ca="1" si="58"/>
        <v>1</v>
      </c>
      <c r="CL130" s="100">
        <f t="shared" ca="1" si="59"/>
        <v>6</v>
      </c>
      <c r="CM130" s="100">
        <f t="shared" ca="1" si="60"/>
        <v>3</v>
      </c>
      <c r="CN130" s="354">
        <f t="shared" ca="1" si="61"/>
        <v>1</v>
      </c>
      <c r="CO130" s="354"/>
      <c r="CR130" s="355" t="str">
        <f t="shared" ca="1" si="73"/>
        <v xml:space="preserve">wR1'1&gt;3S </v>
      </c>
      <c r="CS130" s="355" t="str">
        <f t="shared" ca="1" si="62"/>
        <v/>
      </c>
      <c r="CT130" s="355"/>
      <c r="CU130" s="355" t="str">
        <f t="shared" si="63"/>
        <v/>
      </c>
      <c r="CV130" s="355" t="str">
        <f t="shared" ca="1" si="64"/>
        <v/>
      </c>
      <c r="CW130" s="355" t="str">
        <f t="shared" ca="1" si="65"/>
        <v/>
      </c>
      <c r="CX130" s="402"/>
      <c r="CY130" t="str">
        <f t="shared" ca="1" si="66"/>
        <v xml:space="preserve">wX3'2&gt;2S wR1'1&gt;3S </v>
      </c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</row>
    <row r="131" spans="1:133" x14ac:dyDescent="0.25">
      <c r="A131" s="126">
        <v>52</v>
      </c>
      <c r="B131" s="123">
        <f>IF(ввод!F54="","",ввод!F54)</f>
        <v>98.729856432686233</v>
      </c>
      <c r="C131" s="123">
        <f>IF(ввод!G54="","",ввод!G54)</f>
        <v>100.34340510672507</v>
      </c>
      <c r="D131" s="123" t="str">
        <f>IF(ввод!H54="","",ввод!H54)</f>
        <v/>
      </c>
      <c r="E131" s="124" t="str">
        <f>IF(ввод!I54="","",ввод!I54)</f>
        <v/>
      </c>
      <c r="F131" s="100">
        <f t="shared" si="109"/>
        <v>2</v>
      </c>
      <c r="G131" s="257">
        <f>IF(AND(F131&gt;=2,COUNTA(ввод!D54)=1),1,"")</f>
        <v>1</v>
      </c>
      <c r="H131" s="100">
        <f t="shared" si="77"/>
        <v>1.140951209187425</v>
      </c>
      <c r="K131" s="100">
        <f t="shared" si="5"/>
        <v>99.536630769705653</v>
      </c>
      <c r="M131" s="100">
        <f>IF(ISNUMBER(парам!$B$8),K131-парам!$B$8,K131-$B$3)</f>
        <v>-0.46336923029434729</v>
      </c>
      <c r="N131" s="100">
        <f t="shared" si="6"/>
        <v>-0.46</v>
      </c>
      <c r="O131" s="125">
        <f t="shared" ca="1" si="7"/>
        <v>-0.58922017523188341</v>
      </c>
      <c r="P131" s="100">
        <f t="shared" si="67"/>
        <v>1.6135486740388387</v>
      </c>
      <c r="Q131" s="100">
        <f t="shared" si="3"/>
        <v>1.6</v>
      </c>
      <c r="R131" s="125">
        <f t="shared" ca="1" si="68"/>
        <v>0.72406787179368992</v>
      </c>
      <c r="S131" s="100">
        <f t="shared" si="69"/>
        <v>0.44302907815341541</v>
      </c>
      <c r="T131" s="100">
        <f t="shared" si="8"/>
        <v>0.44</v>
      </c>
      <c r="U131" s="125">
        <f t="shared" ca="1" si="70"/>
        <v>0.559503868949909</v>
      </c>
      <c r="V131" s="174">
        <f t="shared" ca="1" si="9"/>
        <v>0</v>
      </c>
      <c r="W131" s="351">
        <f t="shared" ca="1" si="10"/>
        <v>0</v>
      </c>
      <c r="X131" s="174">
        <f t="shared" ca="1" si="11"/>
        <v>1</v>
      </c>
      <c r="Y131" s="174">
        <f t="shared" ca="1" si="12"/>
        <v>1</v>
      </c>
      <c r="Z131" s="351">
        <f t="shared" si="13"/>
        <v>-1</v>
      </c>
      <c r="AA131" s="174">
        <f t="shared" si="14"/>
        <v>1</v>
      </c>
      <c r="AB131" s="174">
        <f t="shared" si="15"/>
        <v>2</v>
      </c>
      <c r="AC131" s="352">
        <f t="shared" si="74"/>
        <v>1</v>
      </c>
      <c r="AD131" s="267">
        <f t="shared" si="16"/>
        <v>4</v>
      </c>
      <c r="AE131" s="267">
        <f t="shared" si="75"/>
        <v>3</v>
      </c>
      <c r="AF131" s="354">
        <f t="shared" ca="1" si="17"/>
        <v>0</v>
      </c>
      <c r="AG131" s="100">
        <f t="shared" ca="1" si="18"/>
        <v>6</v>
      </c>
      <c r="AH131" s="100">
        <f t="shared" ca="1" si="19"/>
        <v>2</v>
      </c>
      <c r="AI131" s="354">
        <f t="shared" ca="1" si="20"/>
        <v>1</v>
      </c>
      <c r="AJ131" s="100">
        <f t="shared" ca="1" si="84"/>
        <v>6</v>
      </c>
      <c r="AK131" s="100">
        <f t="shared" ca="1" si="22"/>
        <v>4</v>
      </c>
      <c r="AL131" s="354">
        <f t="shared" ca="1" si="82"/>
        <v>0</v>
      </c>
      <c r="AM131" s="354">
        <f t="shared" ca="1" si="23"/>
        <v>1</v>
      </c>
      <c r="AN131" s="100">
        <f t="shared" ref="AN131:AO131" ca="1" si="128">SUM(AL127:AL131)</f>
        <v>2</v>
      </c>
      <c r="AO131" s="100">
        <f t="shared" ca="1" si="128"/>
        <v>2</v>
      </c>
      <c r="AP131" s="355" t="str">
        <f t="shared" ca="1" si="24"/>
        <v/>
      </c>
      <c r="AQ131" s="355" t="str">
        <f t="shared" ca="1" si="25"/>
        <v/>
      </c>
      <c r="AR131" s="355" t="str">
        <f t="shared" si="26"/>
        <v/>
      </c>
      <c r="AS131" s="355" t="str">
        <f t="shared" si="27"/>
        <v/>
      </c>
      <c r="AT131" s="355" t="str">
        <f t="shared" ca="1" si="28"/>
        <v/>
      </c>
      <c r="AU131" s="355" t="str">
        <f t="shared" ca="1" si="29"/>
        <v/>
      </c>
      <c r="AV131" s="355" t="str">
        <f t="shared" ca="1" si="30"/>
        <v/>
      </c>
      <c r="AW131" s="379">
        <f t="shared" ca="1" si="31"/>
        <v>0</v>
      </c>
      <c r="AX131" s="351">
        <f t="shared" ca="1" si="32"/>
        <v>0</v>
      </c>
      <c r="AY131" s="174">
        <f t="shared" ca="1" si="80"/>
        <v>0</v>
      </c>
      <c r="AZ131" s="174">
        <f t="shared" ca="1" si="33"/>
        <v>0</v>
      </c>
      <c r="BA131" s="351"/>
      <c r="BB131" s="174"/>
      <c r="BC131" s="174"/>
      <c r="BD131" s="352">
        <f t="shared" si="72"/>
        <v>-1</v>
      </c>
      <c r="BE131" s="267">
        <f t="shared" si="34"/>
        <v>0</v>
      </c>
      <c r="BF131" s="267">
        <f t="shared" si="35"/>
        <v>-1</v>
      </c>
      <c r="BG131" s="354">
        <f t="shared" ca="1" si="36"/>
        <v>0</v>
      </c>
      <c r="BH131" s="100">
        <f t="shared" ca="1" si="37"/>
        <v>6</v>
      </c>
      <c r="BI131" s="100">
        <f t="shared" ca="1" si="38"/>
        <v>2</v>
      </c>
      <c r="BJ131" s="354">
        <f t="shared" ca="1" si="39"/>
        <v>1</v>
      </c>
      <c r="BK131" s="100">
        <f t="shared" ca="1" si="40"/>
        <v>6</v>
      </c>
      <c r="BL131" s="100">
        <f t="shared" ca="1" si="41"/>
        <v>4</v>
      </c>
      <c r="BM131" s="354">
        <f t="shared" ca="1" si="42"/>
        <v>1</v>
      </c>
      <c r="BN131" s="354"/>
      <c r="BQ131" s="355" t="str">
        <f t="shared" ca="1" si="43"/>
        <v/>
      </c>
      <c r="BR131" s="355" t="str">
        <f t="shared" ca="1" si="44"/>
        <v/>
      </c>
      <c r="BS131" s="355"/>
      <c r="BT131" s="355" t="str">
        <f t="shared" si="45"/>
        <v/>
      </c>
      <c r="BU131" s="355" t="str">
        <f t="shared" ca="1" si="46"/>
        <v/>
      </c>
      <c r="BV131" s="355" t="str">
        <f t="shared" ca="1" si="47"/>
        <v/>
      </c>
      <c r="BW131" s="355"/>
      <c r="BX131" s="379">
        <f t="shared" ca="1" si="48"/>
        <v>0</v>
      </c>
      <c r="BY131" s="351">
        <f t="shared" ca="1" si="49"/>
        <v>0</v>
      </c>
      <c r="BZ131" s="174">
        <f t="shared" ca="1" si="50"/>
        <v>1</v>
      </c>
      <c r="CA131" s="174">
        <f t="shared" ca="1" si="51"/>
        <v>0</v>
      </c>
      <c r="CB131" s="351"/>
      <c r="CC131" s="174"/>
      <c r="CD131" s="174"/>
      <c r="CE131" s="352">
        <f t="shared" si="52"/>
        <v>-1</v>
      </c>
      <c r="CF131" s="267">
        <f t="shared" si="53"/>
        <v>0</v>
      </c>
      <c r="CG131" s="267">
        <f t="shared" si="54"/>
        <v>-1</v>
      </c>
      <c r="CH131" s="354">
        <f t="shared" ca="1" si="55"/>
        <v>0</v>
      </c>
      <c r="CI131" s="100">
        <f t="shared" ca="1" si="56"/>
        <v>4</v>
      </c>
      <c r="CJ131" s="100">
        <f t="shared" ca="1" si="57"/>
        <v>2</v>
      </c>
      <c r="CK131" s="354">
        <f t="shared" ca="1" si="58"/>
        <v>1</v>
      </c>
      <c r="CL131" s="100">
        <f t="shared" ca="1" si="59"/>
        <v>6</v>
      </c>
      <c r="CM131" s="100">
        <f t="shared" ca="1" si="60"/>
        <v>4</v>
      </c>
      <c r="CN131" s="354">
        <f t="shared" ca="1" si="61"/>
        <v>0</v>
      </c>
      <c r="CO131" s="354"/>
      <c r="CR131" s="355" t="str">
        <f t="shared" ca="1" si="73"/>
        <v/>
      </c>
      <c r="CS131" s="355" t="str">
        <f t="shared" ca="1" si="62"/>
        <v/>
      </c>
      <c r="CT131" s="355"/>
      <c r="CU131" s="355" t="str">
        <f t="shared" si="63"/>
        <v/>
      </c>
      <c r="CV131" s="355" t="str">
        <f t="shared" ca="1" si="64"/>
        <v/>
      </c>
      <c r="CW131" s="355" t="str">
        <f t="shared" ca="1" si="65"/>
        <v/>
      </c>
      <c r="CX131" s="402"/>
      <c r="CY131" t="str">
        <f t="shared" ca="1" si="66"/>
        <v/>
      </c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</row>
    <row r="132" spans="1:133" x14ac:dyDescent="0.25">
      <c r="A132" s="126">
        <v>53</v>
      </c>
      <c r="B132" s="123">
        <f>IF(ввод!F55="","",ввод!F55)</f>
        <v>100.65625014533012</v>
      </c>
      <c r="C132" s="123">
        <f>IF(ввод!G55="","",ввод!G55)</f>
        <v>99.799306783831639</v>
      </c>
      <c r="D132" s="123" t="str">
        <f>IF(ввод!H55="","",ввод!H55)</f>
        <v/>
      </c>
      <c r="E132" s="124" t="str">
        <f>IF(ввод!I55="","",ввод!I55)</f>
        <v/>
      </c>
      <c r="F132" s="100">
        <f t="shared" si="109"/>
        <v>2</v>
      </c>
      <c r="G132" s="257">
        <f>IF(AND(F132&gt;=2,COUNTA(ввод!D55)=1),1,"")</f>
        <v>1</v>
      </c>
      <c r="H132" s="100">
        <f t="shared" si="77"/>
        <v>0.60595046200837044</v>
      </c>
      <c r="K132" s="100">
        <f t="shared" si="5"/>
        <v>100.22777846458088</v>
      </c>
      <c r="M132" s="100">
        <f>IF(ISNUMBER(парам!$B$8),K132-парам!$B$8,K132-$B$3)</f>
        <v>0.22777846458087936</v>
      </c>
      <c r="N132" s="100">
        <f t="shared" si="6"/>
        <v>0.23</v>
      </c>
      <c r="O132" s="125">
        <f t="shared" ca="1" si="7"/>
        <v>0.2896430277192541</v>
      </c>
      <c r="P132" s="100">
        <f t="shared" si="67"/>
        <v>0.85694336149848027</v>
      </c>
      <c r="Q132" s="100">
        <f t="shared" si="3"/>
        <v>0.86</v>
      </c>
      <c r="R132" s="125">
        <f t="shared" ca="1" si="68"/>
        <v>0.38454690954863624</v>
      </c>
      <c r="S132" s="100">
        <f t="shared" si="69"/>
        <v>0.69114769487522665</v>
      </c>
      <c r="T132" s="100">
        <f t="shared" si="8"/>
        <v>0.69</v>
      </c>
      <c r="U132" s="125">
        <f t="shared" ca="1" si="70"/>
        <v>0.87740379448962991</v>
      </c>
      <c r="V132" s="174">
        <f t="shared" ca="1" si="9"/>
        <v>0</v>
      </c>
      <c r="W132" s="351">
        <f t="shared" ca="1" si="10"/>
        <v>0</v>
      </c>
      <c r="X132" s="174">
        <f t="shared" ca="1" si="11"/>
        <v>0</v>
      </c>
      <c r="Y132" s="174">
        <f t="shared" ca="1" si="12"/>
        <v>1</v>
      </c>
      <c r="Z132" s="351">
        <f t="shared" si="13"/>
        <v>1</v>
      </c>
      <c r="AA132" s="174">
        <f t="shared" si="14"/>
        <v>1</v>
      </c>
      <c r="AB132" s="174">
        <f t="shared" si="15"/>
        <v>2</v>
      </c>
      <c r="AC132" s="352">
        <f t="shared" si="74"/>
        <v>1</v>
      </c>
      <c r="AD132" s="267">
        <f t="shared" si="16"/>
        <v>4</v>
      </c>
      <c r="AE132" s="267">
        <f t="shared" si="75"/>
        <v>3</v>
      </c>
      <c r="AF132" s="354">
        <f t="shared" ca="1" si="17"/>
        <v>1</v>
      </c>
      <c r="AG132" s="100">
        <f t="shared" ca="1" si="18"/>
        <v>7</v>
      </c>
      <c r="AH132" s="100">
        <f t="shared" ca="1" si="19"/>
        <v>3</v>
      </c>
      <c r="AI132" s="354">
        <f t="shared" ca="1" si="20"/>
        <v>0</v>
      </c>
      <c r="AJ132" s="100">
        <f t="shared" ca="1" si="84"/>
        <v>5</v>
      </c>
      <c r="AK132" s="100">
        <f t="shared" ca="1" si="22"/>
        <v>3</v>
      </c>
      <c r="AL132" s="354">
        <f t="shared" ca="1" si="82"/>
        <v>0</v>
      </c>
      <c r="AM132" s="354">
        <f t="shared" ca="1" si="23"/>
        <v>0</v>
      </c>
      <c r="AN132" s="100">
        <f t="shared" ref="AN132:AO132" ca="1" si="129">SUM(AL128:AL132)</f>
        <v>2</v>
      </c>
      <c r="AO132" s="100">
        <f t="shared" ca="1" si="129"/>
        <v>2</v>
      </c>
      <c r="AP132" s="355" t="str">
        <f t="shared" ca="1" si="24"/>
        <v/>
      </c>
      <c r="AQ132" s="355" t="str">
        <f t="shared" ca="1" si="25"/>
        <v/>
      </c>
      <c r="AR132" s="355" t="str">
        <f t="shared" si="26"/>
        <v/>
      </c>
      <c r="AS132" s="355" t="str">
        <f t="shared" si="27"/>
        <v/>
      </c>
      <c r="AT132" s="355" t="str">
        <f t="shared" ca="1" si="28"/>
        <v/>
      </c>
      <c r="AU132" s="355" t="str">
        <f t="shared" ca="1" si="29"/>
        <v/>
      </c>
      <c r="AV132" s="355" t="str">
        <f t="shared" ca="1" si="30"/>
        <v/>
      </c>
      <c r="AW132" s="379">
        <f t="shared" ca="1" si="31"/>
        <v>0</v>
      </c>
      <c r="AX132" s="351">
        <f t="shared" ca="1" si="32"/>
        <v>0</v>
      </c>
      <c r="AY132" s="174">
        <f t="shared" ca="1" si="80"/>
        <v>0</v>
      </c>
      <c r="AZ132" s="174">
        <f t="shared" ca="1" si="33"/>
        <v>0</v>
      </c>
      <c r="BA132" s="351"/>
      <c r="BB132" s="174"/>
      <c r="BC132" s="174"/>
      <c r="BD132" s="352">
        <f t="shared" si="72"/>
        <v>-1</v>
      </c>
      <c r="BE132" s="267">
        <f t="shared" si="34"/>
        <v>-2</v>
      </c>
      <c r="BF132" s="267">
        <f t="shared" si="35"/>
        <v>-1</v>
      </c>
      <c r="BG132" s="354">
        <f t="shared" ca="1" si="36"/>
        <v>1</v>
      </c>
      <c r="BH132" s="100">
        <f t="shared" ca="1" si="37"/>
        <v>6</v>
      </c>
      <c r="BI132" s="100">
        <f t="shared" ca="1" si="38"/>
        <v>2</v>
      </c>
      <c r="BJ132" s="354">
        <f t="shared" ca="1" si="39"/>
        <v>0</v>
      </c>
      <c r="BK132" s="100">
        <f t="shared" ca="1" si="40"/>
        <v>5</v>
      </c>
      <c r="BL132" s="100">
        <f t="shared" ca="1" si="41"/>
        <v>3</v>
      </c>
      <c r="BM132" s="354">
        <f t="shared" ca="1" si="42"/>
        <v>0</v>
      </c>
      <c r="BN132" s="354"/>
      <c r="BQ132" s="355" t="str">
        <f t="shared" ca="1" si="43"/>
        <v/>
      </c>
      <c r="BR132" s="355" t="str">
        <f t="shared" ca="1" si="44"/>
        <v/>
      </c>
      <c r="BS132" s="355"/>
      <c r="BT132" s="355" t="str">
        <f t="shared" si="45"/>
        <v/>
      </c>
      <c r="BU132" s="355" t="str">
        <f t="shared" ca="1" si="46"/>
        <v/>
      </c>
      <c r="BV132" s="355" t="str">
        <f t="shared" ca="1" si="47"/>
        <v/>
      </c>
      <c r="BW132" s="355"/>
      <c r="BX132" s="379">
        <f t="shared" ca="1" si="48"/>
        <v>0</v>
      </c>
      <c r="BY132" s="351">
        <f t="shared" ca="1" si="49"/>
        <v>0</v>
      </c>
      <c r="BZ132" s="174">
        <f t="shared" ca="1" si="50"/>
        <v>0</v>
      </c>
      <c r="CA132" s="174">
        <f t="shared" ca="1" si="51"/>
        <v>1</v>
      </c>
      <c r="CB132" s="351"/>
      <c r="CC132" s="174"/>
      <c r="CD132" s="174"/>
      <c r="CE132" s="352">
        <f t="shared" si="52"/>
        <v>1</v>
      </c>
      <c r="CF132" s="267">
        <f t="shared" si="53"/>
        <v>0</v>
      </c>
      <c r="CG132" s="267">
        <f t="shared" si="54"/>
        <v>1</v>
      </c>
      <c r="CH132" s="354">
        <f t="shared" ca="1" si="55"/>
        <v>0</v>
      </c>
      <c r="CI132" s="100">
        <f t="shared" ca="1" si="56"/>
        <v>4</v>
      </c>
      <c r="CJ132" s="100">
        <f t="shared" ca="1" si="57"/>
        <v>1</v>
      </c>
      <c r="CK132" s="354">
        <f t="shared" ca="1" si="58"/>
        <v>1</v>
      </c>
      <c r="CL132" s="100">
        <f t="shared" ca="1" si="59"/>
        <v>6</v>
      </c>
      <c r="CM132" s="100">
        <f t="shared" ca="1" si="60"/>
        <v>4</v>
      </c>
      <c r="CN132" s="354">
        <f t="shared" ca="1" si="61"/>
        <v>0</v>
      </c>
      <c r="CO132" s="354"/>
      <c r="CR132" s="355" t="str">
        <f t="shared" ca="1" si="73"/>
        <v/>
      </c>
      <c r="CS132" s="355" t="str">
        <f t="shared" ca="1" si="62"/>
        <v/>
      </c>
      <c r="CT132" s="355"/>
      <c r="CU132" s="355" t="str">
        <f t="shared" si="63"/>
        <v/>
      </c>
      <c r="CV132" s="355" t="str">
        <f t="shared" ca="1" si="64"/>
        <v/>
      </c>
      <c r="CW132" s="355" t="str">
        <f t="shared" ca="1" si="65"/>
        <v/>
      </c>
      <c r="CX132" s="402"/>
      <c r="CY132" t="str">
        <f t="shared" ca="1" si="66"/>
        <v/>
      </c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</row>
    <row r="133" spans="1:133" x14ac:dyDescent="0.25">
      <c r="A133" s="126">
        <v>54</v>
      </c>
      <c r="B133" s="123">
        <f>IF(ввод!F56="","",ввод!F56)</f>
        <v>100.11005140627964</v>
      </c>
      <c r="C133" s="123">
        <f>IF(ввод!G56="","",ввод!G56)</f>
        <v>98.118527369885669</v>
      </c>
      <c r="D133" s="123" t="str">
        <f>IF(ввод!H56="","",ввод!H56)</f>
        <v/>
      </c>
      <c r="E133" s="124" t="str">
        <f>IF(ввод!I56="","",ввод!I56)</f>
        <v/>
      </c>
      <c r="F133" s="100">
        <f t="shared" si="109"/>
        <v>2</v>
      </c>
      <c r="G133" s="257">
        <f>IF(AND(F133&gt;=2,COUNTA(ввод!D56)=1),1,"")</f>
        <v>1</v>
      </c>
      <c r="H133" s="100">
        <f t="shared" si="77"/>
        <v>1.4082201510301799</v>
      </c>
      <c r="K133" s="100">
        <f t="shared" si="5"/>
        <v>99.114289388082653</v>
      </c>
      <c r="M133" s="100">
        <f>IF(ISNUMBER(парам!$B$8),K133-парам!$B$8,K133-$B$3)</f>
        <v>-0.88571061191734657</v>
      </c>
      <c r="N133" s="100">
        <f t="shared" si="6"/>
        <v>-0.89</v>
      </c>
      <c r="O133" s="125">
        <f t="shared" ca="1" si="7"/>
        <v>-1.1262693503130607</v>
      </c>
      <c r="P133" s="100">
        <f t="shared" si="67"/>
        <v>1.9915240363939688</v>
      </c>
      <c r="Q133" s="100">
        <f t="shared" si="3"/>
        <v>2</v>
      </c>
      <c r="R133" s="125">
        <f t="shared" ca="1" si="68"/>
        <v>0.89368148222533916</v>
      </c>
      <c r="S133" s="100">
        <f t="shared" si="69"/>
        <v>1.1134890764982259</v>
      </c>
      <c r="T133" s="100">
        <f t="shared" si="8"/>
        <v>1.1000000000000001</v>
      </c>
      <c r="U133" s="125">
        <f t="shared" ca="1" si="70"/>
        <v>1.3987596723747726</v>
      </c>
      <c r="V133" s="174">
        <f t="shared" ca="1" si="9"/>
        <v>0</v>
      </c>
      <c r="W133" s="351">
        <f t="shared" ca="1" si="10"/>
        <v>0</v>
      </c>
      <c r="X133" s="174">
        <f t="shared" ca="1" si="11"/>
        <v>0</v>
      </c>
      <c r="Y133" s="174">
        <f t="shared" ca="1" si="12"/>
        <v>0</v>
      </c>
      <c r="Z133" s="351">
        <f t="shared" si="13"/>
        <v>-1</v>
      </c>
      <c r="AA133" s="174">
        <f t="shared" si="14"/>
        <v>1</v>
      </c>
      <c r="AB133" s="174">
        <f t="shared" si="15"/>
        <v>0</v>
      </c>
      <c r="AC133" s="352">
        <f t="shared" si="74"/>
        <v>-1</v>
      </c>
      <c r="AD133" s="267">
        <f t="shared" si="16"/>
        <v>2</v>
      </c>
      <c r="AE133" s="267">
        <f t="shared" si="75"/>
        <v>1</v>
      </c>
      <c r="AF133" s="354">
        <f t="shared" ca="1" si="17"/>
        <v>0</v>
      </c>
      <c r="AG133" s="100">
        <f t="shared" ca="1" si="18"/>
        <v>6</v>
      </c>
      <c r="AH133" s="100">
        <f t="shared" ca="1" si="19"/>
        <v>2</v>
      </c>
      <c r="AI133" s="354">
        <f t="shared" ca="1" si="20"/>
        <v>1</v>
      </c>
      <c r="AJ133" s="100">
        <f t="shared" ca="1" si="84"/>
        <v>5</v>
      </c>
      <c r="AK133" s="100">
        <f t="shared" ca="1" si="22"/>
        <v>3</v>
      </c>
      <c r="AL133" s="354">
        <f t="shared" ca="1" si="82"/>
        <v>0</v>
      </c>
      <c r="AM133" s="354">
        <f t="shared" ca="1" si="23"/>
        <v>1</v>
      </c>
      <c r="AN133" s="100">
        <f t="shared" ref="AN133:AO133" ca="1" si="130">SUM(AL129:AL133)</f>
        <v>1</v>
      </c>
      <c r="AO133" s="100">
        <f t="shared" ca="1" si="130"/>
        <v>3</v>
      </c>
      <c r="AP133" s="355" t="str">
        <f t="shared" ca="1" si="24"/>
        <v/>
      </c>
      <c r="AQ133" s="355" t="str">
        <f t="shared" ca="1" si="25"/>
        <v/>
      </c>
      <c r="AR133" s="355" t="str">
        <f t="shared" si="26"/>
        <v/>
      </c>
      <c r="AS133" s="355" t="str">
        <f t="shared" si="27"/>
        <v/>
      </c>
      <c r="AT133" s="355" t="str">
        <f t="shared" ca="1" si="28"/>
        <v/>
      </c>
      <c r="AU133" s="355" t="str">
        <f t="shared" ca="1" si="29"/>
        <v/>
      </c>
      <c r="AV133" s="355" t="str">
        <f t="shared" ca="1" si="30"/>
        <v/>
      </c>
      <c r="AW133" s="379">
        <f t="shared" ca="1" si="31"/>
        <v>0</v>
      </c>
      <c r="AX133" s="351">
        <f t="shared" ca="1" si="32"/>
        <v>0</v>
      </c>
      <c r="AY133" s="174">
        <f t="shared" ca="1" si="80"/>
        <v>0</v>
      </c>
      <c r="AZ133" s="174">
        <f t="shared" ca="1" si="33"/>
        <v>0</v>
      </c>
      <c r="BA133" s="351"/>
      <c r="BB133" s="174"/>
      <c r="BC133" s="174"/>
      <c r="BD133" s="352">
        <f t="shared" si="72"/>
        <v>1</v>
      </c>
      <c r="BE133" s="267">
        <f t="shared" si="34"/>
        <v>0</v>
      </c>
      <c r="BF133" s="267">
        <f t="shared" si="35"/>
        <v>-1</v>
      </c>
      <c r="BG133" s="354">
        <f t="shared" ca="1" si="36"/>
        <v>0</v>
      </c>
      <c r="BH133" s="100">
        <f t="shared" ca="1" si="37"/>
        <v>5</v>
      </c>
      <c r="BI133" s="100">
        <f t="shared" ca="1" si="38"/>
        <v>2</v>
      </c>
      <c r="BJ133" s="354">
        <f t="shared" ca="1" si="39"/>
        <v>1</v>
      </c>
      <c r="BK133" s="100">
        <f t="shared" ca="1" si="40"/>
        <v>6</v>
      </c>
      <c r="BL133" s="100">
        <f t="shared" ca="1" si="41"/>
        <v>3</v>
      </c>
      <c r="BM133" s="354">
        <f t="shared" ca="1" si="42"/>
        <v>1</v>
      </c>
      <c r="BN133" s="354"/>
      <c r="BQ133" s="355" t="str">
        <f t="shared" ca="1" si="43"/>
        <v/>
      </c>
      <c r="BR133" s="355" t="str">
        <f t="shared" ca="1" si="44"/>
        <v/>
      </c>
      <c r="BS133" s="355"/>
      <c r="BT133" s="355" t="str">
        <f t="shared" si="45"/>
        <v/>
      </c>
      <c r="BU133" s="355" t="str">
        <f t="shared" ca="1" si="46"/>
        <v/>
      </c>
      <c r="BV133" s="355" t="str">
        <f t="shared" ca="1" si="47"/>
        <v/>
      </c>
      <c r="BW133" s="355"/>
      <c r="BX133" s="379">
        <f t="shared" ca="1" si="48"/>
        <v>0</v>
      </c>
      <c r="BY133" s="351">
        <f t="shared" ca="1" si="49"/>
        <v>1</v>
      </c>
      <c r="BZ133" s="174">
        <f t="shared" ca="1" si="50"/>
        <v>1</v>
      </c>
      <c r="CA133" s="174">
        <f t="shared" ca="1" si="51"/>
        <v>1</v>
      </c>
      <c r="CB133" s="351"/>
      <c r="CC133" s="174"/>
      <c r="CD133" s="174"/>
      <c r="CE133" s="352">
        <f t="shared" si="52"/>
        <v>1</v>
      </c>
      <c r="CF133" s="267">
        <f t="shared" si="53"/>
        <v>2</v>
      </c>
      <c r="CG133" s="267">
        <f t="shared" si="54"/>
        <v>1</v>
      </c>
      <c r="CH133" s="354">
        <f t="shared" ca="1" si="55"/>
        <v>0</v>
      </c>
      <c r="CI133" s="100">
        <f t="shared" ca="1" si="56"/>
        <v>4</v>
      </c>
      <c r="CJ133" s="100">
        <f t="shared" ca="1" si="57"/>
        <v>1</v>
      </c>
      <c r="CK133" s="354">
        <f t="shared" ca="1" si="58"/>
        <v>1</v>
      </c>
      <c r="CL133" s="100">
        <f t="shared" ca="1" si="59"/>
        <v>7</v>
      </c>
      <c r="CM133" s="100">
        <f t="shared" ca="1" si="60"/>
        <v>4</v>
      </c>
      <c r="CN133" s="354">
        <f t="shared" ca="1" si="61"/>
        <v>1</v>
      </c>
      <c r="CO133" s="354"/>
      <c r="CR133" s="355" t="str">
        <f t="shared" ca="1" si="73"/>
        <v/>
      </c>
      <c r="CS133" s="355" t="str">
        <f t="shared" ca="1" si="62"/>
        <v/>
      </c>
      <c r="CT133" s="355"/>
      <c r="CU133" s="355" t="str">
        <f t="shared" si="63"/>
        <v/>
      </c>
      <c r="CV133" s="355" t="str">
        <f t="shared" ca="1" si="64"/>
        <v/>
      </c>
      <c r="CW133" s="355" t="str">
        <f t="shared" ca="1" si="65"/>
        <v/>
      </c>
      <c r="CX133" s="402"/>
      <c r="CY133" t="str">
        <f t="shared" ca="1" si="66"/>
        <v/>
      </c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</row>
    <row r="134" spans="1:133" x14ac:dyDescent="0.25">
      <c r="A134" s="126">
        <v>55</v>
      </c>
      <c r="B134" s="123">
        <f>IF(ввод!F57="","",ввод!F57)</f>
        <v>101.63849085037295</v>
      </c>
      <c r="C134" s="123">
        <f>IF(ввод!G57="","",ввод!G57)</f>
        <v>99.921619149832708</v>
      </c>
      <c r="D134" s="123" t="str">
        <f>IF(ввод!H57="","",ввод!H57)</f>
        <v/>
      </c>
      <c r="E134" s="124" t="str">
        <f>IF(ввод!I57="","",ввод!I57)</f>
        <v/>
      </c>
      <c r="F134" s="100">
        <f t="shared" si="109"/>
        <v>2</v>
      </c>
      <c r="G134" s="257">
        <f>IF(AND(F134&gt;=2,COUNTA(ввод!D57)=1),1,"")</f>
        <v>1</v>
      </c>
      <c r="H134" s="100">
        <f t="shared" si="77"/>
        <v>1.2140116218792822</v>
      </c>
      <c r="K134" s="100">
        <f t="shared" si="5"/>
        <v>100.78005500010283</v>
      </c>
      <c r="M134" s="100">
        <f>IF(ISNUMBER(парам!$B$8),K134-парам!$B$8,K134-$B$3)</f>
        <v>0.78005500010283413</v>
      </c>
      <c r="N134" s="100">
        <f t="shared" si="6"/>
        <v>0.78</v>
      </c>
      <c r="O134" s="125">
        <f t="shared" ca="1" si="7"/>
        <v>0.99191770579831218</v>
      </c>
      <c r="P134" s="100">
        <f t="shared" si="67"/>
        <v>1.7168717005402385</v>
      </c>
      <c r="Q134" s="100">
        <f t="shared" si="3"/>
        <v>1.7</v>
      </c>
      <c r="R134" s="125">
        <f t="shared" ca="1" si="68"/>
        <v>0.77043330539346411</v>
      </c>
      <c r="S134" s="100">
        <f t="shared" si="69"/>
        <v>1.6657656120201807</v>
      </c>
      <c r="T134" s="100">
        <f t="shared" si="8"/>
        <v>1.7</v>
      </c>
      <c r="U134" s="125">
        <f t="shared" ca="1" si="70"/>
        <v>2.1617194936701027</v>
      </c>
      <c r="V134" s="174">
        <f t="shared" ca="1" si="9"/>
        <v>0</v>
      </c>
      <c r="W134" s="351">
        <f t="shared" ca="1" si="10"/>
        <v>0</v>
      </c>
      <c r="X134" s="174">
        <f t="shared" ca="1" si="11"/>
        <v>0</v>
      </c>
      <c r="Y134" s="174">
        <f t="shared" ca="1" si="12"/>
        <v>0</v>
      </c>
      <c r="Z134" s="351">
        <f t="shared" si="13"/>
        <v>1</v>
      </c>
      <c r="AA134" s="174">
        <f t="shared" si="14"/>
        <v>3</v>
      </c>
      <c r="AB134" s="174">
        <f t="shared" si="15"/>
        <v>0</v>
      </c>
      <c r="AC134" s="352">
        <f t="shared" si="74"/>
        <v>1</v>
      </c>
      <c r="AD134" s="267">
        <f t="shared" si="16"/>
        <v>2</v>
      </c>
      <c r="AE134" s="267">
        <f t="shared" si="75"/>
        <v>1</v>
      </c>
      <c r="AF134" s="354">
        <f t="shared" ca="1" si="17"/>
        <v>0</v>
      </c>
      <c r="AG134" s="100">
        <f t="shared" ca="1" si="18"/>
        <v>6</v>
      </c>
      <c r="AH134" s="100">
        <f t="shared" ca="1" si="19"/>
        <v>1</v>
      </c>
      <c r="AI134" s="354">
        <f t="shared" ca="1" si="20"/>
        <v>1</v>
      </c>
      <c r="AJ134" s="100">
        <f t="shared" ca="1" si="84"/>
        <v>6</v>
      </c>
      <c r="AK134" s="100">
        <f t="shared" ca="1" si="22"/>
        <v>3</v>
      </c>
      <c r="AL134" s="354">
        <f t="shared" ca="1" si="82"/>
        <v>1</v>
      </c>
      <c r="AM134" s="354">
        <f t="shared" ca="1" si="23"/>
        <v>0</v>
      </c>
      <c r="AN134" s="100">
        <f t="shared" ref="AN134:AO134" ca="1" si="131">SUM(AL130:AL134)</f>
        <v>1</v>
      </c>
      <c r="AO134" s="100">
        <f t="shared" ca="1" si="131"/>
        <v>3</v>
      </c>
      <c r="AP134" s="355" t="str">
        <f t="shared" ca="1" si="24"/>
        <v/>
      </c>
      <c r="AQ134" s="355" t="str">
        <f t="shared" ca="1" si="25"/>
        <v/>
      </c>
      <c r="AR134" s="355" t="str">
        <f t="shared" si="26"/>
        <v/>
      </c>
      <c r="AS134" s="355" t="str">
        <f t="shared" si="27"/>
        <v/>
      </c>
      <c r="AT134" s="355" t="str">
        <f t="shared" ca="1" si="28"/>
        <v/>
      </c>
      <c r="AU134" s="355" t="str">
        <f t="shared" ca="1" si="29"/>
        <v/>
      </c>
      <c r="AV134" s="355" t="str">
        <f t="shared" ca="1" si="30"/>
        <v/>
      </c>
      <c r="AW134" s="379">
        <f t="shared" ca="1" si="31"/>
        <v>0</v>
      </c>
      <c r="AX134" s="351">
        <f t="shared" ca="1" si="32"/>
        <v>0</v>
      </c>
      <c r="AY134" s="174">
        <f t="shared" ca="1" si="80"/>
        <v>0</v>
      </c>
      <c r="AZ134" s="174">
        <f t="shared" ca="1" si="33"/>
        <v>0</v>
      </c>
      <c r="BA134" s="351"/>
      <c r="BB134" s="174"/>
      <c r="BC134" s="174"/>
      <c r="BD134" s="352">
        <f t="shared" si="72"/>
        <v>-1</v>
      </c>
      <c r="BE134" s="267">
        <f t="shared" si="34"/>
        <v>-2</v>
      </c>
      <c r="BF134" s="267">
        <f t="shared" si="35"/>
        <v>-1</v>
      </c>
      <c r="BG134" s="354">
        <f t="shared" ca="1" si="36"/>
        <v>0</v>
      </c>
      <c r="BH134" s="100">
        <f t="shared" ca="1" si="37"/>
        <v>4</v>
      </c>
      <c r="BI134" s="100">
        <f t="shared" ca="1" si="38"/>
        <v>1</v>
      </c>
      <c r="BJ134" s="354">
        <f t="shared" ca="1" si="39"/>
        <v>1</v>
      </c>
      <c r="BK134" s="100">
        <f t="shared" ca="1" si="40"/>
        <v>6</v>
      </c>
      <c r="BL134" s="100">
        <f t="shared" ca="1" si="41"/>
        <v>3</v>
      </c>
      <c r="BM134" s="354">
        <f t="shared" ca="1" si="42"/>
        <v>1</v>
      </c>
      <c r="BN134" s="354"/>
      <c r="BQ134" s="355" t="str">
        <f t="shared" ca="1" si="43"/>
        <v/>
      </c>
      <c r="BR134" s="355" t="str">
        <f t="shared" ca="1" si="44"/>
        <v/>
      </c>
      <c r="BS134" s="355"/>
      <c r="BT134" s="355" t="str">
        <f t="shared" si="45"/>
        <v/>
      </c>
      <c r="BU134" s="355" t="str">
        <f t="shared" ca="1" si="46"/>
        <v/>
      </c>
      <c r="BV134" s="355" t="str">
        <f t="shared" ca="1" si="47"/>
        <v/>
      </c>
      <c r="BW134" s="355"/>
      <c r="BX134" s="379">
        <f t="shared" ca="1" si="48"/>
        <v>1</v>
      </c>
      <c r="BY134" s="351">
        <f t="shared" ca="1" si="49"/>
        <v>1</v>
      </c>
      <c r="BZ134" s="174">
        <f t="shared" ca="1" si="50"/>
        <v>2</v>
      </c>
      <c r="CA134" s="174">
        <f t="shared" ca="1" si="51"/>
        <v>1</v>
      </c>
      <c r="CB134" s="351"/>
      <c r="CC134" s="174"/>
      <c r="CD134" s="174"/>
      <c r="CE134" s="352">
        <f t="shared" si="52"/>
        <v>1</v>
      </c>
      <c r="CF134" s="267">
        <f t="shared" si="53"/>
        <v>2</v>
      </c>
      <c r="CG134" s="267">
        <f t="shared" si="54"/>
        <v>3</v>
      </c>
      <c r="CH134" s="354">
        <f t="shared" ca="1" si="55"/>
        <v>0</v>
      </c>
      <c r="CI134" s="100">
        <f t="shared" ca="1" si="56"/>
        <v>4</v>
      </c>
      <c r="CJ134" s="100">
        <f t="shared" ca="1" si="57"/>
        <v>0</v>
      </c>
      <c r="CK134" s="354">
        <f t="shared" ca="1" si="58"/>
        <v>1</v>
      </c>
      <c r="CL134" s="100">
        <f t="shared" ca="1" si="59"/>
        <v>7</v>
      </c>
      <c r="CM134" s="100">
        <f t="shared" ca="1" si="60"/>
        <v>4</v>
      </c>
      <c r="CN134" s="354">
        <f t="shared" ca="1" si="61"/>
        <v>1</v>
      </c>
      <c r="CO134" s="354"/>
      <c r="CR134" s="355" t="str">
        <f t="shared" ca="1" si="73"/>
        <v xml:space="preserve">wR1'1&gt;3S </v>
      </c>
      <c r="CS134" s="355" t="str">
        <f t="shared" ca="1" si="62"/>
        <v xml:space="preserve">wR3'2&gt;2S </v>
      </c>
      <c r="CT134" s="355"/>
      <c r="CU134" s="355" t="str">
        <f t="shared" si="63"/>
        <v/>
      </c>
      <c r="CV134" s="355" t="str">
        <f t="shared" ca="1" si="64"/>
        <v/>
      </c>
      <c r="CW134" s="355" t="str">
        <f t="shared" ca="1" si="65"/>
        <v/>
      </c>
      <c r="CX134" s="402"/>
      <c r="CY134" t="str">
        <f t="shared" ca="1" si="66"/>
        <v xml:space="preserve">wR1'1&gt;3S wR3'2&gt;2S </v>
      </c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</row>
    <row r="135" spans="1:133" x14ac:dyDescent="0.25">
      <c r="A135" s="126">
        <v>56</v>
      </c>
      <c r="B135" s="123">
        <f>IF(ввод!F58="","",ввод!F58)</f>
        <v>99.466223756029848</v>
      </c>
      <c r="C135" s="123">
        <f>IF(ввод!G58="","",ввод!G58)</f>
        <v>99.671896141473269</v>
      </c>
      <c r="D135" s="123" t="str">
        <f>IF(ввод!H58="","",ввод!H58)</f>
        <v/>
      </c>
      <c r="E135" s="124" t="str">
        <f>IF(ввод!I58="","",ввод!I58)</f>
        <v/>
      </c>
      <c r="F135" s="100">
        <f t="shared" si="109"/>
        <v>2</v>
      </c>
      <c r="G135" s="257">
        <f>IF(AND(F135&gt;=2,COUNTA(ввод!D58)=1),1,"")</f>
        <v>1</v>
      </c>
      <c r="H135" s="100">
        <f t="shared" si="77"/>
        <v>0.14543233844985637</v>
      </c>
      <c r="K135" s="100">
        <f t="shared" si="5"/>
        <v>99.569059948751558</v>
      </c>
      <c r="M135" s="100">
        <f>IF(ISNUMBER(парам!$B$8),K135-парам!$B$8,K135-$B$3)</f>
        <v>-0.43094005124844159</v>
      </c>
      <c r="N135" s="100">
        <f t="shared" si="6"/>
        <v>-0.43</v>
      </c>
      <c r="O135" s="125">
        <f t="shared" ca="1" si="7"/>
        <v>-0.54798324081585259</v>
      </c>
      <c r="P135" s="100">
        <f t="shared" si="67"/>
        <v>0.20567238544342104</v>
      </c>
      <c r="Q135" s="100">
        <f t="shared" si="3"/>
        <v>0.21</v>
      </c>
      <c r="R135" s="125">
        <f t="shared" ca="1" si="68"/>
        <v>9.2293941181203418E-2</v>
      </c>
      <c r="S135" s="100">
        <f t="shared" si="69"/>
        <v>1.2109950513512757</v>
      </c>
      <c r="T135" s="100">
        <f t="shared" si="8"/>
        <v>1.2</v>
      </c>
      <c r="U135" s="125">
        <f t="shared" ca="1" si="70"/>
        <v>1.5259196425906609</v>
      </c>
      <c r="V135" s="174">
        <f t="shared" ca="1" si="9"/>
        <v>0</v>
      </c>
      <c r="W135" s="351">
        <f t="shared" ca="1" si="10"/>
        <v>0</v>
      </c>
      <c r="X135" s="174">
        <f t="shared" ca="1" si="11"/>
        <v>0</v>
      </c>
      <c r="Y135" s="174">
        <f t="shared" ca="1" si="12"/>
        <v>0</v>
      </c>
      <c r="Z135" s="351">
        <f t="shared" si="13"/>
        <v>-1</v>
      </c>
      <c r="AA135" s="174">
        <f t="shared" si="14"/>
        <v>1</v>
      </c>
      <c r="AB135" s="174">
        <f t="shared" si="15"/>
        <v>2</v>
      </c>
      <c r="AC135" s="352">
        <f t="shared" si="74"/>
        <v>-1</v>
      </c>
      <c r="AD135" s="267">
        <f t="shared" si="16"/>
        <v>0</v>
      </c>
      <c r="AE135" s="267">
        <f t="shared" si="75"/>
        <v>1</v>
      </c>
      <c r="AF135" s="354">
        <f t="shared" ca="1" si="17"/>
        <v>1</v>
      </c>
      <c r="AG135" s="100">
        <f t="shared" ca="1" si="18"/>
        <v>7</v>
      </c>
      <c r="AH135" s="100">
        <f t="shared" ca="1" si="19"/>
        <v>2</v>
      </c>
      <c r="AI135" s="354">
        <f t="shared" ca="1" si="20"/>
        <v>0</v>
      </c>
      <c r="AJ135" s="100">
        <f t="shared" ca="1" si="84"/>
        <v>6</v>
      </c>
      <c r="AK135" s="100">
        <f t="shared" ca="1" si="22"/>
        <v>2</v>
      </c>
      <c r="AL135" s="354">
        <f t="shared" ca="1" si="82"/>
        <v>0</v>
      </c>
      <c r="AM135" s="354">
        <f t="shared" ca="1" si="23"/>
        <v>0</v>
      </c>
      <c r="AN135" s="100">
        <f t="shared" ref="AN135:AO135" ca="1" si="132">SUM(AL131:AL135)</f>
        <v>1</v>
      </c>
      <c r="AO135" s="100">
        <f t="shared" ca="1" si="132"/>
        <v>2</v>
      </c>
      <c r="AP135" s="355" t="str">
        <f t="shared" ca="1" si="24"/>
        <v/>
      </c>
      <c r="AQ135" s="355" t="str">
        <f t="shared" ca="1" si="25"/>
        <v/>
      </c>
      <c r="AR135" s="355" t="str">
        <f t="shared" si="26"/>
        <v/>
      </c>
      <c r="AS135" s="355" t="str">
        <f t="shared" si="27"/>
        <v/>
      </c>
      <c r="AT135" s="355" t="str">
        <f t="shared" ca="1" si="28"/>
        <v/>
      </c>
      <c r="AU135" s="355" t="str">
        <f t="shared" ca="1" si="29"/>
        <v/>
      </c>
      <c r="AV135" s="355" t="str">
        <f t="shared" ca="1" si="30"/>
        <v/>
      </c>
      <c r="AW135" s="379">
        <f t="shared" ca="1" si="31"/>
        <v>0</v>
      </c>
      <c r="AX135" s="351">
        <f t="shared" ca="1" si="32"/>
        <v>0</v>
      </c>
      <c r="AY135" s="174">
        <f t="shared" ca="1" si="80"/>
        <v>0</v>
      </c>
      <c r="AZ135" s="174">
        <f t="shared" ca="1" si="33"/>
        <v>0</v>
      </c>
      <c r="BA135" s="351"/>
      <c r="BB135" s="174"/>
      <c r="BC135" s="174"/>
      <c r="BD135" s="352">
        <f t="shared" si="72"/>
        <v>-1</v>
      </c>
      <c r="BE135" s="267">
        <f t="shared" si="34"/>
        <v>-2</v>
      </c>
      <c r="BF135" s="267">
        <f t="shared" si="35"/>
        <v>-3</v>
      </c>
      <c r="BG135" s="354">
        <f t="shared" ca="1" si="36"/>
        <v>1</v>
      </c>
      <c r="BH135" s="100">
        <f t="shared" ca="1" si="37"/>
        <v>5</v>
      </c>
      <c r="BI135" s="100">
        <f t="shared" ca="1" si="38"/>
        <v>2</v>
      </c>
      <c r="BJ135" s="354">
        <f t="shared" ca="1" si="39"/>
        <v>0</v>
      </c>
      <c r="BK135" s="100">
        <f t="shared" ca="1" si="40"/>
        <v>6</v>
      </c>
      <c r="BL135" s="100">
        <f t="shared" ca="1" si="41"/>
        <v>2</v>
      </c>
      <c r="BM135" s="354">
        <f t="shared" ca="1" si="42"/>
        <v>0</v>
      </c>
      <c r="BN135" s="354"/>
      <c r="BQ135" s="355" t="str">
        <f t="shared" ca="1" si="43"/>
        <v/>
      </c>
      <c r="BR135" s="355" t="str">
        <f t="shared" ca="1" si="44"/>
        <v/>
      </c>
      <c r="BS135" s="355"/>
      <c r="BT135" s="355" t="str">
        <f t="shared" si="45"/>
        <v/>
      </c>
      <c r="BU135" s="355" t="str">
        <f t="shared" ca="1" si="46"/>
        <v/>
      </c>
      <c r="BV135" s="355" t="str">
        <f t="shared" ca="1" si="47"/>
        <v/>
      </c>
      <c r="BW135" s="355"/>
      <c r="BX135" s="379">
        <f t="shared" ca="1" si="48"/>
        <v>0</v>
      </c>
      <c r="BY135" s="351">
        <f t="shared" ca="1" si="49"/>
        <v>1</v>
      </c>
      <c r="BZ135" s="174">
        <f t="shared" ca="1" si="50"/>
        <v>2</v>
      </c>
      <c r="CA135" s="174">
        <f t="shared" ca="1" si="51"/>
        <v>2</v>
      </c>
      <c r="CB135" s="351"/>
      <c r="CC135" s="174"/>
      <c r="CD135" s="174"/>
      <c r="CE135" s="352">
        <f t="shared" si="52"/>
        <v>-1</v>
      </c>
      <c r="CF135" s="267">
        <f t="shared" si="53"/>
        <v>2</v>
      </c>
      <c r="CG135" s="267">
        <f t="shared" si="54"/>
        <v>1</v>
      </c>
      <c r="CH135" s="354">
        <f t="shared" ca="1" si="55"/>
        <v>0</v>
      </c>
      <c r="CI135" s="100">
        <f t="shared" ca="1" si="56"/>
        <v>4</v>
      </c>
      <c r="CJ135" s="100">
        <f t="shared" ca="1" si="57"/>
        <v>0</v>
      </c>
      <c r="CK135" s="354">
        <f t="shared" ca="1" si="58"/>
        <v>1</v>
      </c>
      <c r="CL135" s="100">
        <f t="shared" ca="1" si="59"/>
        <v>8</v>
      </c>
      <c r="CM135" s="100">
        <f t="shared" ca="1" si="60"/>
        <v>4</v>
      </c>
      <c r="CN135" s="354">
        <f t="shared" ca="1" si="61"/>
        <v>1</v>
      </c>
      <c r="CO135" s="354"/>
      <c r="CR135" s="355" t="str">
        <f t="shared" ca="1" si="73"/>
        <v/>
      </c>
      <c r="CS135" s="355" t="str">
        <f t="shared" ca="1" si="62"/>
        <v xml:space="preserve">wR3'2&gt;2S </v>
      </c>
      <c r="CT135" s="355"/>
      <c r="CU135" s="355" t="str">
        <f t="shared" si="63"/>
        <v/>
      </c>
      <c r="CV135" s="355" t="str">
        <f t="shared" ca="1" si="64"/>
        <v/>
      </c>
      <c r="CW135" s="355" t="str">
        <f t="shared" ca="1" si="65"/>
        <v xml:space="preserve">wR8'8&gt;1S </v>
      </c>
      <c r="CX135" s="402"/>
      <c r="CY135" t="str">
        <f t="shared" ca="1" si="66"/>
        <v xml:space="preserve">wR3'2&gt;2S wR8'8&gt;1S </v>
      </c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</row>
    <row r="136" spans="1:133" x14ac:dyDescent="0.25">
      <c r="A136" s="126">
        <v>57</v>
      </c>
      <c r="B136" s="123">
        <f>IF(ввод!F59="","",ввод!F59)</f>
        <v>98.943363576751096</v>
      </c>
      <c r="C136" s="123">
        <f>IF(ввод!G59="","",ввод!G59)</f>
        <v>99.389531293836328</v>
      </c>
      <c r="D136" s="123" t="str">
        <f>IF(ввод!H59="","",ввод!H59)</f>
        <v/>
      </c>
      <c r="E136" s="124" t="str">
        <f>IF(ввод!I59="","",ввод!I59)</f>
        <v/>
      </c>
      <c r="F136" s="100">
        <f t="shared" si="109"/>
        <v>2</v>
      </c>
      <c r="G136" s="257">
        <f>IF(AND(F136&gt;=2,COUNTA(ввод!D59)=1),1,"")</f>
        <v>1</v>
      </c>
      <c r="H136" s="100">
        <f t="shared" si="77"/>
        <v>0.31548821829748802</v>
      </c>
      <c r="K136" s="100">
        <f t="shared" si="5"/>
        <v>99.166447435293719</v>
      </c>
      <c r="M136" s="100">
        <f>IF(ISNUMBER(парам!$B$8),K136-парам!$B$8,K136-$B$3)</f>
        <v>-0.83355256470628092</v>
      </c>
      <c r="N136" s="100">
        <f t="shared" si="6"/>
        <v>-0.83</v>
      </c>
      <c r="O136" s="125">
        <f t="shared" ca="1" si="7"/>
        <v>-1.0599451930142807</v>
      </c>
      <c r="P136" s="100">
        <f t="shared" si="67"/>
        <v>0.44616771708523117</v>
      </c>
      <c r="Q136" s="100">
        <f t="shared" si="3"/>
        <v>0.45</v>
      </c>
      <c r="R136" s="125">
        <f t="shared" ca="1" si="68"/>
        <v>0.20021441842489865</v>
      </c>
      <c r="S136" s="100">
        <f t="shared" si="69"/>
        <v>0.40261251345783933</v>
      </c>
      <c r="T136" s="100">
        <f t="shared" si="8"/>
        <v>0.4</v>
      </c>
      <c r="U136" s="125">
        <f t="shared" ca="1" si="70"/>
        <v>0.50863988086355361</v>
      </c>
      <c r="V136" s="174">
        <f t="shared" ca="1" si="9"/>
        <v>0</v>
      </c>
      <c r="W136" s="351">
        <f t="shared" ca="1" si="10"/>
        <v>0</v>
      </c>
      <c r="X136" s="174">
        <f t="shared" ca="1" si="11"/>
        <v>0</v>
      </c>
      <c r="Y136" s="174">
        <f t="shared" ca="1" si="12"/>
        <v>0</v>
      </c>
      <c r="Z136" s="351">
        <f t="shared" si="13"/>
        <v>-1</v>
      </c>
      <c r="AA136" s="174">
        <f t="shared" si="14"/>
        <v>1</v>
      </c>
      <c r="AB136" s="174">
        <f t="shared" si="15"/>
        <v>2</v>
      </c>
      <c r="AC136" s="352">
        <f t="shared" si="74"/>
        <v>-1</v>
      </c>
      <c r="AD136" s="267">
        <f t="shared" si="16"/>
        <v>0</v>
      </c>
      <c r="AE136" s="267">
        <f t="shared" si="75"/>
        <v>-1</v>
      </c>
      <c r="AF136" s="354">
        <f t="shared" ca="1" si="17"/>
        <v>0</v>
      </c>
      <c r="AG136" s="100">
        <f t="shared" ca="1" si="18"/>
        <v>6</v>
      </c>
      <c r="AH136" s="100">
        <f t="shared" ca="1" si="19"/>
        <v>2</v>
      </c>
      <c r="AI136" s="354">
        <f t="shared" ca="1" si="20"/>
        <v>1</v>
      </c>
      <c r="AJ136" s="100">
        <f t="shared" ca="1" si="84"/>
        <v>6</v>
      </c>
      <c r="AK136" s="100">
        <f t="shared" ca="1" si="22"/>
        <v>3</v>
      </c>
      <c r="AL136" s="354">
        <f t="shared" ca="1" si="82"/>
        <v>0</v>
      </c>
      <c r="AM136" s="354">
        <f t="shared" ca="1" si="23"/>
        <v>1</v>
      </c>
      <c r="AN136" s="100">
        <f t="shared" ref="AN136:AO136" ca="1" si="133">SUM(AL132:AL136)</f>
        <v>1</v>
      </c>
      <c r="AO136" s="100">
        <f t="shared" ca="1" si="133"/>
        <v>2</v>
      </c>
      <c r="AP136" s="355" t="str">
        <f t="shared" ca="1" si="24"/>
        <v/>
      </c>
      <c r="AQ136" s="355" t="str">
        <f t="shared" ca="1" si="25"/>
        <v/>
      </c>
      <c r="AR136" s="355" t="str">
        <f t="shared" si="26"/>
        <v/>
      </c>
      <c r="AS136" s="355" t="str">
        <f t="shared" si="27"/>
        <v/>
      </c>
      <c r="AT136" s="355" t="str">
        <f t="shared" ca="1" si="28"/>
        <v/>
      </c>
      <c r="AU136" s="355" t="str">
        <f t="shared" ca="1" si="29"/>
        <v/>
      </c>
      <c r="AV136" s="355" t="str">
        <f t="shared" ca="1" si="30"/>
        <v/>
      </c>
      <c r="AW136" s="379">
        <f t="shared" ca="1" si="31"/>
        <v>0</v>
      </c>
      <c r="AX136" s="351">
        <f t="shared" ca="1" si="32"/>
        <v>0</v>
      </c>
      <c r="AY136" s="174">
        <f t="shared" ca="1" si="80"/>
        <v>0</v>
      </c>
      <c r="AZ136" s="174">
        <f t="shared" ca="1" si="33"/>
        <v>0</v>
      </c>
      <c r="BA136" s="351"/>
      <c r="BB136" s="174"/>
      <c r="BC136" s="174"/>
      <c r="BD136" s="352">
        <f t="shared" si="72"/>
        <v>1</v>
      </c>
      <c r="BE136" s="267">
        <f t="shared" si="34"/>
        <v>-2</v>
      </c>
      <c r="BF136" s="267">
        <f t="shared" si="35"/>
        <v>-1</v>
      </c>
      <c r="BG136" s="354">
        <f t="shared" ca="1" si="36"/>
        <v>1</v>
      </c>
      <c r="BH136" s="100">
        <f t="shared" ca="1" si="37"/>
        <v>6</v>
      </c>
      <c r="BI136" s="100">
        <f t="shared" ca="1" si="38"/>
        <v>3</v>
      </c>
      <c r="BJ136" s="354">
        <f t="shared" ca="1" si="39"/>
        <v>0</v>
      </c>
      <c r="BK136" s="100">
        <f t="shared" ca="1" si="40"/>
        <v>5</v>
      </c>
      <c r="BL136" s="100">
        <f t="shared" ca="1" si="41"/>
        <v>2</v>
      </c>
      <c r="BM136" s="354">
        <f t="shared" ca="1" si="42"/>
        <v>0</v>
      </c>
      <c r="BN136" s="354"/>
      <c r="BQ136" s="355" t="str">
        <f t="shared" ca="1" si="43"/>
        <v/>
      </c>
      <c r="BR136" s="355" t="str">
        <f t="shared" ca="1" si="44"/>
        <v/>
      </c>
      <c r="BS136" s="355"/>
      <c r="BT136" s="355" t="str">
        <f t="shared" si="45"/>
        <v/>
      </c>
      <c r="BU136" s="355" t="str">
        <f t="shared" ca="1" si="46"/>
        <v/>
      </c>
      <c r="BV136" s="355" t="str">
        <f t="shared" ca="1" si="47"/>
        <v/>
      </c>
      <c r="BW136" s="355"/>
      <c r="BX136" s="379">
        <f t="shared" ca="1" si="48"/>
        <v>0</v>
      </c>
      <c r="BY136" s="351">
        <f t="shared" ca="1" si="49"/>
        <v>0</v>
      </c>
      <c r="BZ136" s="174">
        <f t="shared" ca="1" si="50"/>
        <v>1</v>
      </c>
      <c r="CA136" s="174">
        <f t="shared" ca="1" si="51"/>
        <v>1</v>
      </c>
      <c r="CB136" s="351"/>
      <c r="CC136" s="174"/>
      <c r="CD136" s="174"/>
      <c r="CE136" s="352">
        <f t="shared" si="52"/>
        <v>-1</v>
      </c>
      <c r="CF136" s="267">
        <f t="shared" si="53"/>
        <v>0</v>
      </c>
      <c r="CG136" s="267">
        <f t="shared" si="54"/>
        <v>1</v>
      </c>
      <c r="CH136" s="354">
        <f t="shared" ca="1" si="55"/>
        <v>0</v>
      </c>
      <c r="CI136" s="100">
        <f t="shared" ca="1" si="56"/>
        <v>3</v>
      </c>
      <c r="CJ136" s="100">
        <f t="shared" ca="1" si="57"/>
        <v>0</v>
      </c>
      <c r="CK136" s="354">
        <f t="shared" ca="1" si="58"/>
        <v>1</v>
      </c>
      <c r="CL136" s="100">
        <f t="shared" ca="1" si="59"/>
        <v>8</v>
      </c>
      <c r="CM136" s="100">
        <f t="shared" ca="1" si="60"/>
        <v>4</v>
      </c>
      <c r="CN136" s="354">
        <f t="shared" ca="1" si="61"/>
        <v>0</v>
      </c>
      <c r="CO136" s="354"/>
      <c r="CR136" s="355" t="str">
        <f t="shared" ca="1" si="73"/>
        <v/>
      </c>
      <c r="CS136" s="355" t="str">
        <f t="shared" ca="1" si="62"/>
        <v/>
      </c>
      <c r="CT136" s="355"/>
      <c r="CU136" s="355" t="str">
        <f t="shared" si="63"/>
        <v/>
      </c>
      <c r="CV136" s="355" t="str">
        <f t="shared" ca="1" si="64"/>
        <v/>
      </c>
      <c r="CW136" s="355" t="str">
        <f t="shared" ca="1" si="65"/>
        <v xml:space="preserve">wR8'8&gt;1S </v>
      </c>
      <c r="CX136" s="402"/>
      <c r="CY136" t="str">
        <f t="shared" ca="1" si="66"/>
        <v xml:space="preserve">wR8'8&gt;1S </v>
      </c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</row>
    <row r="137" spans="1:133" x14ac:dyDescent="0.25">
      <c r="A137" s="126">
        <v>58</v>
      </c>
      <c r="B137" s="123">
        <f>IF(ввод!F60="","",ввод!F60)</f>
        <v>101.05831014736515</v>
      </c>
      <c r="C137" s="123">
        <f>IF(ввод!G60="","",ввод!G60)</f>
        <v>100.24993425409421</v>
      </c>
      <c r="D137" s="123" t="str">
        <f>IF(ввод!H60="","",ввод!H60)</f>
        <v/>
      </c>
      <c r="E137" s="124" t="str">
        <f>IF(ввод!I60="","",ввод!I60)</f>
        <v/>
      </c>
      <c r="F137" s="100">
        <f t="shared" si="109"/>
        <v>2</v>
      </c>
      <c r="G137" s="257">
        <f>IF(AND(F137&gt;=2,COUNTA(ввод!D60)=1),1,"")</f>
        <v>1</v>
      </c>
      <c r="H137" s="100">
        <f t="shared" si="77"/>
        <v>0.57160807587961049</v>
      </c>
      <c r="K137" s="100">
        <f t="shared" si="5"/>
        <v>100.65412220072969</v>
      </c>
      <c r="M137" s="100">
        <f>IF(ISNUMBER(парам!$B$8),K137-парам!$B$8,K137-$B$3)</f>
        <v>0.65412220072968807</v>
      </c>
      <c r="N137" s="100">
        <f t="shared" si="6"/>
        <v>0.65</v>
      </c>
      <c r="O137" s="125">
        <f t="shared" ca="1" si="7"/>
        <v>0.83178159562338516</v>
      </c>
      <c r="P137" s="100">
        <f t="shared" si="67"/>
        <v>0.8083758932709344</v>
      </c>
      <c r="Q137" s="100">
        <f t="shared" si="3"/>
        <v>0.81</v>
      </c>
      <c r="R137" s="125">
        <f t="shared" ca="1" si="68"/>
        <v>0.36275262225893012</v>
      </c>
      <c r="S137" s="100">
        <f t="shared" si="69"/>
        <v>1.487674765435969</v>
      </c>
      <c r="T137" s="100">
        <f t="shared" si="8"/>
        <v>1.5</v>
      </c>
      <c r="U137" s="125">
        <f t="shared" ca="1" si="70"/>
        <v>1.9073995532383261</v>
      </c>
      <c r="V137" s="174">
        <f t="shared" ca="1" si="9"/>
        <v>0</v>
      </c>
      <c r="W137" s="351">
        <f t="shared" ca="1" si="10"/>
        <v>0</v>
      </c>
      <c r="X137" s="174">
        <f t="shared" ca="1" si="11"/>
        <v>0</v>
      </c>
      <c r="Y137" s="174">
        <f t="shared" ca="1" si="12"/>
        <v>0</v>
      </c>
      <c r="Z137" s="351">
        <f t="shared" si="13"/>
        <v>1</v>
      </c>
      <c r="AA137" s="174">
        <f t="shared" si="14"/>
        <v>1</v>
      </c>
      <c r="AB137" s="174">
        <f t="shared" si="15"/>
        <v>0</v>
      </c>
      <c r="AC137" s="352">
        <f t="shared" si="74"/>
        <v>1</v>
      </c>
      <c r="AD137" s="267">
        <f t="shared" si="16"/>
        <v>0</v>
      </c>
      <c r="AE137" s="267">
        <f t="shared" si="75"/>
        <v>-1</v>
      </c>
      <c r="AF137" s="354">
        <f t="shared" ca="1" si="17"/>
        <v>0</v>
      </c>
      <c r="AG137" s="100">
        <f t="shared" ca="1" si="18"/>
        <v>5</v>
      </c>
      <c r="AH137" s="100">
        <f t="shared" ca="1" si="19"/>
        <v>2</v>
      </c>
      <c r="AI137" s="354">
        <f t="shared" ca="1" si="20"/>
        <v>1</v>
      </c>
      <c r="AJ137" s="100">
        <f t="shared" ca="1" si="84"/>
        <v>6</v>
      </c>
      <c r="AK137" s="100">
        <f t="shared" ca="1" si="22"/>
        <v>3</v>
      </c>
      <c r="AL137" s="354">
        <f t="shared" ca="1" si="82"/>
        <v>1</v>
      </c>
      <c r="AM137" s="354">
        <f t="shared" ca="1" si="23"/>
        <v>0</v>
      </c>
      <c r="AN137" s="100">
        <f t="shared" ref="AN137:AO137" ca="1" si="134">SUM(AL133:AL137)</f>
        <v>2</v>
      </c>
      <c r="AO137" s="100">
        <f t="shared" ca="1" si="134"/>
        <v>2</v>
      </c>
      <c r="AP137" s="355" t="str">
        <f t="shared" ca="1" si="24"/>
        <v/>
      </c>
      <c r="AQ137" s="355" t="str">
        <f t="shared" ca="1" si="25"/>
        <v/>
      </c>
      <c r="AR137" s="355" t="str">
        <f t="shared" si="26"/>
        <v/>
      </c>
      <c r="AS137" s="355" t="str">
        <f t="shared" si="27"/>
        <v/>
      </c>
      <c r="AT137" s="355" t="str">
        <f t="shared" ca="1" si="28"/>
        <v/>
      </c>
      <c r="AU137" s="355" t="str">
        <f t="shared" ca="1" si="29"/>
        <v/>
      </c>
      <c r="AV137" s="355" t="str">
        <f t="shared" ca="1" si="30"/>
        <v/>
      </c>
      <c r="AW137" s="379">
        <f t="shared" ca="1" si="31"/>
        <v>0</v>
      </c>
      <c r="AX137" s="351">
        <f t="shared" ca="1" si="32"/>
        <v>0</v>
      </c>
      <c r="AY137" s="174">
        <f t="shared" ca="1" si="80"/>
        <v>0</v>
      </c>
      <c r="AZ137" s="174">
        <f t="shared" ca="1" si="33"/>
        <v>0</v>
      </c>
      <c r="BA137" s="351"/>
      <c r="BB137" s="174"/>
      <c r="BC137" s="174"/>
      <c r="BD137" s="352">
        <f t="shared" si="72"/>
        <v>1</v>
      </c>
      <c r="BE137" s="267">
        <f t="shared" si="34"/>
        <v>0</v>
      </c>
      <c r="BF137" s="267">
        <f t="shared" si="35"/>
        <v>1</v>
      </c>
      <c r="BG137" s="354">
        <f t="shared" ca="1" si="36"/>
        <v>1</v>
      </c>
      <c r="BH137" s="100">
        <f t="shared" ca="1" si="37"/>
        <v>7</v>
      </c>
      <c r="BI137" s="100">
        <f t="shared" ca="1" si="38"/>
        <v>4</v>
      </c>
      <c r="BJ137" s="354">
        <f t="shared" ca="1" si="39"/>
        <v>0</v>
      </c>
      <c r="BK137" s="100">
        <f t="shared" ca="1" si="40"/>
        <v>4</v>
      </c>
      <c r="BL137" s="100">
        <f t="shared" ca="1" si="41"/>
        <v>1</v>
      </c>
      <c r="BM137" s="354">
        <f t="shared" ca="1" si="42"/>
        <v>0</v>
      </c>
      <c r="BN137" s="354"/>
      <c r="BQ137" s="355" t="str">
        <f t="shared" ca="1" si="43"/>
        <v/>
      </c>
      <c r="BR137" s="355" t="str">
        <f t="shared" ca="1" si="44"/>
        <v/>
      </c>
      <c r="BS137" s="355"/>
      <c r="BT137" s="355" t="str">
        <f t="shared" si="45"/>
        <v/>
      </c>
      <c r="BU137" s="355" t="str">
        <f t="shared" ca="1" si="46"/>
        <v/>
      </c>
      <c r="BV137" s="355" t="str">
        <f t="shared" ca="1" si="47"/>
        <v/>
      </c>
      <c r="BW137" s="355"/>
      <c r="BX137" s="379">
        <f t="shared" ca="1" si="48"/>
        <v>1</v>
      </c>
      <c r="BY137" s="351">
        <f t="shared" ca="1" si="49"/>
        <v>1</v>
      </c>
      <c r="BZ137" s="174">
        <f t="shared" ca="1" si="50"/>
        <v>1</v>
      </c>
      <c r="CA137" s="174">
        <f t="shared" ca="1" si="51"/>
        <v>2</v>
      </c>
      <c r="CB137" s="351"/>
      <c r="CC137" s="174"/>
      <c r="CD137" s="174"/>
      <c r="CE137" s="352">
        <f t="shared" si="52"/>
        <v>1</v>
      </c>
      <c r="CF137" s="267">
        <f t="shared" si="53"/>
        <v>2</v>
      </c>
      <c r="CG137" s="267">
        <f t="shared" si="54"/>
        <v>1</v>
      </c>
      <c r="CH137" s="354">
        <f t="shared" ca="1" si="55"/>
        <v>0</v>
      </c>
      <c r="CI137" s="100">
        <f t="shared" ca="1" si="56"/>
        <v>2</v>
      </c>
      <c r="CJ137" s="100">
        <f t="shared" ca="1" si="57"/>
        <v>0</v>
      </c>
      <c r="CK137" s="354">
        <f t="shared" ca="1" si="58"/>
        <v>1</v>
      </c>
      <c r="CL137" s="100">
        <f t="shared" ca="1" si="59"/>
        <v>8</v>
      </c>
      <c r="CM137" s="100">
        <f t="shared" ca="1" si="60"/>
        <v>4</v>
      </c>
      <c r="CN137" s="354">
        <f t="shared" ca="1" si="61"/>
        <v>1</v>
      </c>
      <c r="CO137" s="354"/>
      <c r="CR137" s="355" t="str">
        <f t="shared" ca="1" si="73"/>
        <v xml:space="preserve">wR1'1&gt;3S </v>
      </c>
      <c r="CS137" s="355" t="str">
        <f t="shared" ca="1" si="62"/>
        <v xml:space="preserve">wR3'2&gt;2S </v>
      </c>
      <c r="CT137" s="355"/>
      <c r="CU137" s="355" t="str">
        <f t="shared" si="63"/>
        <v/>
      </c>
      <c r="CV137" s="355" t="str">
        <f t="shared" ca="1" si="64"/>
        <v/>
      </c>
      <c r="CW137" s="355" t="str">
        <f t="shared" ca="1" si="65"/>
        <v xml:space="preserve">wR8'8&gt;1S </v>
      </c>
      <c r="CX137" s="402"/>
      <c r="CY137" t="str">
        <f t="shared" ca="1" si="66"/>
        <v xml:space="preserve">wR1'1&gt;3S wR3'2&gt;2S wR8'8&gt;1S </v>
      </c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</row>
    <row r="138" spans="1:133" x14ac:dyDescent="0.25">
      <c r="A138" s="126">
        <v>59</v>
      </c>
      <c r="B138" s="123">
        <f>IF(ввод!F61="","",ввод!F61)</f>
        <v>98.594570755115981</v>
      </c>
      <c r="C138" s="123">
        <f>IF(ввод!G61="","",ввод!G61)</f>
        <v>100.41684075002989</v>
      </c>
      <c r="D138" s="123" t="str">
        <f>IF(ввод!H61="","",ввод!H61)</f>
        <v/>
      </c>
      <c r="E138" s="124" t="str">
        <f>IF(ввод!I61="","",ввод!I61)</f>
        <v/>
      </c>
      <c r="F138" s="100">
        <f t="shared" si="109"/>
        <v>2</v>
      </c>
      <c r="G138" s="257">
        <f>IF(AND(F138&gt;=2,COUNTA(ввод!D61)=1),1,"")</f>
        <v>1</v>
      </c>
      <c r="H138" s="100">
        <f t="shared" si="77"/>
        <v>1.2885394705564011</v>
      </c>
      <c r="K138" s="100">
        <f t="shared" si="5"/>
        <v>99.505705752572936</v>
      </c>
      <c r="M138" s="100">
        <f>IF(ISNUMBER(парам!$B$8),K138-парам!$B$8,K138-$B$3)</f>
        <v>-0.49429424742706374</v>
      </c>
      <c r="N138" s="100">
        <f t="shared" si="6"/>
        <v>-0.49</v>
      </c>
      <c r="O138" s="125">
        <f t="shared" ca="1" si="7"/>
        <v>-0.62854441780710402</v>
      </c>
      <c r="P138" s="100">
        <f t="shared" si="67"/>
        <v>1.8222699949139098</v>
      </c>
      <c r="Q138" s="100">
        <f t="shared" si="3"/>
        <v>1.8</v>
      </c>
      <c r="R138" s="125">
        <f t="shared" ca="1" si="68"/>
        <v>0.81772999989404305</v>
      </c>
      <c r="S138" s="100">
        <f t="shared" si="69"/>
        <v>1.1484164481567518</v>
      </c>
      <c r="T138" s="100">
        <f t="shared" si="8"/>
        <v>1.1000000000000001</v>
      </c>
      <c r="U138" s="125">
        <f t="shared" ca="1" si="70"/>
        <v>1.3987596723747726</v>
      </c>
      <c r="V138" s="174">
        <f t="shared" ca="1" si="9"/>
        <v>0</v>
      </c>
      <c r="W138" s="351">
        <f t="shared" ca="1" si="10"/>
        <v>0</v>
      </c>
      <c r="X138" s="174">
        <f t="shared" ca="1" si="11"/>
        <v>0</v>
      </c>
      <c r="Y138" s="174">
        <f t="shared" ca="1" si="12"/>
        <v>0</v>
      </c>
      <c r="Z138" s="351">
        <f t="shared" si="13"/>
        <v>-1</v>
      </c>
      <c r="AA138" s="174">
        <f t="shared" si="14"/>
        <v>3</v>
      </c>
      <c r="AB138" s="174">
        <f t="shared" si="15"/>
        <v>2</v>
      </c>
      <c r="AC138" s="352">
        <f t="shared" si="74"/>
        <v>-1</v>
      </c>
      <c r="AD138" s="267">
        <f t="shared" si="16"/>
        <v>-2</v>
      </c>
      <c r="AE138" s="267">
        <f t="shared" si="75"/>
        <v>-1</v>
      </c>
      <c r="AF138" s="354">
        <f t="shared" ca="1" si="17"/>
        <v>0</v>
      </c>
      <c r="AG138" s="100">
        <f t="shared" ca="1" si="18"/>
        <v>4</v>
      </c>
      <c r="AH138" s="100">
        <f t="shared" ca="1" si="19"/>
        <v>2</v>
      </c>
      <c r="AI138" s="354">
        <f t="shared" ca="1" si="20"/>
        <v>1</v>
      </c>
      <c r="AJ138" s="100">
        <f t="shared" ca="1" si="84"/>
        <v>6</v>
      </c>
      <c r="AK138" s="100">
        <f t="shared" ca="1" si="22"/>
        <v>3</v>
      </c>
      <c r="AL138" s="354">
        <f t="shared" ca="1" si="82"/>
        <v>0</v>
      </c>
      <c r="AM138" s="354">
        <f t="shared" ca="1" si="23"/>
        <v>1</v>
      </c>
      <c r="AN138" s="100">
        <f t="shared" ref="AN138:AO138" ca="1" si="135">SUM(AL134:AL138)</f>
        <v>2</v>
      </c>
      <c r="AO138" s="100">
        <f t="shared" ca="1" si="135"/>
        <v>2</v>
      </c>
      <c r="AP138" s="355" t="str">
        <f t="shared" ca="1" si="24"/>
        <v/>
      </c>
      <c r="AQ138" s="355" t="str">
        <f t="shared" ca="1" si="25"/>
        <v/>
      </c>
      <c r="AR138" s="355" t="str">
        <f t="shared" si="26"/>
        <v/>
      </c>
      <c r="AS138" s="355" t="str">
        <f t="shared" si="27"/>
        <v/>
      </c>
      <c r="AT138" s="355" t="str">
        <f t="shared" ca="1" si="28"/>
        <v/>
      </c>
      <c r="AU138" s="355" t="str">
        <f t="shared" ca="1" si="29"/>
        <v/>
      </c>
      <c r="AV138" s="355" t="str">
        <f t="shared" ca="1" si="30"/>
        <v/>
      </c>
      <c r="AW138" s="379">
        <f t="shared" ca="1" si="31"/>
        <v>0</v>
      </c>
      <c r="AX138" s="351">
        <f t="shared" ca="1" si="32"/>
        <v>0</v>
      </c>
      <c r="AY138" s="174">
        <f t="shared" ca="1" si="80"/>
        <v>0</v>
      </c>
      <c r="AZ138" s="174">
        <f t="shared" ca="1" si="33"/>
        <v>0</v>
      </c>
      <c r="BA138" s="351"/>
      <c r="BB138" s="174"/>
      <c r="BC138" s="174"/>
      <c r="BD138" s="352">
        <f t="shared" si="72"/>
        <v>1</v>
      </c>
      <c r="BE138" s="267">
        <f t="shared" si="34"/>
        <v>2</v>
      </c>
      <c r="BF138" s="267">
        <f t="shared" si="35"/>
        <v>1</v>
      </c>
      <c r="BG138" s="354">
        <f t="shared" ca="1" si="36"/>
        <v>0</v>
      </c>
      <c r="BH138" s="100">
        <f t="shared" ca="1" si="37"/>
        <v>6</v>
      </c>
      <c r="BI138" s="100">
        <f t="shared" ca="1" si="38"/>
        <v>4</v>
      </c>
      <c r="BJ138" s="354">
        <f t="shared" ca="1" si="39"/>
        <v>1</v>
      </c>
      <c r="BK138" s="100">
        <f t="shared" ca="1" si="40"/>
        <v>4</v>
      </c>
      <c r="BL138" s="100">
        <f t="shared" ca="1" si="41"/>
        <v>1</v>
      </c>
      <c r="BM138" s="354">
        <f t="shared" ca="1" si="42"/>
        <v>1</v>
      </c>
      <c r="BN138" s="354"/>
      <c r="BQ138" s="355" t="str">
        <f t="shared" ca="1" si="43"/>
        <v/>
      </c>
      <c r="BR138" s="355" t="str">
        <f t="shared" ca="1" si="44"/>
        <v/>
      </c>
      <c r="BS138" s="355"/>
      <c r="BT138" s="355" t="str">
        <f t="shared" si="45"/>
        <v/>
      </c>
      <c r="BU138" s="355" t="str">
        <f t="shared" ca="1" si="46"/>
        <v/>
      </c>
      <c r="BV138" s="355" t="str">
        <f t="shared" ca="1" si="47"/>
        <v/>
      </c>
      <c r="BW138" s="355"/>
      <c r="BX138" s="379">
        <f t="shared" ca="1" si="48"/>
        <v>0</v>
      </c>
      <c r="BY138" s="351">
        <f t="shared" ca="1" si="49"/>
        <v>1</v>
      </c>
      <c r="BZ138" s="174">
        <f t="shared" ca="1" si="50"/>
        <v>2</v>
      </c>
      <c r="CA138" s="174">
        <f t="shared" ca="1" si="51"/>
        <v>1</v>
      </c>
      <c r="CB138" s="351"/>
      <c r="CC138" s="174"/>
      <c r="CD138" s="174"/>
      <c r="CE138" s="352">
        <f t="shared" si="52"/>
        <v>-1</v>
      </c>
      <c r="CF138" s="267">
        <f t="shared" si="53"/>
        <v>0</v>
      </c>
      <c r="CG138" s="267">
        <f t="shared" si="54"/>
        <v>-1</v>
      </c>
      <c r="CH138" s="354">
        <f t="shared" ca="1" si="55"/>
        <v>0</v>
      </c>
      <c r="CI138" s="100">
        <f t="shared" ca="1" si="56"/>
        <v>2</v>
      </c>
      <c r="CJ138" s="100">
        <f t="shared" ca="1" si="57"/>
        <v>0</v>
      </c>
      <c r="CK138" s="354">
        <f t="shared" ca="1" si="58"/>
        <v>1</v>
      </c>
      <c r="CL138" s="100">
        <f t="shared" ca="1" si="59"/>
        <v>8</v>
      </c>
      <c r="CM138" s="100">
        <f t="shared" ca="1" si="60"/>
        <v>4</v>
      </c>
      <c r="CN138" s="354">
        <f t="shared" ca="1" si="61"/>
        <v>1</v>
      </c>
      <c r="CO138" s="354"/>
      <c r="CR138" s="355" t="str">
        <f t="shared" ca="1" si="73"/>
        <v/>
      </c>
      <c r="CS138" s="355" t="str">
        <f t="shared" ca="1" si="62"/>
        <v xml:space="preserve">wR3'2&gt;2S </v>
      </c>
      <c r="CT138" s="355"/>
      <c r="CU138" s="355" t="str">
        <f t="shared" si="63"/>
        <v/>
      </c>
      <c r="CV138" s="355" t="str">
        <f t="shared" ca="1" si="64"/>
        <v/>
      </c>
      <c r="CW138" s="355" t="str">
        <f t="shared" ca="1" si="65"/>
        <v xml:space="preserve">wR8'8&gt;1S </v>
      </c>
      <c r="CX138" s="402"/>
      <c r="CY138" t="str">
        <f t="shared" ca="1" si="66"/>
        <v xml:space="preserve">wR3'2&gt;2S wR8'8&gt;1S </v>
      </c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</row>
    <row r="139" spans="1:133" x14ac:dyDescent="0.25">
      <c r="A139" s="126">
        <v>60</v>
      </c>
      <c r="B139" s="123">
        <f>IF(ввод!F62="","",ввод!F62)</f>
        <v>100.05513765448126</v>
      </c>
      <c r="C139" s="123">
        <f>IF(ввод!G62="","",ввод!G62)</f>
        <v>98.580698573394912</v>
      </c>
      <c r="D139" s="123" t="str">
        <f>IF(ввод!H62="","",ввод!H62)</f>
        <v/>
      </c>
      <c r="E139" s="124" t="str">
        <f>IF(ввод!I62="","",ввод!I62)</f>
        <v/>
      </c>
      <c r="F139" s="100">
        <f t="shared" si="109"/>
        <v>2</v>
      </c>
      <c r="G139" s="257">
        <f>IF(AND(F139&gt;=2,COUNTA(ввод!D62)=1),1,"")</f>
        <v>1</v>
      </c>
      <c r="H139" s="100">
        <f t="shared" si="77"/>
        <v>1.0425858726826163</v>
      </c>
      <c r="K139" s="100">
        <f t="shared" si="5"/>
        <v>99.317918113938077</v>
      </c>
      <c r="M139" s="100">
        <f>IF(ISNUMBER(парам!$B$8),K139-парам!$B$8,K139-$B$3)</f>
        <v>-0.68208188606192266</v>
      </c>
      <c r="N139" s="100">
        <f t="shared" si="6"/>
        <v>-0.68</v>
      </c>
      <c r="O139" s="125">
        <f t="shared" ca="1" si="7"/>
        <v>-0.86733512316431072</v>
      </c>
      <c r="P139" s="100">
        <f t="shared" si="67"/>
        <v>1.474439081086345</v>
      </c>
      <c r="Q139" s="100">
        <f t="shared" si="3"/>
        <v>1.5</v>
      </c>
      <c r="R139" s="125">
        <f t="shared" ca="1" si="68"/>
        <v>0.66164348476663071</v>
      </c>
      <c r="S139" s="100">
        <f t="shared" si="69"/>
        <v>0.18778763863485892</v>
      </c>
      <c r="T139" s="100">
        <f t="shared" si="8"/>
        <v>0.19</v>
      </c>
      <c r="U139" s="125">
        <f t="shared" ca="1" si="70"/>
        <v>0.24160394341018798</v>
      </c>
      <c r="V139" s="174">
        <f t="shared" ca="1" si="9"/>
        <v>0</v>
      </c>
      <c r="W139" s="351">
        <f t="shared" ca="1" si="10"/>
        <v>0</v>
      </c>
      <c r="X139" s="174">
        <f t="shared" ca="1" si="11"/>
        <v>0</v>
      </c>
      <c r="Y139" s="174">
        <f t="shared" ca="1" si="12"/>
        <v>0</v>
      </c>
      <c r="Z139" s="351">
        <f t="shared" si="13"/>
        <v>-1</v>
      </c>
      <c r="AA139" s="174">
        <f t="shared" si="14"/>
        <v>3</v>
      </c>
      <c r="AB139" s="174">
        <f t="shared" si="15"/>
        <v>2</v>
      </c>
      <c r="AC139" s="352">
        <f t="shared" si="74"/>
        <v>-1</v>
      </c>
      <c r="AD139" s="267">
        <f t="shared" si="16"/>
        <v>-2</v>
      </c>
      <c r="AE139" s="267">
        <f t="shared" si="75"/>
        <v>-3</v>
      </c>
      <c r="AF139" s="354">
        <f t="shared" ca="1" si="17"/>
        <v>0</v>
      </c>
      <c r="AG139" s="100">
        <f t="shared" ca="1" si="18"/>
        <v>4</v>
      </c>
      <c r="AH139" s="100">
        <f t="shared" ca="1" si="19"/>
        <v>1</v>
      </c>
      <c r="AI139" s="354">
        <f t="shared" ca="1" si="20"/>
        <v>1</v>
      </c>
      <c r="AJ139" s="100">
        <f t="shared" ca="1" si="84"/>
        <v>6</v>
      </c>
      <c r="AK139" s="100">
        <f t="shared" ca="1" si="22"/>
        <v>4</v>
      </c>
      <c r="AL139" s="354">
        <f t="shared" ca="1" si="82"/>
        <v>0</v>
      </c>
      <c r="AM139" s="354">
        <f t="shared" ca="1" si="23"/>
        <v>1</v>
      </c>
      <c r="AN139" s="100">
        <f t="shared" ref="AN139:AO139" ca="1" si="136">SUM(AL135:AL139)</f>
        <v>1</v>
      </c>
      <c r="AO139" s="100">
        <f t="shared" ca="1" si="136"/>
        <v>3</v>
      </c>
      <c r="AP139" s="355" t="str">
        <f t="shared" ca="1" si="24"/>
        <v/>
      </c>
      <c r="AQ139" s="355" t="str">
        <f t="shared" ca="1" si="25"/>
        <v/>
      </c>
      <c r="AR139" s="355" t="str">
        <f t="shared" si="26"/>
        <v/>
      </c>
      <c r="AS139" s="355" t="str">
        <f t="shared" si="27"/>
        <v/>
      </c>
      <c r="AT139" s="355" t="str">
        <f t="shared" ca="1" si="28"/>
        <v/>
      </c>
      <c r="AU139" s="355" t="str">
        <f t="shared" ca="1" si="29"/>
        <v/>
      </c>
      <c r="AV139" s="355" t="str">
        <f t="shared" ca="1" si="30"/>
        <v/>
      </c>
      <c r="AW139" s="379">
        <f t="shared" ca="1" si="31"/>
        <v>0</v>
      </c>
      <c r="AX139" s="351">
        <f t="shared" ca="1" si="32"/>
        <v>0</v>
      </c>
      <c r="AY139" s="174">
        <f t="shared" ca="1" si="80"/>
        <v>0</v>
      </c>
      <c r="AZ139" s="174">
        <f t="shared" ca="1" si="33"/>
        <v>0</v>
      </c>
      <c r="BA139" s="351"/>
      <c r="BB139" s="174"/>
      <c r="BC139" s="174"/>
      <c r="BD139" s="352">
        <f t="shared" si="72"/>
        <v>-1</v>
      </c>
      <c r="BE139" s="267">
        <f t="shared" si="34"/>
        <v>0</v>
      </c>
      <c r="BF139" s="267">
        <f t="shared" si="35"/>
        <v>1</v>
      </c>
      <c r="BG139" s="354">
        <f t="shared" ca="1" si="36"/>
        <v>0</v>
      </c>
      <c r="BH139" s="100">
        <f t="shared" ca="1" si="37"/>
        <v>6</v>
      </c>
      <c r="BI139" s="100">
        <f t="shared" ca="1" si="38"/>
        <v>3</v>
      </c>
      <c r="BJ139" s="354">
        <f t="shared" ca="1" si="39"/>
        <v>1</v>
      </c>
      <c r="BK139" s="100">
        <f t="shared" ca="1" si="40"/>
        <v>4</v>
      </c>
      <c r="BL139" s="100">
        <f t="shared" ca="1" si="41"/>
        <v>2</v>
      </c>
      <c r="BM139" s="354">
        <f t="shared" ca="1" si="42"/>
        <v>1</v>
      </c>
      <c r="BN139" s="354"/>
      <c r="BQ139" s="355" t="str">
        <f t="shared" ca="1" si="43"/>
        <v/>
      </c>
      <c r="BR139" s="355" t="str">
        <f t="shared" ca="1" si="44"/>
        <v/>
      </c>
      <c r="BS139" s="355"/>
      <c r="BT139" s="355" t="str">
        <f t="shared" si="45"/>
        <v/>
      </c>
      <c r="BU139" s="355" t="str">
        <f t="shared" ca="1" si="46"/>
        <v/>
      </c>
      <c r="BV139" s="355" t="str">
        <f t="shared" ca="1" si="47"/>
        <v/>
      </c>
      <c r="BW139" s="355"/>
      <c r="BX139" s="379">
        <f t="shared" ca="1" si="48"/>
        <v>0</v>
      </c>
      <c r="BY139" s="351">
        <f t="shared" ca="1" si="49"/>
        <v>0</v>
      </c>
      <c r="BZ139" s="174">
        <f t="shared" ca="1" si="50"/>
        <v>1</v>
      </c>
      <c r="CA139" s="174">
        <f t="shared" ca="1" si="51"/>
        <v>1</v>
      </c>
      <c r="CB139" s="351"/>
      <c r="CC139" s="174"/>
      <c r="CD139" s="174"/>
      <c r="CE139" s="352">
        <f t="shared" si="52"/>
        <v>-1</v>
      </c>
      <c r="CF139" s="267">
        <f t="shared" si="53"/>
        <v>-2</v>
      </c>
      <c r="CG139" s="267">
        <f t="shared" si="54"/>
        <v>-3</v>
      </c>
      <c r="CH139" s="354">
        <f t="shared" ca="1" si="55"/>
        <v>1</v>
      </c>
      <c r="CI139" s="100">
        <f t="shared" ca="1" si="56"/>
        <v>3</v>
      </c>
      <c r="CJ139" s="100">
        <f t="shared" ca="1" si="57"/>
        <v>1</v>
      </c>
      <c r="CK139" s="354">
        <f t="shared" ca="1" si="58"/>
        <v>0</v>
      </c>
      <c r="CL139" s="100">
        <f t="shared" ca="1" si="59"/>
        <v>7</v>
      </c>
      <c r="CM139" s="100">
        <f t="shared" ca="1" si="60"/>
        <v>3</v>
      </c>
      <c r="CN139" s="354">
        <f t="shared" ca="1" si="61"/>
        <v>0</v>
      </c>
      <c r="CO139" s="354"/>
      <c r="CR139" s="355" t="str">
        <f t="shared" ca="1" si="73"/>
        <v/>
      </c>
      <c r="CS139" s="355" t="str">
        <f t="shared" ca="1" si="62"/>
        <v/>
      </c>
      <c r="CT139" s="355"/>
      <c r="CU139" s="355" t="str">
        <f t="shared" si="63"/>
        <v/>
      </c>
      <c r="CV139" s="355" t="str">
        <f t="shared" ca="1" si="64"/>
        <v/>
      </c>
      <c r="CW139" s="355" t="str">
        <f t="shared" ca="1" si="65"/>
        <v/>
      </c>
      <c r="CX139" s="402"/>
      <c r="CY139" t="str">
        <f t="shared" ca="1" si="66"/>
        <v/>
      </c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</row>
    <row r="140" spans="1:133" x14ac:dyDescent="0.25">
      <c r="A140" s="126">
        <v>61</v>
      </c>
      <c r="B140" s="123">
        <f>IF(ввод!F63="","",ввод!F63)</f>
        <v>97.555986272729399</v>
      </c>
      <c r="C140" s="123">
        <f>IF(ввод!G63="","",ввод!G63)</f>
        <v>99.403106505752405</v>
      </c>
      <c r="D140" s="123" t="str">
        <f>IF(ввод!H63="","",ввод!H63)</f>
        <v/>
      </c>
      <c r="E140" s="124" t="str">
        <f>IF(ввод!I63="","",ввод!I63)</f>
        <v/>
      </c>
      <c r="F140" s="100">
        <f t="shared" si="109"/>
        <v>2</v>
      </c>
      <c r="G140" s="257">
        <f>IF(AND(F140&gt;=2,COUNTA(ввод!D63)=1),1,"")</f>
        <v>1</v>
      </c>
      <c r="H140" s="100">
        <f t="shared" si="77"/>
        <v>1.306111242437443</v>
      </c>
      <c r="K140" s="100">
        <f t="shared" si="5"/>
        <v>98.479546389240909</v>
      </c>
      <c r="M140" s="100">
        <f>IF(ISNUMBER(парам!$B$8),K140-парам!$B$8,K140-$B$3)</f>
        <v>-1.5204536107590911</v>
      </c>
      <c r="N140" s="100">
        <f t="shared" si="6"/>
        <v>-1.5</v>
      </c>
      <c r="O140" s="125">
        <f t="shared" ca="1" si="7"/>
        <v>-1.9334083585876602</v>
      </c>
      <c r="P140" s="100">
        <f t="shared" si="67"/>
        <v>1.8471202330230057</v>
      </c>
      <c r="Q140" s="100">
        <f t="shared" si="3"/>
        <v>1.8</v>
      </c>
      <c r="R140" s="125">
        <f t="shared" ca="1" si="68"/>
        <v>0.82888135796010054</v>
      </c>
      <c r="S140" s="100">
        <f t="shared" si="69"/>
        <v>0.83837172469716847</v>
      </c>
      <c r="T140" s="100">
        <f t="shared" si="8"/>
        <v>0.84</v>
      </c>
      <c r="U140" s="125">
        <f t="shared" ca="1" si="70"/>
        <v>1.0681437498134625</v>
      </c>
      <c r="V140" s="174">
        <f t="shared" ca="1" si="9"/>
        <v>0</v>
      </c>
      <c r="W140" s="351">
        <f t="shared" ca="1" si="10"/>
        <v>1</v>
      </c>
      <c r="X140" s="174">
        <f t="shared" ca="1" si="11"/>
        <v>1</v>
      </c>
      <c r="Y140" s="174">
        <f t="shared" ca="1" si="12"/>
        <v>1</v>
      </c>
      <c r="Z140" s="351">
        <f t="shared" si="13"/>
        <v>-1</v>
      </c>
      <c r="AA140" s="174">
        <f t="shared" si="14"/>
        <v>3</v>
      </c>
      <c r="AB140" s="174">
        <f t="shared" si="15"/>
        <v>4</v>
      </c>
      <c r="AC140" s="352">
        <f t="shared" si="74"/>
        <v>-1</v>
      </c>
      <c r="AD140" s="267">
        <f t="shared" si="16"/>
        <v>-4</v>
      </c>
      <c r="AE140" s="267">
        <f t="shared" si="75"/>
        <v>-3</v>
      </c>
      <c r="AF140" s="354">
        <f t="shared" ca="1" si="17"/>
        <v>0</v>
      </c>
      <c r="AG140" s="100">
        <f t="shared" ca="1" si="18"/>
        <v>4</v>
      </c>
      <c r="AH140" s="100">
        <f t="shared" ca="1" si="19"/>
        <v>1</v>
      </c>
      <c r="AI140" s="354">
        <f t="shared" ca="1" si="20"/>
        <v>1</v>
      </c>
      <c r="AJ140" s="100">
        <f t="shared" ca="1" si="84"/>
        <v>7</v>
      </c>
      <c r="AK140" s="100">
        <f t="shared" ca="1" si="22"/>
        <v>4</v>
      </c>
      <c r="AL140" s="354">
        <f t="shared" ca="1" si="82"/>
        <v>0</v>
      </c>
      <c r="AM140" s="354">
        <f t="shared" ca="1" si="23"/>
        <v>1</v>
      </c>
      <c r="AN140" s="100">
        <f t="shared" ref="AN140:AO140" ca="1" si="137">SUM(AL136:AL140)</f>
        <v>1</v>
      </c>
      <c r="AO140" s="100">
        <f t="shared" ca="1" si="137"/>
        <v>4</v>
      </c>
      <c r="AP140" s="355" t="str">
        <f t="shared" ca="1" si="24"/>
        <v/>
      </c>
      <c r="AQ140" s="355" t="str">
        <f t="shared" ca="1" si="25"/>
        <v/>
      </c>
      <c r="AR140" s="355" t="str">
        <f t="shared" si="26"/>
        <v/>
      </c>
      <c r="AS140" s="355" t="str">
        <f t="shared" si="27"/>
        <v/>
      </c>
      <c r="AT140" s="355" t="str">
        <f t="shared" ca="1" si="28"/>
        <v/>
      </c>
      <c r="AU140" s="355" t="str">
        <f t="shared" ca="1" si="29"/>
        <v/>
      </c>
      <c r="AV140" s="355" t="str">
        <f t="shared" ca="1" si="30"/>
        <v xml:space="preserve">wX5'4&gt;1SF </v>
      </c>
      <c r="AW140" s="379">
        <f t="shared" ca="1" si="31"/>
        <v>0</v>
      </c>
      <c r="AX140" s="351">
        <f t="shared" ca="1" si="32"/>
        <v>0</v>
      </c>
      <c r="AY140" s="174">
        <f t="shared" ca="1" si="80"/>
        <v>0</v>
      </c>
      <c r="AZ140" s="174">
        <f t="shared" ca="1" si="33"/>
        <v>0</v>
      </c>
      <c r="BA140" s="351"/>
      <c r="BB140" s="174"/>
      <c r="BC140" s="174"/>
      <c r="BD140" s="352">
        <f t="shared" si="72"/>
        <v>1</v>
      </c>
      <c r="BE140" s="267">
        <f t="shared" si="34"/>
        <v>2</v>
      </c>
      <c r="BF140" s="267">
        <f t="shared" si="35"/>
        <v>3</v>
      </c>
      <c r="BG140" s="354">
        <f t="shared" ca="1" si="36"/>
        <v>0</v>
      </c>
      <c r="BH140" s="100">
        <f t="shared" ca="1" si="37"/>
        <v>5</v>
      </c>
      <c r="BI140" s="100">
        <f t="shared" ca="1" si="38"/>
        <v>3</v>
      </c>
      <c r="BJ140" s="354">
        <f t="shared" ca="1" si="39"/>
        <v>1</v>
      </c>
      <c r="BK140" s="100">
        <f t="shared" ca="1" si="40"/>
        <v>5</v>
      </c>
      <c r="BL140" s="100">
        <f t="shared" ca="1" si="41"/>
        <v>3</v>
      </c>
      <c r="BM140" s="354">
        <f t="shared" ca="1" si="42"/>
        <v>1</v>
      </c>
      <c r="BN140" s="354"/>
      <c r="BQ140" s="355" t="str">
        <f t="shared" ca="1" si="43"/>
        <v/>
      </c>
      <c r="BR140" s="355" t="str">
        <f t="shared" ca="1" si="44"/>
        <v/>
      </c>
      <c r="BS140" s="355"/>
      <c r="BT140" s="355" t="str">
        <f t="shared" si="45"/>
        <v/>
      </c>
      <c r="BU140" s="355" t="str">
        <f t="shared" ca="1" si="46"/>
        <v/>
      </c>
      <c r="BV140" s="355" t="str">
        <f t="shared" ca="1" si="47"/>
        <v/>
      </c>
      <c r="BW140" s="355"/>
      <c r="BX140" s="379">
        <f t="shared" ca="1" si="48"/>
        <v>0</v>
      </c>
      <c r="BY140" s="351">
        <f t="shared" ca="1" si="49"/>
        <v>1</v>
      </c>
      <c r="BZ140" s="174">
        <f t="shared" ca="1" si="50"/>
        <v>1</v>
      </c>
      <c r="CA140" s="174">
        <f t="shared" ca="1" si="51"/>
        <v>2</v>
      </c>
      <c r="CB140" s="351"/>
      <c r="CC140" s="174"/>
      <c r="CD140" s="174"/>
      <c r="CE140" s="352">
        <f t="shared" si="52"/>
        <v>1</v>
      </c>
      <c r="CF140" s="267">
        <f t="shared" si="53"/>
        <v>-2</v>
      </c>
      <c r="CG140" s="267">
        <f t="shared" si="54"/>
        <v>-1</v>
      </c>
      <c r="CH140" s="354">
        <f t="shared" ca="1" si="55"/>
        <v>0</v>
      </c>
      <c r="CI140" s="100">
        <f t="shared" ca="1" si="56"/>
        <v>2</v>
      </c>
      <c r="CJ140" s="100">
        <f t="shared" ca="1" si="57"/>
        <v>1</v>
      </c>
      <c r="CK140" s="354">
        <f t="shared" ca="1" si="58"/>
        <v>1</v>
      </c>
      <c r="CL140" s="100">
        <f t="shared" ca="1" si="59"/>
        <v>7</v>
      </c>
      <c r="CM140" s="100">
        <f t="shared" ca="1" si="60"/>
        <v>3</v>
      </c>
      <c r="CN140" s="354">
        <f t="shared" ca="1" si="61"/>
        <v>1</v>
      </c>
      <c r="CO140" s="354"/>
      <c r="CR140" s="355" t="str">
        <f t="shared" ca="1" si="73"/>
        <v/>
      </c>
      <c r="CS140" s="355" t="str">
        <f t="shared" ca="1" si="62"/>
        <v xml:space="preserve">wR3'2&gt;2S </v>
      </c>
      <c r="CT140" s="355"/>
      <c r="CU140" s="355" t="str">
        <f t="shared" si="63"/>
        <v/>
      </c>
      <c r="CV140" s="355" t="str">
        <f t="shared" ca="1" si="64"/>
        <v/>
      </c>
      <c r="CW140" s="355" t="str">
        <f t="shared" ca="1" si="65"/>
        <v/>
      </c>
      <c r="CX140" s="402"/>
      <c r="CY140" t="str">
        <f t="shared" ca="1" si="66"/>
        <v xml:space="preserve">wX5'4&gt;1SF wR3'2&gt;2S </v>
      </c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</row>
    <row r="141" spans="1:133" x14ac:dyDescent="0.25">
      <c r="A141" s="126">
        <v>62</v>
      </c>
      <c r="B141" s="123">
        <f>IF(ввод!F64="","",ввод!F64)</f>
        <v>100.74570548810263</v>
      </c>
      <c r="C141" s="123">
        <f>IF(ввод!G64="","",ввод!G64)</f>
        <v>98.881623760031047</v>
      </c>
      <c r="D141" s="123" t="str">
        <f>IF(ввод!H64="","",ввод!H64)</f>
        <v/>
      </c>
      <c r="E141" s="124" t="str">
        <f>IF(ввод!I64="","",ввод!I64)</f>
        <v/>
      </c>
      <c r="F141" s="100">
        <f t="shared" si="109"/>
        <v>2</v>
      </c>
      <c r="G141" s="257">
        <f>IF(AND(F141&gt;=2,COUNTA(ввод!D64)=1),1,"")</f>
        <v>1</v>
      </c>
      <c r="H141" s="100">
        <f t="shared" si="77"/>
        <v>1.3181048306053536</v>
      </c>
      <c r="K141" s="100">
        <f t="shared" si="5"/>
        <v>99.813664624066831</v>
      </c>
      <c r="M141" s="100">
        <f>IF(ISNUMBER(парам!$B$8),K141-парам!$B$8,K141-$B$3)</f>
        <v>-0.18633537593316873</v>
      </c>
      <c r="N141" s="100">
        <f t="shared" si="6"/>
        <v>-0.19</v>
      </c>
      <c r="O141" s="125">
        <f t="shared" ca="1" si="7"/>
        <v>-0.23694400853828107</v>
      </c>
      <c r="P141" s="100">
        <f t="shared" si="67"/>
        <v>1.8640817280715822</v>
      </c>
      <c r="Q141" s="100">
        <f t="shared" si="3"/>
        <v>1.9</v>
      </c>
      <c r="R141" s="125">
        <f t="shared" ca="1" si="68"/>
        <v>0.83649270171431223</v>
      </c>
      <c r="S141" s="100">
        <f t="shared" si="69"/>
        <v>1.3341182348259224</v>
      </c>
      <c r="T141" s="100">
        <f t="shared" si="8"/>
        <v>1.3</v>
      </c>
      <c r="U141" s="125">
        <f t="shared" ca="1" si="70"/>
        <v>1.6530796128065492</v>
      </c>
      <c r="V141" s="174">
        <f t="shared" ca="1" si="9"/>
        <v>0</v>
      </c>
      <c r="W141" s="351">
        <f t="shared" ca="1" si="10"/>
        <v>0</v>
      </c>
      <c r="X141" s="174">
        <f t="shared" ca="1" si="11"/>
        <v>1</v>
      </c>
      <c r="Y141" s="174">
        <f t="shared" ca="1" si="12"/>
        <v>0</v>
      </c>
      <c r="Z141" s="351">
        <f t="shared" si="13"/>
        <v>-1</v>
      </c>
      <c r="AA141" s="174">
        <f t="shared" si="14"/>
        <v>5</v>
      </c>
      <c r="AB141" s="174">
        <f t="shared" si="15"/>
        <v>4</v>
      </c>
      <c r="AC141" s="352">
        <f t="shared" si="74"/>
        <v>1</v>
      </c>
      <c r="AD141" s="267">
        <f t="shared" si="16"/>
        <v>-2</v>
      </c>
      <c r="AE141" s="267">
        <f t="shared" si="75"/>
        <v>-1</v>
      </c>
      <c r="AF141" s="354">
        <f t="shared" ca="1" si="17"/>
        <v>1</v>
      </c>
      <c r="AG141" s="100">
        <f t="shared" ca="1" si="18"/>
        <v>4</v>
      </c>
      <c r="AH141" s="100">
        <f t="shared" ca="1" si="19"/>
        <v>2</v>
      </c>
      <c r="AI141" s="354">
        <f t="shared" ca="1" si="20"/>
        <v>0</v>
      </c>
      <c r="AJ141" s="100">
        <f t="shared" ca="1" si="84"/>
        <v>6</v>
      </c>
      <c r="AK141" s="100">
        <f t="shared" ca="1" si="22"/>
        <v>3</v>
      </c>
      <c r="AL141" s="354">
        <f t="shared" ca="1" si="82"/>
        <v>0</v>
      </c>
      <c r="AM141" s="354">
        <f t="shared" ca="1" si="23"/>
        <v>0</v>
      </c>
      <c r="AN141" s="100">
        <f t="shared" ref="AN141:AO141" ca="1" si="138">SUM(AL137:AL141)</f>
        <v>1</v>
      </c>
      <c r="AO141" s="100">
        <f t="shared" ca="1" si="138"/>
        <v>3</v>
      </c>
      <c r="AP141" s="355" t="str">
        <f t="shared" ca="1" si="24"/>
        <v/>
      </c>
      <c r="AQ141" s="355" t="str">
        <f t="shared" ca="1" si="25"/>
        <v/>
      </c>
      <c r="AR141" s="355" t="str">
        <f t="shared" si="26"/>
        <v/>
      </c>
      <c r="AS141" s="355" t="str">
        <f t="shared" si="27"/>
        <v/>
      </c>
      <c r="AT141" s="355" t="str">
        <f t="shared" ca="1" si="28"/>
        <v/>
      </c>
      <c r="AU141" s="355" t="str">
        <f t="shared" ca="1" si="29"/>
        <v/>
      </c>
      <c r="AV141" s="355" t="str">
        <f t="shared" ca="1" si="30"/>
        <v/>
      </c>
      <c r="AW141" s="379">
        <f t="shared" ca="1" si="31"/>
        <v>0</v>
      </c>
      <c r="AX141" s="351">
        <f t="shared" ca="1" si="32"/>
        <v>0</v>
      </c>
      <c r="AY141" s="174">
        <f t="shared" ca="1" si="80"/>
        <v>0</v>
      </c>
      <c r="AZ141" s="174">
        <f t="shared" ca="1" si="33"/>
        <v>0</v>
      </c>
      <c r="BA141" s="351"/>
      <c r="BB141" s="174"/>
      <c r="BC141" s="174"/>
      <c r="BD141" s="352">
        <f t="shared" si="72"/>
        <v>1</v>
      </c>
      <c r="BE141" s="267">
        <f t="shared" si="34"/>
        <v>4</v>
      </c>
      <c r="BF141" s="267">
        <f t="shared" si="35"/>
        <v>3</v>
      </c>
      <c r="BG141" s="354">
        <f t="shared" ca="1" si="36"/>
        <v>0</v>
      </c>
      <c r="BH141" s="100">
        <f t="shared" ca="1" si="37"/>
        <v>5</v>
      </c>
      <c r="BI141" s="100">
        <f t="shared" ca="1" si="38"/>
        <v>3</v>
      </c>
      <c r="BJ141" s="354">
        <f t="shared" ca="1" si="39"/>
        <v>1</v>
      </c>
      <c r="BK141" s="100">
        <f t="shared" ca="1" si="40"/>
        <v>5</v>
      </c>
      <c r="BL141" s="100">
        <f t="shared" ca="1" si="41"/>
        <v>4</v>
      </c>
      <c r="BM141" s="354">
        <f t="shared" ca="1" si="42"/>
        <v>1</v>
      </c>
      <c r="BN141" s="354"/>
      <c r="BQ141" s="355" t="str">
        <f t="shared" ca="1" si="43"/>
        <v/>
      </c>
      <c r="BR141" s="355" t="str">
        <f t="shared" ca="1" si="44"/>
        <v/>
      </c>
      <c r="BS141" s="355"/>
      <c r="BT141" s="355" t="str">
        <f t="shared" si="45"/>
        <v/>
      </c>
      <c r="BU141" s="355" t="str">
        <f t="shared" ca="1" si="46"/>
        <v/>
      </c>
      <c r="BV141" s="355" t="str">
        <f t="shared" ca="1" si="47"/>
        <v/>
      </c>
      <c r="BW141" s="355"/>
      <c r="BX141" s="379">
        <f t="shared" ca="1" si="48"/>
        <v>0</v>
      </c>
      <c r="BY141" s="351">
        <f t="shared" ca="1" si="49"/>
        <v>1</v>
      </c>
      <c r="BZ141" s="174">
        <f t="shared" ca="1" si="50"/>
        <v>2</v>
      </c>
      <c r="CA141" s="174">
        <f t="shared" ca="1" si="51"/>
        <v>1</v>
      </c>
      <c r="CB141" s="351"/>
      <c r="CC141" s="174"/>
      <c r="CD141" s="174"/>
      <c r="CE141" s="352">
        <f t="shared" si="52"/>
        <v>1</v>
      </c>
      <c r="CF141" s="267">
        <f t="shared" si="53"/>
        <v>0</v>
      </c>
      <c r="CG141" s="267">
        <f t="shared" si="54"/>
        <v>1</v>
      </c>
      <c r="CH141" s="354">
        <f t="shared" ca="1" si="55"/>
        <v>0</v>
      </c>
      <c r="CI141" s="100">
        <f t="shared" ca="1" si="56"/>
        <v>2</v>
      </c>
      <c r="CJ141" s="100">
        <f t="shared" ca="1" si="57"/>
        <v>1</v>
      </c>
      <c r="CK141" s="354">
        <f t="shared" ca="1" si="58"/>
        <v>1</v>
      </c>
      <c r="CL141" s="100">
        <f t="shared" ca="1" si="59"/>
        <v>7</v>
      </c>
      <c r="CM141" s="100">
        <f t="shared" ca="1" si="60"/>
        <v>3</v>
      </c>
      <c r="CN141" s="354">
        <f t="shared" ca="1" si="61"/>
        <v>1</v>
      </c>
      <c r="CO141" s="354"/>
      <c r="CR141" s="355" t="str">
        <f t="shared" ca="1" si="73"/>
        <v/>
      </c>
      <c r="CS141" s="355" t="str">
        <f t="shared" ca="1" si="62"/>
        <v xml:space="preserve">wR3'2&gt;2S </v>
      </c>
      <c r="CT141" s="355"/>
      <c r="CU141" s="355" t="str">
        <f t="shared" si="63"/>
        <v/>
      </c>
      <c r="CV141" s="355" t="str">
        <f t="shared" ca="1" si="64"/>
        <v/>
      </c>
      <c r="CW141" s="355" t="str">
        <f t="shared" ca="1" si="65"/>
        <v/>
      </c>
      <c r="CX141" s="402"/>
      <c r="CY141" t="str">
        <f t="shared" ca="1" si="66"/>
        <v xml:space="preserve">wR3'2&gt;2S </v>
      </c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</row>
    <row r="142" spans="1:133" x14ac:dyDescent="0.25">
      <c r="A142" s="126">
        <v>63</v>
      </c>
      <c r="B142" s="123">
        <f>IF(ввод!F65="","",ввод!F65)</f>
        <v>100.16965858431526</v>
      </c>
      <c r="C142" s="123">
        <f>IF(ввод!G65="","",ввод!G65)</f>
        <v>98.804015703000346</v>
      </c>
      <c r="D142" s="123" t="str">
        <f>IF(ввод!H65="","",ввод!H65)</f>
        <v/>
      </c>
      <c r="E142" s="124" t="str">
        <f>IF(ввод!I65="","",ввод!I65)</f>
        <v/>
      </c>
      <c r="F142" s="100">
        <f t="shared" si="109"/>
        <v>2</v>
      </c>
      <c r="G142" s="257">
        <f>IF(AND(F142&gt;=2,COUNTA(ввод!D65)=1),1,"")</f>
        <v>1</v>
      </c>
      <c r="H142" s="100">
        <f t="shared" si="77"/>
        <v>0.96565534205690973</v>
      </c>
      <c r="K142" s="100">
        <f t="shared" si="5"/>
        <v>99.486837143657795</v>
      </c>
      <c r="M142" s="100">
        <f>IF(ISNUMBER(парам!$B$8),K142-парам!$B$8,K142-$B$3)</f>
        <v>-0.51316285634220549</v>
      </c>
      <c r="N142" s="100">
        <f t="shared" si="6"/>
        <v>-0.51</v>
      </c>
      <c r="O142" s="125">
        <f t="shared" ca="1" si="7"/>
        <v>-0.6525377352837507</v>
      </c>
      <c r="P142" s="100">
        <f t="shared" si="67"/>
        <v>1.365642881314912</v>
      </c>
      <c r="Q142" s="100">
        <f t="shared" si="3"/>
        <v>1.4</v>
      </c>
      <c r="R142" s="125">
        <f t="shared" ca="1" si="68"/>
        <v>0.61282200569060097</v>
      </c>
      <c r="S142" s="100">
        <f t="shared" si="69"/>
        <v>0.32682748040903675</v>
      </c>
      <c r="T142" s="100">
        <f t="shared" si="8"/>
        <v>0.33</v>
      </c>
      <c r="U142" s="125">
        <f t="shared" ca="1" si="70"/>
        <v>0.41962790171243175</v>
      </c>
      <c r="V142" s="174">
        <f t="shared" ca="1" si="9"/>
        <v>0</v>
      </c>
      <c r="W142" s="351">
        <f t="shared" ca="1" si="10"/>
        <v>0</v>
      </c>
      <c r="X142" s="174">
        <f t="shared" ca="1" si="11"/>
        <v>0</v>
      </c>
      <c r="Y142" s="174">
        <f t="shared" ca="1" si="12"/>
        <v>1</v>
      </c>
      <c r="Z142" s="351">
        <f t="shared" si="13"/>
        <v>-1</v>
      </c>
      <c r="AA142" s="174">
        <f t="shared" si="14"/>
        <v>5</v>
      </c>
      <c r="AB142" s="174">
        <f t="shared" si="15"/>
        <v>4</v>
      </c>
      <c r="AC142" s="352">
        <f t="shared" si="74"/>
        <v>-1</v>
      </c>
      <c r="AD142" s="267">
        <f t="shared" si="16"/>
        <v>-2</v>
      </c>
      <c r="AE142" s="267">
        <f t="shared" si="75"/>
        <v>-3</v>
      </c>
      <c r="AF142" s="354">
        <f t="shared" ca="1" si="17"/>
        <v>0</v>
      </c>
      <c r="AG142" s="100">
        <f t="shared" ca="1" si="18"/>
        <v>3</v>
      </c>
      <c r="AH142" s="100">
        <f t="shared" ca="1" si="19"/>
        <v>1</v>
      </c>
      <c r="AI142" s="354">
        <f t="shared" ca="1" si="20"/>
        <v>1</v>
      </c>
      <c r="AJ142" s="100">
        <f t="shared" ca="1" si="84"/>
        <v>6</v>
      </c>
      <c r="AK142" s="100">
        <f t="shared" ca="1" si="22"/>
        <v>3</v>
      </c>
      <c r="AL142" s="354">
        <f t="shared" ca="1" si="82"/>
        <v>0</v>
      </c>
      <c r="AM142" s="354">
        <f t="shared" ca="1" si="23"/>
        <v>1</v>
      </c>
      <c r="AN142" s="100">
        <f t="shared" ref="AN142:AO142" ca="1" si="139">SUM(AL138:AL142)</f>
        <v>0</v>
      </c>
      <c r="AO142" s="100">
        <f t="shared" ca="1" si="139"/>
        <v>4</v>
      </c>
      <c r="AP142" s="355" t="str">
        <f t="shared" ca="1" si="24"/>
        <v/>
      </c>
      <c r="AQ142" s="355" t="str">
        <f t="shared" ca="1" si="25"/>
        <v/>
      </c>
      <c r="AR142" s="355" t="str">
        <f t="shared" si="26"/>
        <v/>
      </c>
      <c r="AS142" s="355" t="str">
        <f t="shared" si="27"/>
        <v/>
      </c>
      <c r="AT142" s="355" t="str">
        <f t="shared" ca="1" si="28"/>
        <v/>
      </c>
      <c r="AU142" s="355" t="str">
        <f t="shared" ca="1" si="29"/>
        <v/>
      </c>
      <c r="AV142" s="355" t="str">
        <f t="shared" ca="1" si="30"/>
        <v xml:space="preserve">wX5'4&gt;1SF </v>
      </c>
      <c r="AW142" s="379">
        <f t="shared" ca="1" si="31"/>
        <v>0</v>
      </c>
      <c r="AX142" s="351">
        <f t="shared" ca="1" si="32"/>
        <v>0</v>
      </c>
      <c r="AY142" s="174">
        <f t="shared" ca="1" si="80"/>
        <v>0</v>
      </c>
      <c r="AZ142" s="174">
        <f t="shared" ca="1" si="33"/>
        <v>0</v>
      </c>
      <c r="BA142" s="351"/>
      <c r="BB142" s="174"/>
      <c r="BC142" s="174"/>
      <c r="BD142" s="352">
        <f t="shared" si="72"/>
        <v>-1</v>
      </c>
      <c r="BE142" s="267">
        <f t="shared" si="34"/>
        <v>2</v>
      </c>
      <c r="BF142" s="267">
        <f t="shared" si="35"/>
        <v>1</v>
      </c>
      <c r="BG142" s="354">
        <f t="shared" ca="1" si="36"/>
        <v>0</v>
      </c>
      <c r="BH142" s="100">
        <f t="shared" ca="1" si="37"/>
        <v>4</v>
      </c>
      <c r="BI142" s="100">
        <f t="shared" ca="1" si="38"/>
        <v>2</v>
      </c>
      <c r="BJ142" s="354">
        <f t="shared" ca="1" si="39"/>
        <v>1</v>
      </c>
      <c r="BK142" s="100">
        <f t="shared" ca="1" si="40"/>
        <v>5</v>
      </c>
      <c r="BL142" s="100">
        <f t="shared" ca="1" si="41"/>
        <v>4</v>
      </c>
      <c r="BM142" s="354">
        <f t="shared" ca="1" si="42"/>
        <v>1</v>
      </c>
      <c r="BN142" s="354"/>
      <c r="BQ142" s="355" t="str">
        <f t="shared" ca="1" si="43"/>
        <v/>
      </c>
      <c r="BR142" s="355" t="str">
        <f t="shared" ca="1" si="44"/>
        <v/>
      </c>
      <c r="BS142" s="355"/>
      <c r="BT142" s="355" t="str">
        <f t="shared" si="45"/>
        <v/>
      </c>
      <c r="BU142" s="355" t="str">
        <f t="shared" ca="1" si="46"/>
        <v/>
      </c>
      <c r="BV142" s="355" t="str">
        <f t="shared" ca="1" si="47"/>
        <v/>
      </c>
      <c r="BW142" s="355"/>
      <c r="BX142" s="379">
        <f t="shared" ca="1" si="48"/>
        <v>0</v>
      </c>
      <c r="BY142" s="351">
        <f t="shared" ca="1" si="49"/>
        <v>0</v>
      </c>
      <c r="BZ142" s="174">
        <f t="shared" ca="1" si="50"/>
        <v>1</v>
      </c>
      <c r="CA142" s="174">
        <f t="shared" ca="1" si="51"/>
        <v>1</v>
      </c>
      <c r="CB142" s="351"/>
      <c r="CC142" s="174"/>
      <c r="CD142" s="174"/>
      <c r="CE142" s="352">
        <f t="shared" si="52"/>
        <v>-1</v>
      </c>
      <c r="CF142" s="267">
        <f t="shared" si="53"/>
        <v>0</v>
      </c>
      <c r="CG142" s="267">
        <f t="shared" si="54"/>
        <v>-1</v>
      </c>
      <c r="CH142" s="354">
        <f t="shared" ca="1" si="55"/>
        <v>0</v>
      </c>
      <c r="CI142" s="100">
        <f t="shared" ca="1" si="56"/>
        <v>1</v>
      </c>
      <c r="CJ142" s="100">
        <f t="shared" ca="1" si="57"/>
        <v>1</v>
      </c>
      <c r="CK142" s="354">
        <f t="shared" ca="1" si="58"/>
        <v>1</v>
      </c>
      <c r="CL142" s="100">
        <f t="shared" ca="1" si="59"/>
        <v>7</v>
      </c>
      <c r="CM142" s="100">
        <f t="shared" ca="1" si="60"/>
        <v>3</v>
      </c>
      <c r="CN142" s="354">
        <f t="shared" ca="1" si="61"/>
        <v>0</v>
      </c>
      <c r="CO142" s="354"/>
      <c r="CR142" s="355" t="str">
        <f t="shared" ca="1" si="73"/>
        <v/>
      </c>
      <c r="CS142" s="355" t="str">
        <f t="shared" ca="1" si="62"/>
        <v/>
      </c>
      <c r="CT142" s="355"/>
      <c r="CU142" s="355" t="str">
        <f t="shared" si="63"/>
        <v/>
      </c>
      <c r="CV142" s="355" t="str">
        <f t="shared" ca="1" si="64"/>
        <v/>
      </c>
      <c r="CW142" s="355" t="str">
        <f t="shared" ca="1" si="65"/>
        <v/>
      </c>
      <c r="CX142" s="402"/>
      <c r="CY142" t="str">
        <f t="shared" ca="1" si="66"/>
        <v xml:space="preserve">wX5'4&gt;1SF </v>
      </c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</row>
    <row r="143" spans="1:133" x14ac:dyDescent="0.25">
      <c r="A143" s="126">
        <v>64</v>
      </c>
      <c r="B143" s="123">
        <f>IF(ввод!F66="","",ввод!F66)</f>
        <v>101.97600101512198</v>
      </c>
      <c r="C143" s="123">
        <f>IF(ввод!G66="","",ввод!G66)</f>
        <v>99.602765601606791</v>
      </c>
      <c r="D143" s="123" t="str">
        <f>IF(ввод!H66="","",ввод!H66)</f>
        <v/>
      </c>
      <c r="E143" s="124" t="str">
        <f>IF(ввод!I66="","",ввод!I66)</f>
        <v/>
      </c>
      <c r="F143" s="100">
        <f t="shared" si="109"/>
        <v>2</v>
      </c>
      <c r="G143" s="257">
        <f>IF(AND(F143&gt;=2,COUNTA(ввод!D66)=1),1,"")</f>
        <v>1</v>
      </c>
      <c r="H143" s="100">
        <f t="shared" si="77"/>
        <v>1.6781308542486506</v>
      </c>
      <c r="K143" s="100">
        <f t="shared" si="5"/>
        <v>100.78938330836439</v>
      </c>
      <c r="M143" s="100">
        <f>IF(ISNUMBER(парам!$B$8),K143-парам!$B$8,K143-$B$3)</f>
        <v>0.78938330836439263</v>
      </c>
      <c r="N143" s="100">
        <f t="shared" si="6"/>
        <v>0.79</v>
      </c>
      <c r="O143" s="125">
        <f t="shared" ca="1" si="7"/>
        <v>1.0037795798053561</v>
      </c>
      <c r="P143" s="100">
        <f t="shared" si="67"/>
        <v>2.3732354135151894</v>
      </c>
      <c r="Q143" s="100">
        <f t="shared" si="3"/>
        <v>2.4</v>
      </c>
      <c r="R143" s="125">
        <f t="shared" ca="1" si="68"/>
        <v>1.0649716012768999</v>
      </c>
      <c r="S143" s="100">
        <f t="shared" si="69"/>
        <v>1.3025461647065981</v>
      </c>
      <c r="T143" s="100">
        <f t="shared" si="8"/>
        <v>1.3</v>
      </c>
      <c r="U143" s="125">
        <f t="shared" ca="1" si="70"/>
        <v>1.6530796128065492</v>
      </c>
      <c r="V143" s="174">
        <f t="shared" ca="1" si="9"/>
        <v>0</v>
      </c>
      <c r="W143" s="351">
        <f t="shared" ca="1" si="10"/>
        <v>0</v>
      </c>
      <c r="X143" s="174">
        <f t="shared" ca="1" si="11"/>
        <v>0</v>
      </c>
      <c r="Y143" s="174">
        <f t="shared" ca="1" si="12"/>
        <v>0</v>
      </c>
      <c r="Z143" s="351">
        <f t="shared" si="13"/>
        <v>1</v>
      </c>
      <c r="AA143" s="174">
        <f t="shared" si="14"/>
        <v>5</v>
      </c>
      <c r="AB143" s="174">
        <f t="shared" si="15"/>
        <v>4</v>
      </c>
      <c r="AC143" s="352">
        <f t="shared" si="74"/>
        <v>1</v>
      </c>
      <c r="AD143" s="267">
        <f t="shared" si="16"/>
        <v>-2</v>
      </c>
      <c r="AE143" s="267">
        <f t="shared" si="75"/>
        <v>-1</v>
      </c>
      <c r="AF143" s="354">
        <f t="shared" ca="1" si="17"/>
        <v>0</v>
      </c>
      <c r="AG143" s="100">
        <f t="shared" ca="1" si="18"/>
        <v>3</v>
      </c>
      <c r="AH143" s="100">
        <f t="shared" ca="1" si="19"/>
        <v>1</v>
      </c>
      <c r="AI143" s="354">
        <f t="shared" ca="1" si="20"/>
        <v>1</v>
      </c>
      <c r="AJ143" s="100">
        <f t="shared" ca="1" si="84"/>
        <v>7</v>
      </c>
      <c r="AK143" s="100">
        <f t="shared" ca="1" si="22"/>
        <v>3</v>
      </c>
      <c r="AL143" s="354">
        <f t="shared" ca="1" si="82"/>
        <v>1</v>
      </c>
      <c r="AM143" s="354">
        <f t="shared" ca="1" si="23"/>
        <v>0</v>
      </c>
      <c r="AN143" s="100">
        <f t="shared" ref="AN143:AO143" ca="1" si="140">SUM(AL139:AL143)</f>
        <v>1</v>
      </c>
      <c r="AO143" s="100">
        <f t="shared" ca="1" si="140"/>
        <v>3</v>
      </c>
      <c r="AP143" s="355" t="str">
        <f t="shared" ca="1" si="24"/>
        <v/>
      </c>
      <c r="AQ143" s="355" t="str">
        <f t="shared" ca="1" si="25"/>
        <v/>
      </c>
      <c r="AR143" s="355" t="str">
        <f t="shared" si="26"/>
        <v/>
      </c>
      <c r="AS143" s="355" t="str">
        <f t="shared" si="27"/>
        <v/>
      </c>
      <c r="AT143" s="355" t="str">
        <f t="shared" ca="1" si="28"/>
        <v/>
      </c>
      <c r="AU143" s="355" t="str">
        <f t="shared" ca="1" si="29"/>
        <v/>
      </c>
      <c r="AV143" s="355" t="str">
        <f t="shared" ca="1" si="30"/>
        <v/>
      </c>
      <c r="AW143" s="379">
        <f t="shared" ca="1" si="31"/>
        <v>0</v>
      </c>
      <c r="AX143" s="351">
        <f t="shared" ca="1" si="32"/>
        <v>1</v>
      </c>
      <c r="AY143" s="174">
        <f t="shared" ca="1" si="80"/>
        <v>1</v>
      </c>
      <c r="AZ143" s="174">
        <f t="shared" ca="1" si="33"/>
        <v>1</v>
      </c>
      <c r="BA143" s="351"/>
      <c r="BB143" s="174"/>
      <c r="BC143" s="174"/>
      <c r="BD143" s="352">
        <f t="shared" si="72"/>
        <v>1</v>
      </c>
      <c r="BE143" s="267">
        <f t="shared" si="34"/>
        <v>2</v>
      </c>
      <c r="BF143" s="267">
        <f t="shared" si="35"/>
        <v>1</v>
      </c>
      <c r="BG143" s="354">
        <f t="shared" ca="1" si="36"/>
        <v>0</v>
      </c>
      <c r="BH143" s="100">
        <f t="shared" ca="1" si="37"/>
        <v>4</v>
      </c>
      <c r="BI143" s="100">
        <f t="shared" ca="1" si="38"/>
        <v>1</v>
      </c>
      <c r="BJ143" s="354">
        <f t="shared" ca="1" si="39"/>
        <v>1</v>
      </c>
      <c r="BK143" s="100">
        <f t="shared" ca="1" si="40"/>
        <v>6</v>
      </c>
      <c r="BL143" s="100">
        <f t="shared" ca="1" si="41"/>
        <v>4</v>
      </c>
      <c r="BM143" s="354">
        <f t="shared" ca="1" si="42"/>
        <v>1</v>
      </c>
      <c r="BN143" s="354"/>
      <c r="BQ143" s="355" t="str">
        <f t="shared" ca="1" si="43"/>
        <v/>
      </c>
      <c r="BR143" s="355" t="str">
        <f t="shared" ca="1" si="44"/>
        <v/>
      </c>
      <c r="BS143" s="355"/>
      <c r="BT143" s="355" t="str">
        <f t="shared" si="45"/>
        <v/>
      </c>
      <c r="BU143" s="355" t="str">
        <f t="shared" ca="1" si="46"/>
        <v/>
      </c>
      <c r="BV143" s="355" t="str">
        <f t="shared" ca="1" si="47"/>
        <v/>
      </c>
      <c r="BW143" s="355"/>
      <c r="BX143" s="379">
        <f t="shared" ca="1" si="48"/>
        <v>0</v>
      </c>
      <c r="BY143" s="351">
        <f t="shared" ca="1" si="49"/>
        <v>1</v>
      </c>
      <c r="BZ143" s="174">
        <f t="shared" ca="1" si="50"/>
        <v>1</v>
      </c>
      <c r="CA143" s="174">
        <f t="shared" ca="1" si="51"/>
        <v>2</v>
      </c>
      <c r="CB143" s="351"/>
      <c r="CC143" s="174"/>
      <c r="CD143" s="174"/>
      <c r="CE143" s="352">
        <f t="shared" si="52"/>
        <v>1</v>
      </c>
      <c r="CF143" s="267">
        <f t="shared" si="53"/>
        <v>0</v>
      </c>
      <c r="CG143" s="267">
        <f t="shared" si="54"/>
        <v>1</v>
      </c>
      <c r="CH143" s="354">
        <f t="shared" ca="1" si="55"/>
        <v>0</v>
      </c>
      <c r="CI143" s="100">
        <f t="shared" ca="1" si="56"/>
        <v>1</v>
      </c>
      <c r="CJ143" s="100">
        <f t="shared" ca="1" si="57"/>
        <v>1</v>
      </c>
      <c r="CK143" s="354">
        <f t="shared" ca="1" si="58"/>
        <v>1</v>
      </c>
      <c r="CL143" s="100">
        <f t="shared" ca="1" si="59"/>
        <v>7</v>
      </c>
      <c r="CM143" s="100">
        <f t="shared" ca="1" si="60"/>
        <v>4</v>
      </c>
      <c r="CN143" s="354">
        <f t="shared" ca="1" si="61"/>
        <v>1</v>
      </c>
      <c r="CO143" s="354"/>
      <c r="CR143" s="355" t="str">
        <f t="shared" ca="1" si="73"/>
        <v/>
      </c>
      <c r="CS143" s="355" t="str">
        <f t="shared" ca="1" si="62"/>
        <v xml:space="preserve">wR3'2&gt;2S </v>
      </c>
      <c r="CT143" s="355"/>
      <c r="CU143" s="355" t="str">
        <f t="shared" si="63"/>
        <v/>
      </c>
      <c r="CV143" s="355" t="str">
        <f t="shared" ca="1" si="64"/>
        <v/>
      </c>
      <c r="CW143" s="355" t="str">
        <f t="shared" ca="1" si="65"/>
        <v/>
      </c>
      <c r="CX143" s="402"/>
      <c r="CY143" t="str">
        <f t="shared" ca="1" si="66"/>
        <v xml:space="preserve">wR3'2&gt;2S </v>
      </c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</row>
    <row r="144" spans="1:133" x14ac:dyDescent="0.25">
      <c r="A144" s="126">
        <v>65</v>
      </c>
      <c r="B144" s="123">
        <f>IF(ввод!F67="","",ввод!F67)</f>
        <v>98.616919477254584</v>
      </c>
      <c r="C144" s="123">
        <f>IF(ввод!G67="","",ввод!G67)</f>
        <v>100.00915913340287</v>
      </c>
      <c r="D144" s="123" t="str">
        <f>IF(ввод!H67="","",ввод!H67)</f>
        <v/>
      </c>
      <c r="E144" s="124" t="str">
        <f>IF(ввод!I67="","",ввод!I67)</f>
        <v/>
      </c>
      <c r="F144" s="100">
        <f t="shared" si="109"/>
        <v>2</v>
      </c>
      <c r="G144" s="257">
        <f>IF(AND(F144&gt;=2,COUNTA(ввод!D67)=1),1,"")</f>
        <v>1</v>
      </c>
      <c r="H144" s="100">
        <f t="shared" si="77"/>
        <v>0.98446210189928396</v>
      </c>
      <c r="K144" s="100">
        <f t="shared" ref="K144:K207" si="141">AVERAGE(B144:E144)</f>
        <v>99.313039305328729</v>
      </c>
      <c r="M144" s="100">
        <f>IF(ISNUMBER(парам!$B$8),K144-парам!$B$8,K144-$B$3)</f>
        <v>-0.68696069467127074</v>
      </c>
      <c r="N144" s="100">
        <f t="shared" ref="N144:N207" si="142">IFERROR(ROUND(M144,LEN(ROUND(1000*$B$54/ABS(M144),0))-1),M144)</f>
        <v>-0.69</v>
      </c>
      <c r="O144" s="125">
        <f t="shared" ca="1" si="7"/>
        <v>-0.87353901473884799</v>
      </c>
      <c r="P144" s="100">
        <f t="shared" si="67"/>
        <v>1.3922396561482913</v>
      </c>
      <c r="Q144" s="100">
        <f t="shared" ref="Q144:Q207" si="143">IFERROR(ROUND(P144,LEN(ROUND(1000*$B$54/ABS(P144),0))-1),P144)</f>
        <v>1.4</v>
      </c>
      <c r="R144" s="125">
        <f t="shared" ca="1" si="68"/>
        <v>0.62475710901907822</v>
      </c>
      <c r="S144" s="100">
        <f t="shared" si="69"/>
        <v>1.4763440030356634</v>
      </c>
      <c r="T144" s="100">
        <f t="shared" si="8"/>
        <v>1.5</v>
      </c>
      <c r="U144" s="125">
        <f t="shared" ca="1" si="70"/>
        <v>1.9073995532383261</v>
      </c>
      <c r="V144" s="174">
        <f t="shared" ca="1" si="9"/>
        <v>0</v>
      </c>
      <c r="W144" s="351">
        <f t="shared" ca="1" si="10"/>
        <v>0</v>
      </c>
      <c r="X144" s="174">
        <f t="shared" ca="1" si="11"/>
        <v>0</v>
      </c>
      <c r="Y144" s="174">
        <f t="shared" ca="1" si="12"/>
        <v>0</v>
      </c>
      <c r="Z144" s="351">
        <f t="shared" si="13"/>
        <v>-1</v>
      </c>
      <c r="AA144" s="174">
        <f t="shared" si="14"/>
        <v>5</v>
      </c>
      <c r="AB144" s="174">
        <f t="shared" si="15"/>
        <v>4</v>
      </c>
      <c r="AC144" s="352">
        <f t="shared" si="74"/>
        <v>-1</v>
      </c>
      <c r="AD144" s="267">
        <f t="shared" si="16"/>
        <v>-2</v>
      </c>
      <c r="AE144" s="267">
        <f t="shared" si="75"/>
        <v>-1</v>
      </c>
      <c r="AF144" s="354">
        <f t="shared" ca="1" si="17"/>
        <v>0</v>
      </c>
      <c r="AG144" s="100">
        <f t="shared" ca="1" si="18"/>
        <v>3</v>
      </c>
      <c r="AH144" s="100">
        <f t="shared" ca="1" si="19"/>
        <v>1</v>
      </c>
      <c r="AI144" s="354">
        <f t="shared" ca="1" si="20"/>
        <v>1</v>
      </c>
      <c r="AJ144" s="100">
        <f t="shared" ca="1" si="84"/>
        <v>7</v>
      </c>
      <c r="AK144" s="100">
        <f t="shared" ca="1" si="22"/>
        <v>3</v>
      </c>
      <c r="AL144" s="354">
        <f t="shared" ca="1" si="82"/>
        <v>0</v>
      </c>
      <c r="AM144" s="354">
        <f t="shared" ca="1" si="23"/>
        <v>1</v>
      </c>
      <c r="AN144" s="100">
        <f t="shared" ref="AN144:AO144" ca="1" si="144">SUM(AL140:AL144)</f>
        <v>1</v>
      </c>
      <c r="AO144" s="100">
        <f t="shared" ca="1" si="144"/>
        <v>3</v>
      </c>
      <c r="AP144" s="355" t="str">
        <f t="shared" ca="1" si="24"/>
        <v/>
      </c>
      <c r="AQ144" s="355" t="str">
        <f t="shared" ca="1" si="25"/>
        <v/>
      </c>
      <c r="AR144" s="355" t="str">
        <f t="shared" si="26"/>
        <v/>
      </c>
      <c r="AS144" s="355" t="str">
        <f t="shared" si="27"/>
        <v/>
      </c>
      <c r="AT144" s="355" t="str">
        <f t="shared" ca="1" si="28"/>
        <v/>
      </c>
      <c r="AU144" s="355" t="str">
        <f t="shared" ca="1" si="29"/>
        <v/>
      </c>
      <c r="AV144" s="355" t="str">
        <f t="shared" ca="1" si="30"/>
        <v/>
      </c>
      <c r="AW144" s="379">
        <f t="shared" ca="1" si="31"/>
        <v>0</v>
      </c>
      <c r="AX144" s="351">
        <f t="shared" ca="1" si="32"/>
        <v>0</v>
      </c>
      <c r="AY144" s="174">
        <f t="shared" ca="1" si="80"/>
        <v>1</v>
      </c>
      <c r="AZ144" s="174">
        <f t="shared" ca="1" si="33"/>
        <v>0</v>
      </c>
      <c r="BA144" s="351"/>
      <c r="BB144" s="174"/>
      <c r="BC144" s="174"/>
      <c r="BD144" s="352">
        <f t="shared" si="72"/>
        <v>-1</v>
      </c>
      <c r="BE144" s="267">
        <f t="shared" si="34"/>
        <v>0</v>
      </c>
      <c r="BF144" s="267">
        <f t="shared" si="35"/>
        <v>1</v>
      </c>
      <c r="BG144" s="354">
        <f t="shared" ca="1" si="36"/>
        <v>0</v>
      </c>
      <c r="BH144" s="100">
        <f t="shared" ca="1" si="37"/>
        <v>4</v>
      </c>
      <c r="BI144" s="100">
        <f t="shared" ca="1" si="38"/>
        <v>0</v>
      </c>
      <c r="BJ144" s="354">
        <f t="shared" ca="1" si="39"/>
        <v>1</v>
      </c>
      <c r="BK144" s="100">
        <f t="shared" ca="1" si="40"/>
        <v>7</v>
      </c>
      <c r="BL144" s="100">
        <f t="shared" ca="1" si="41"/>
        <v>4</v>
      </c>
      <c r="BM144" s="354">
        <f t="shared" ca="1" si="42"/>
        <v>1</v>
      </c>
      <c r="BN144" s="354"/>
      <c r="BQ144" s="355" t="str">
        <f t="shared" ca="1" si="43"/>
        <v/>
      </c>
      <c r="BR144" s="355" t="str">
        <f t="shared" ca="1" si="44"/>
        <v/>
      </c>
      <c r="BS144" s="355"/>
      <c r="BT144" s="355" t="str">
        <f t="shared" si="45"/>
        <v/>
      </c>
      <c r="BU144" s="355" t="str">
        <f t="shared" ca="1" si="46"/>
        <v/>
      </c>
      <c r="BV144" s="355" t="str">
        <f t="shared" ca="1" si="47"/>
        <v/>
      </c>
      <c r="BW144" s="355"/>
      <c r="BX144" s="379">
        <f t="shared" ca="1" si="48"/>
        <v>1</v>
      </c>
      <c r="BY144" s="351">
        <f t="shared" ca="1" si="49"/>
        <v>1</v>
      </c>
      <c r="BZ144" s="174">
        <f t="shared" ca="1" si="50"/>
        <v>2</v>
      </c>
      <c r="CA144" s="174">
        <f t="shared" ca="1" si="51"/>
        <v>1</v>
      </c>
      <c r="CB144" s="351"/>
      <c r="CC144" s="174"/>
      <c r="CD144" s="174"/>
      <c r="CE144" s="352">
        <f t="shared" si="52"/>
        <v>1</v>
      </c>
      <c r="CF144" s="267">
        <f t="shared" si="53"/>
        <v>2</v>
      </c>
      <c r="CG144" s="267">
        <f t="shared" si="54"/>
        <v>3</v>
      </c>
      <c r="CH144" s="354">
        <f t="shared" ca="1" si="55"/>
        <v>0</v>
      </c>
      <c r="CI144" s="100">
        <f t="shared" ca="1" si="56"/>
        <v>1</v>
      </c>
      <c r="CJ144" s="100">
        <f t="shared" ca="1" si="57"/>
        <v>1</v>
      </c>
      <c r="CK144" s="354">
        <f t="shared" ca="1" si="58"/>
        <v>1</v>
      </c>
      <c r="CL144" s="100">
        <f t="shared" ca="1" si="59"/>
        <v>7</v>
      </c>
      <c r="CM144" s="100">
        <f t="shared" ca="1" si="60"/>
        <v>4</v>
      </c>
      <c r="CN144" s="354">
        <f t="shared" ca="1" si="61"/>
        <v>1</v>
      </c>
      <c r="CO144" s="354"/>
      <c r="CR144" s="355" t="str">
        <f t="shared" ca="1" si="73"/>
        <v xml:space="preserve">wR1'1&gt;3S </v>
      </c>
      <c r="CS144" s="355" t="str">
        <f t="shared" ca="1" si="62"/>
        <v xml:space="preserve">wR3'2&gt;2S </v>
      </c>
      <c r="CT144" s="355"/>
      <c r="CU144" s="355" t="str">
        <f t="shared" si="63"/>
        <v/>
      </c>
      <c r="CV144" s="355" t="str">
        <f t="shared" ca="1" si="64"/>
        <v/>
      </c>
      <c r="CW144" s="355" t="str">
        <f t="shared" ca="1" si="65"/>
        <v/>
      </c>
      <c r="CX144" s="402"/>
      <c r="CY144" t="str">
        <f t="shared" ca="1" si="66"/>
        <v xml:space="preserve">wR1'1&gt;3S wR3'2&gt;2S </v>
      </c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</row>
    <row r="145" spans="1:133" x14ac:dyDescent="0.25">
      <c r="A145" s="126">
        <v>66</v>
      </c>
      <c r="B145" s="123">
        <f>IF(ввод!F68="","",ввод!F68)</f>
        <v>99.685978737513381</v>
      </c>
      <c r="C145" s="123">
        <f>IF(ввод!G68="","",ввод!G68)</f>
        <v>100.94075540678458</v>
      </c>
      <c r="D145" s="123" t="str">
        <f>IF(ввод!H68="","",ввод!H68)</f>
        <v/>
      </c>
      <c r="E145" s="124" t="str">
        <f>IF(ввод!I68="","",ввод!I68)</f>
        <v/>
      </c>
      <c r="F145" s="100">
        <f t="shared" si="109"/>
        <v>2</v>
      </c>
      <c r="G145" s="257">
        <f>IF(AND(F145&gt;=2,COUNTA(ввод!D68)=1),1,"")</f>
        <v>1</v>
      </c>
      <c r="H145" s="100">
        <f t="shared" ref="H145:H208" si="145">STDEV(B145:E145)</f>
        <v>0.8872610917163315</v>
      </c>
      <c r="K145" s="100">
        <f t="shared" si="141"/>
        <v>100.31336707214898</v>
      </c>
      <c r="M145" s="100">
        <f>IF(ISNUMBER(парам!$B$8),K145-парам!$B$8,K145-$B$3)</f>
        <v>0.31336707214897785</v>
      </c>
      <c r="N145" s="100">
        <f t="shared" si="142"/>
        <v>0.31</v>
      </c>
      <c r="O145" s="125">
        <f t="shared" ref="O145:O208" ca="1" si="146">M145*$D$24</f>
        <v>0.3984774756110418</v>
      </c>
      <c r="P145" s="100">
        <f t="shared" ref="P145:P208" si="147">MAX(B145:E145)-MIN(B145:E145)</f>
        <v>1.2547766692711946</v>
      </c>
      <c r="Q145" s="100">
        <f t="shared" si="143"/>
        <v>1.3</v>
      </c>
      <c r="R145" s="125">
        <f t="shared" ref="R145:R208" ca="1" si="148">P145*$D$30</f>
        <v>0.56307162412486333</v>
      </c>
      <c r="S145" s="100">
        <f t="shared" si="69"/>
        <v>1.0003277668202486</v>
      </c>
      <c r="T145" s="100">
        <f t="shared" ref="T145:T208" si="149">IFERROR(ROUND(S145,LEN(ROUND(1000*$B$54/ABS(S145),0))-1),S145)</f>
        <v>1</v>
      </c>
      <c r="U145" s="125">
        <f t="shared" ca="1" si="70"/>
        <v>1.2715997021588841</v>
      </c>
      <c r="V145" s="174">
        <f t="shared" ref="V145:V208" ca="1" si="150">IF(ABS(M145)&gt;$B$11,1,0)</f>
        <v>0</v>
      </c>
      <c r="W145" s="351">
        <f t="shared" ref="W145:W208" ca="1" si="151">IF(ABS(M145)&gt;$B$10,1,0)</f>
        <v>0</v>
      </c>
      <c r="X145" s="174">
        <f t="shared" ref="X145:X208" ca="1" si="152">SUM(W144:W145)</f>
        <v>0</v>
      </c>
      <c r="Y145" s="174">
        <f t="shared" ref="Y145:Y208" ca="1" si="153">W145+W143</f>
        <v>0</v>
      </c>
      <c r="Z145" s="351">
        <f t="shared" ref="Z145:Z208" si="154">IF((M145)&gt;0,1,-1)</f>
        <v>1</v>
      </c>
      <c r="AA145" s="174">
        <f t="shared" ref="AA145:AA208" si="155">ABS(SUM(Z137:Z145))</f>
        <v>3</v>
      </c>
      <c r="AB145" s="174">
        <f t="shared" ref="AB145:AB208" si="156">ABS(SUM(Z140:Z145))</f>
        <v>2</v>
      </c>
      <c r="AC145" s="352">
        <f t="shared" si="74"/>
        <v>1</v>
      </c>
      <c r="AD145" s="267">
        <f t="shared" ref="AD145:AD208" si="157">SUM(AC140:AC145)</f>
        <v>0</v>
      </c>
      <c r="AE145" s="267">
        <f t="shared" ref="AE145:AE208" si="158">SUM(AC141:AC145)</f>
        <v>1</v>
      </c>
      <c r="AF145" s="354">
        <f t="shared" ref="AF145:AF208" ca="1" si="159">IF(ABS(M145)&lt;$B$9,1,0)</f>
        <v>1</v>
      </c>
      <c r="AG145" s="100">
        <f t="shared" ref="AG145:AG208" ca="1" si="160">SUM(AF131:AF145)</f>
        <v>4</v>
      </c>
      <c r="AH145" s="100">
        <f t="shared" ref="AH145:AH208" ca="1" si="161">SUM(AF139:AF145)</f>
        <v>2</v>
      </c>
      <c r="AI145" s="354">
        <f t="shared" ref="AI145:AI208" ca="1" si="162">IF(ABS(M145)&gt;$B$9,1,0)</f>
        <v>0</v>
      </c>
      <c r="AJ145" s="100">
        <f t="shared" ref="AJ145:AJ208" ca="1" si="163">SUM(AI138:AI145)</f>
        <v>6</v>
      </c>
      <c r="AK145" s="100">
        <f t="shared" ref="AK145:AK208" ca="1" si="164">SUM(AI142:AI145)</f>
        <v>3</v>
      </c>
      <c r="AL145" s="354">
        <f t="shared" ref="AL145:AL208" ca="1" si="165">IF((M145)&gt;$B$9,1,0)</f>
        <v>0</v>
      </c>
      <c r="AM145" s="354">
        <f t="shared" ref="AM145:AM208" ca="1" si="166">IF((M145)&lt;-$B$9,1,0)</f>
        <v>0</v>
      </c>
      <c r="AN145" s="100">
        <f t="shared" ref="AN145:AO145" ca="1" si="167">SUM(AL141:AL145)</f>
        <v>1</v>
      </c>
      <c r="AO145" s="100">
        <f t="shared" ca="1" si="167"/>
        <v>2</v>
      </c>
      <c r="AP145" s="355" t="str">
        <f t="shared" ref="AP145:AP208" ca="1" si="168">IF(V145=1,$AP$78,"")</f>
        <v/>
      </c>
      <c r="AQ145" s="355" t="str">
        <f t="shared" ref="AQ145:AQ208" ca="1" si="169">IF(OR(X145=2,Y145=2),$AQ$78,"")</f>
        <v/>
      </c>
      <c r="AR145" s="355" t="str">
        <f t="shared" ref="AR145:AR208" si="170">IF(AA145&gt;=9,$AR$78,"")</f>
        <v/>
      </c>
      <c r="AS145" s="355" t="str">
        <f t="shared" ref="AS145:AS208" si="171">IF(OR(AD145&gt;=6,AD145&lt;=-6),$AS$78,"")</f>
        <v/>
      </c>
      <c r="AT145" s="355" t="str">
        <f t="shared" ref="AT145:AT208" ca="1" si="172">IF(AG145&gt;=15,$AT$78,"")</f>
        <v/>
      </c>
      <c r="AU145" s="355" t="str">
        <f t="shared" ref="AU145:AU208" ca="1" si="173">IF(AJ145&gt;=8,$AU$78,"")</f>
        <v/>
      </c>
      <c r="AV145" s="355" t="str">
        <f t="shared" ref="AV145:AV208" ca="1" si="174">IF(OR(AN145&gt;=4,AO145&gt;=4),$AV$78,"")</f>
        <v/>
      </c>
      <c r="AW145" s="379">
        <f t="shared" ref="AW145:AW208" ca="1" si="175">IF(ABS(P145)&gt;$B$31,1,0)</f>
        <v>0</v>
      </c>
      <c r="AX145" s="351">
        <f t="shared" ref="AX145:AX208" ca="1" si="176">IF(ABS(P145)&gt;$B$30,1,0)</f>
        <v>0</v>
      </c>
      <c r="AY145" s="174">
        <f t="shared" ref="AY145:AY208" ca="1" si="177">SUM(AX144:AX145)</f>
        <v>0</v>
      </c>
      <c r="AZ145" s="174">
        <f t="shared" ref="AZ145:AZ208" ca="1" si="178">AX145+AX143</f>
        <v>1</v>
      </c>
      <c r="BA145" s="351"/>
      <c r="BB145" s="174"/>
      <c r="BC145" s="174"/>
      <c r="BD145" s="352">
        <f t="shared" ref="BD145:BD208" si="179">IF(P145&gt;P144,1,-1)</f>
        <v>-1</v>
      </c>
      <c r="BE145" s="267">
        <f t="shared" ref="BE145:BE208" si="180">SUM(BD140:BD145)</f>
        <v>0</v>
      </c>
      <c r="BF145" s="267">
        <f t="shared" ref="BF145:BF208" si="181">SUM(BD141:BD145)</f>
        <v>-1</v>
      </c>
      <c r="BG145" s="354">
        <f t="shared" ref="BG145:BG208" ca="1" si="182">IF(ABS(P145)&lt;$B$29,1,0)</f>
        <v>0</v>
      </c>
      <c r="BH145" s="100">
        <f t="shared" ref="BH145:BH208" ca="1" si="183">SUM(BG131:BG145)</f>
        <v>4</v>
      </c>
      <c r="BI145" s="100">
        <f t="shared" ref="BI145:BI208" ca="1" si="184">SUM(BG139:BG145)</f>
        <v>0</v>
      </c>
      <c r="BJ145" s="354">
        <f t="shared" ref="BJ145:BJ208" ca="1" si="185">IF(ABS(P145)&gt;$B$29,1,0)</f>
        <v>1</v>
      </c>
      <c r="BK145" s="100">
        <f t="shared" ref="BK145:BK208" ca="1" si="186">SUM(BJ138:BJ145)</f>
        <v>8</v>
      </c>
      <c r="BL145" s="100">
        <f t="shared" ref="BL145:BL208" ca="1" si="187">SUM(BJ142:BJ145)</f>
        <v>4</v>
      </c>
      <c r="BM145" s="354">
        <f t="shared" ref="BM145:BM208" ca="1" si="188">IF((P145)&gt;$B$29,1,0)</f>
        <v>1</v>
      </c>
      <c r="BN145" s="354"/>
      <c r="BQ145" s="355" t="str">
        <f t="shared" ref="BQ145:BQ208" ca="1" si="189">IF(AW145=1,$BQ$78,"")</f>
        <v/>
      </c>
      <c r="BR145" s="355" t="str">
        <f t="shared" ref="BR145:BR208" ca="1" si="190">IF(OR(AY145=2,AZ145=2),$BR$78,"")</f>
        <v/>
      </c>
      <c r="BS145" s="355"/>
      <c r="BT145" s="355" t="str">
        <f t="shared" ref="BT145:BT208" si="191">IF(OR(BE145&gt;=6,BE145&lt;=-6),$BT$78,"")</f>
        <v/>
      </c>
      <c r="BU145" s="355" t="str">
        <f t="shared" ref="BU145:BU208" ca="1" si="192">IF(BH145&gt;=15,$BU$78,"")</f>
        <v/>
      </c>
      <c r="BV145" s="355" t="str">
        <f t="shared" ref="BV145:BV208" ca="1" si="193">IF(BK145&gt;=8,$BV$78,"")</f>
        <v xml:space="preserve">wr8'8&gt;1S </v>
      </c>
      <c r="BW145" s="355"/>
      <c r="BX145" s="379">
        <f t="shared" ref="BX145:BX208" ca="1" si="194">IF(ABS(S145)&gt;$B$25,1,0)</f>
        <v>0</v>
      </c>
      <c r="BY145" s="351">
        <f t="shared" ref="BY145:BY208" ca="1" si="195">IF(ABS(S145)&gt;$B$24,1,0)</f>
        <v>1</v>
      </c>
      <c r="BZ145" s="174">
        <f t="shared" ref="BZ145:BZ208" ca="1" si="196">SUM(BY144:BY145)</f>
        <v>2</v>
      </c>
      <c r="CA145" s="174">
        <f t="shared" ref="CA145:CA208" ca="1" si="197">BY145+BY143</f>
        <v>2</v>
      </c>
      <c r="CB145" s="351"/>
      <c r="CC145" s="174"/>
      <c r="CD145" s="174"/>
      <c r="CE145" s="352">
        <f t="shared" ref="CE145:CE208" si="198">IF(S145&gt;S144,1,-1)</f>
        <v>-1</v>
      </c>
      <c r="CF145" s="267">
        <f t="shared" ref="CF145:CF208" si="199">SUM(CE140:CE145)</f>
        <v>2</v>
      </c>
      <c r="CG145" s="267">
        <f t="shared" ref="CG145:CG208" si="200">SUM(CE141:CE145)</f>
        <v>1</v>
      </c>
      <c r="CH145" s="354">
        <f t="shared" ref="CH145:CH208" ca="1" si="201">IF(ABS(S145)&lt;$B$23,1,0)</f>
        <v>0</v>
      </c>
      <c r="CI145" s="100">
        <f t="shared" ref="CI145:CI208" ca="1" si="202">SUM(CH131:CH145)</f>
        <v>1</v>
      </c>
      <c r="CJ145" s="100">
        <f t="shared" ref="CJ145:CJ208" ca="1" si="203">SUM(CH139:CH145)</f>
        <v>1</v>
      </c>
      <c r="CK145" s="354">
        <f t="shared" ref="CK145:CK208" ca="1" si="204">IF(ABS(S145)&gt;$B$23,1,0)</f>
        <v>1</v>
      </c>
      <c r="CL145" s="100">
        <f t="shared" ref="CL145:CL208" ca="1" si="205">SUM(CK138:CK145)</f>
        <v>7</v>
      </c>
      <c r="CM145" s="100">
        <f t="shared" ref="CM145:CM208" ca="1" si="206">SUM(CK142:CK145)</f>
        <v>4</v>
      </c>
      <c r="CN145" s="354">
        <f t="shared" ref="CN145:CN208" ca="1" si="207">IF((S145)&gt;$B$24,1,0)</f>
        <v>1</v>
      </c>
      <c r="CO145" s="354"/>
      <c r="CR145" s="355" t="str">
        <f t="shared" ref="CR145:CR208" ca="1" si="208">IF(BX145=1,$CR$78,"")</f>
        <v/>
      </c>
      <c r="CS145" s="355" t="str">
        <f t="shared" ref="CS145:CS208" ca="1" si="209">IF(OR(BZ145=2,CA145=2),$CS$78,"")</f>
        <v xml:space="preserve">wR3'2&gt;2S </v>
      </c>
      <c r="CT145" s="355"/>
      <c r="CU145" s="355" t="str">
        <f t="shared" ref="CU145:CU208" si="210">IF(OR(CF145&gt;=6,CF145&lt;=-6),$CU$78,"")</f>
        <v/>
      </c>
      <c r="CV145" s="355" t="str">
        <f t="shared" ref="CV145:CV208" ca="1" si="211">IF(CI145&gt;=15,$CV$78,"")</f>
        <v/>
      </c>
      <c r="CW145" s="355" t="str">
        <f t="shared" ref="CW145:CW208" ca="1" si="212">IF(CL145&gt;=8,$CW$78,"")</f>
        <v/>
      </c>
      <c r="CX145" s="402"/>
      <c r="CY145" t="str">
        <f t="shared" ref="CY145:CY208" ca="1" si="213">CONCATENATE(AP145,AQ145,AR145,AS145,AT145,AU145,AV145,BQ145,BR145,BS145,BT145,BU145,BV145,BW145,CQ145,CR145,CS145,CT145,CU145,CV145,CW145,CX145,)</f>
        <v xml:space="preserve">wr8'8&gt;1S wR3'2&gt;2S </v>
      </c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</row>
    <row r="146" spans="1:133" x14ac:dyDescent="0.25">
      <c r="A146" s="126">
        <v>67</v>
      </c>
      <c r="B146" s="123">
        <f>IF(ввод!F69="","",ввод!F69)</f>
        <v>99.305142891197619</v>
      </c>
      <c r="C146" s="123">
        <f>IF(ввод!G69="","",ввод!G69)</f>
        <v>99.260098095252431</v>
      </c>
      <c r="D146" s="123" t="str">
        <f>IF(ввод!H69="","",ввод!H69)</f>
        <v/>
      </c>
      <c r="E146" s="124" t="str">
        <f>IF(ввод!I69="","",ввод!I69)</f>
        <v/>
      </c>
      <c r="F146" s="100">
        <f t="shared" si="109"/>
        <v>2</v>
      </c>
      <c r="G146" s="257">
        <f>IF(AND(F146&gt;=2,COUNTA(ввод!D69)=1),1,"")</f>
        <v>1</v>
      </c>
      <c r="H146" s="100">
        <f t="shared" si="145"/>
        <v>3.1851480670006628E-2</v>
      </c>
      <c r="K146" s="100">
        <f t="shared" si="141"/>
        <v>99.282620493225025</v>
      </c>
      <c r="M146" s="100">
        <f>IF(ISNUMBER(парам!$B$8),K146-парам!$B$8,K146-$B$3)</f>
        <v>-0.71737950677497508</v>
      </c>
      <c r="N146" s="100">
        <f t="shared" si="142"/>
        <v>-0.72</v>
      </c>
      <c r="O146" s="125">
        <f t="shared" ca="1" si="146"/>
        <v>-0.91221956714994545</v>
      </c>
      <c r="P146" s="100">
        <f t="shared" si="147"/>
        <v>4.5044795945187843E-2</v>
      </c>
      <c r="Q146" s="100">
        <f t="shared" si="143"/>
        <v>4.4999999999999998E-2</v>
      </c>
      <c r="R146" s="125">
        <f t="shared" ca="1" si="148"/>
        <v>2.0213514510085445E-2</v>
      </c>
      <c r="S146" s="100">
        <f t="shared" ref="S146:S209" si="214">ABS(K145-K146)</f>
        <v>1.0307465789239529</v>
      </c>
      <c r="T146" s="100">
        <f t="shared" si="149"/>
        <v>1</v>
      </c>
      <c r="U146" s="125">
        <f t="shared" ref="U146:U209" ca="1" si="215">T146*$D$24</f>
        <v>1.2715997021588841</v>
      </c>
      <c r="V146" s="174">
        <f t="shared" ca="1" si="150"/>
        <v>0</v>
      </c>
      <c r="W146" s="351">
        <f t="shared" ca="1" si="151"/>
        <v>0</v>
      </c>
      <c r="X146" s="174">
        <f t="shared" ca="1" si="152"/>
        <v>0</v>
      </c>
      <c r="Y146" s="174">
        <f t="shared" ca="1" si="153"/>
        <v>0</v>
      </c>
      <c r="Z146" s="351">
        <f t="shared" si="154"/>
        <v>-1</v>
      </c>
      <c r="AA146" s="174">
        <f t="shared" si="155"/>
        <v>5</v>
      </c>
      <c r="AB146" s="174">
        <f t="shared" si="156"/>
        <v>2</v>
      </c>
      <c r="AC146" s="352">
        <f t="shared" ref="AC146:AC209" si="216">IF(M146&gt;M145,1,-1)</f>
        <v>-1</v>
      </c>
      <c r="AD146" s="267">
        <f t="shared" si="157"/>
        <v>0</v>
      </c>
      <c r="AE146" s="267">
        <f t="shared" si="158"/>
        <v>-1</v>
      </c>
      <c r="AF146" s="354">
        <f t="shared" ca="1" si="159"/>
        <v>0</v>
      </c>
      <c r="AG146" s="100">
        <f t="shared" ca="1" si="160"/>
        <v>4</v>
      </c>
      <c r="AH146" s="100">
        <f t="shared" ca="1" si="161"/>
        <v>2</v>
      </c>
      <c r="AI146" s="354">
        <f t="shared" ca="1" si="162"/>
        <v>1</v>
      </c>
      <c r="AJ146" s="100">
        <f t="shared" ca="1" si="163"/>
        <v>6</v>
      </c>
      <c r="AK146" s="100">
        <f t="shared" ca="1" si="164"/>
        <v>3</v>
      </c>
      <c r="AL146" s="354">
        <f t="shared" ca="1" si="165"/>
        <v>0</v>
      </c>
      <c r="AM146" s="354">
        <f t="shared" ca="1" si="166"/>
        <v>1</v>
      </c>
      <c r="AN146" s="100">
        <f t="shared" ref="AN146:AO146" ca="1" si="217">SUM(AL142:AL146)</f>
        <v>1</v>
      </c>
      <c r="AO146" s="100">
        <f t="shared" ca="1" si="217"/>
        <v>3</v>
      </c>
      <c r="AP146" s="355" t="str">
        <f t="shared" ca="1" si="168"/>
        <v/>
      </c>
      <c r="AQ146" s="355" t="str">
        <f t="shared" ca="1" si="169"/>
        <v/>
      </c>
      <c r="AR146" s="355" t="str">
        <f t="shared" si="170"/>
        <v/>
      </c>
      <c r="AS146" s="355" t="str">
        <f t="shared" si="171"/>
        <v/>
      </c>
      <c r="AT146" s="355" t="str">
        <f t="shared" ca="1" si="172"/>
        <v/>
      </c>
      <c r="AU146" s="355" t="str">
        <f t="shared" ca="1" si="173"/>
        <v/>
      </c>
      <c r="AV146" s="355" t="str">
        <f t="shared" ca="1" si="174"/>
        <v/>
      </c>
      <c r="AW146" s="379">
        <f t="shared" ca="1" si="175"/>
        <v>0</v>
      </c>
      <c r="AX146" s="351">
        <f t="shared" ca="1" si="176"/>
        <v>0</v>
      </c>
      <c r="AY146" s="174">
        <f t="shared" ca="1" si="177"/>
        <v>0</v>
      </c>
      <c r="AZ146" s="174">
        <f t="shared" ca="1" si="178"/>
        <v>0</v>
      </c>
      <c r="BA146" s="351"/>
      <c r="BB146" s="174"/>
      <c r="BC146" s="174"/>
      <c r="BD146" s="352">
        <f t="shared" si="179"/>
        <v>-1</v>
      </c>
      <c r="BE146" s="267">
        <f t="shared" si="180"/>
        <v>-2</v>
      </c>
      <c r="BF146" s="267">
        <f t="shared" si="181"/>
        <v>-3</v>
      </c>
      <c r="BG146" s="354">
        <f t="shared" ca="1" si="182"/>
        <v>1</v>
      </c>
      <c r="BH146" s="100">
        <f t="shared" ca="1" si="183"/>
        <v>5</v>
      </c>
      <c r="BI146" s="100">
        <f t="shared" ca="1" si="184"/>
        <v>1</v>
      </c>
      <c r="BJ146" s="354">
        <f t="shared" ca="1" si="185"/>
        <v>0</v>
      </c>
      <c r="BK146" s="100">
        <f t="shared" ca="1" si="186"/>
        <v>7</v>
      </c>
      <c r="BL146" s="100">
        <f t="shared" ca="1" si="187"/>
        <v>3</v>
      </c>
      <c r="BM146" s="354">
        <f t="shared" ca="1" si="188"/>
        <v>0</v>
      </c>
      <c r="BN146" s="354"/>
      <c r="BQ146" s="355" t="str">
        <f t="shared" ca="1" si="189"/>
        <v/>
      </c>
      <c r="BR146" s="355" t="str">
        <f t="shared" ca="1" si="190"/>
        <v/>
      </c>
      <c r="BS146" s="355"/>
      <c r="BT146" s="355" t="str">
        <f t="shared" si="191"/>
        <v/>
      </c>
      <c r="BU146" s="355" t="str">
        <f t="shared" ca="1" si="192"/>
        <v/>
      </c>
      <c r="BV146" s="355" t="str">
        <f t="shared" ca="1" si="193"/>
        <v/>
      </c>
      <c r="BW146" s="355"/>
      <c r="BX146" s="379">
        <f t="shared" ca="1" si="194"/>
        <v>0</v>
      </c>
      <c r="BY146" s="351">
        <f t="shared" ca="1" si="195"/>
        <v>1</v>
      </c>
      <c r="BZ146" s="174">
        <f t="shared" ca="1" si="196"/>
        <v>2</v>
      </c>
      <c r="CA146" s="174">
        <f t="shared" ca="1" si="197"/>
        <v>2</v>
      </c>
      <c r="CB146" s="351"/>
      <c r="CC146" s="174"/>
      <c r="CD146" s="174"/>
      <c r="CE146" s="352">
        <f t="shared" si="198"/>
        <v>1</v>
      </c>
      <c r="CF146" s="267">
        <f t="shared" si="199"/>
        <v>2</v>
      </c>
      <c r="CG146" s="267">
        <f t="shared" si="200"/>
        <v>1</v>
      </c>
      <c r="CH146" s="354">
        <f t="shared" ca="1" si="201"/>
        <v>0</v>
      </c>
      <c r="CI146" s="100">
        <f t="shared" ca="1" si="202"/>
        <v>1</v>
      </c>
      <c r="CJ146" s="100">
        <f t="shared" ca="1" si="203"/>
        <v>0</v>
      </c>
      <c r="CK146" s="354">
        <f t="shared" ca="1" si="204"/>
        <v>1</v>
      </c>
      <c r="CL146" s="100">
        <f t="shared" ca="1" si="205"/>
        <v>7</v>
      </c>
      <c r="CM146" s="100">
        <f t="shared" ca="1" si="206"/>
        <v>4</v>
      </c>
      <c r="CN146" s="354">
        <f t="shared" ca="1" si="207"/>
        <v>1</v>
      </c>
      <c r="CO146" s="354"/>
      <c r="CR146" s="355" t="str">
        <f t="shared" ca="1" si="208"/>
        <v/>
      </c>
      <c r="CS146" s="355" t="str">
        <f t="shared" ca="1" si="209"/>
        <v xml:space="preserve">wR3'2&gt;2S </v>
      </c>
      <c r="CT146" s="355"/>
      <c r="CU146" s="355" t="str">
        <f t="shared" si="210"/>
        <v/>
      </c>
      <c r="CV146" s="355" t="str">
        <f t="shared" ca="1" si="211"/>
        <v/>
      </c>
      <c r="CW146" s="355" t="str">
        <f t="shared" ca="1" si="212"/>
        <v/>
      </c>
      <c r="CX146" s="402"/>
      <c r="CY146" t="str">
        <f t="shared" ca="1" si="213"/>
        <v xml:space="preserve">wR3'2&gt;2S </v>
      </c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</row>
    <row r="147" spans="1:133" x14ac:dyDescent="0.25">
      <c r="A147" s="126">
        <v>68</v>
      </c>
      <c r="B147" s="123">
        <f>IF(ввод!F70="","",ввод!F70)</f>
        <v>97.557162872145057</v>
      </c>
      <c r="C147" s="123">
        <f>IF(ввод!G70="","",ввод!G70)</f>
        <v>99.652915341868535</v>
      </c>
      <c r="D147" s="123" t="str">
        <f>IF(ввод!H70="","",ввод!H70)</f>
        <v/>
      </c>
      <c r="E147" s="124" t="str">
        <f>IF(ввод!I70="","",ввод!I70)</f>
        <v/>
      </c>
      <c r="F147" s="100">
        <f t="shared" si="109"/>
        <v>2</v>
      </c>
      <c r="G147" s="257">
        <f>IF(AND(F147&gt;=2,COUNTA(ввод!D70)=1),1,"")</f>
        <v>1</v>
      </c>
      <c r="H147" s="100">
        <f t="shared" si="145"/>
        <v>1.4819207830299266</v>
      </c>
      <c r="K147" s="100">
        <f t="shared" si="141"/>
        <v>98.605039107006803</v>
      </c>
      <c r="M147" s="100">
        <f>IF(ISNUMBER(парам!$B$8),K147-парам!$B$8,K147-$B$3)</f>
        <v>-1.3949608929931969</v>
      </c>
      <c r="N147" s="100">
        <f t="shared" si="142"/>
        <v>-1.4</v>
      </c>
      <c r="O147" s="125">
        <f t="shared" ca="1" si="146"/>
        <v>-1.7738318560534401</v>
      </c>
      <c r="P147" s="100">
        <f t="shared" si="147"/>
        <v>2.0957524697234788</v>
      </c>
      <c r="Q147" s="100">
        <f t="shared" si="143"/>
        <v>2.1</v>
      </c>
      <c r="R147" s="125">
        <f t="shared" ca="1" si="148"/>
        <v>0.94045321035200635</v>
      </c>
      <c r="S147" s="100">
        <f t="shared" si="214"/>
        <v>0.67758138621822184</v>
      </c>
      <c r="T147" s="100">
        <f t="shared" si="149"/>
        <v>0.68</v>
      </c>
      <c r="U147" s="125">
        <f t="shared" ca="1" si="215"/>
        <v>0.86468779746804125</v>
      </c>
      <c r="V147" s="174">
        <f t="shared" ca="1" si="150"/>
        <v>0</v>
      </c>
      <c r="W147" s="351">
        <f t="shared" ca="1" si="151"/>
        <v>1</v>
      </c>
      <c r="X147" s="174">
        <f t="shared" ca="1" si="152"/>
        <v>1</v>
      </c>
      <c r="Y147" s="174">
        <f t="shared" ca="1" si="153"/>
        <v>1</v>
      </c>
      <c r="Z147" s="351">
        <f t="shared" si="154"/>
        <v>-1</v>
      </c>
      <c r="AA147" s="174">
        <f t="shared" si="155"/>
        <v>5</v>
      </c>
      <c r="AB147" s="174">
        <f t="shared" si="156"/>
        <v>2</v>
      </c>
      <c r="AC147" s="352">
        <f t="shared" si="216"/>
        <v>-1</v>
      </c>
      <c r="AD147" s="267">
        <f t="shared" si="157"/>
        <v>-2</v>
      </c>
      <c r="AE147" s="267">
        <f t="shared" si="158"/>
        <v>-1</v>
      </c>
      <c r="AF147" s="354">
        <f t="shared" ca="1" si="159"/>
        <v>0</v>
      </c>
      <c r="AG147" s="100">
        <f t="shared" ca="1" si="160"/>
        <v>3</v>
      </c>
      <c r="AH147" s="100">
        <f t="shared" ca="1" si="161"/>
        <v>2</v>
      </c>
      <c r="AI147" s="354">
        <f t="shared" ca="1" si="162"/>
        <v>1</v>
      </c>
      <c r="AJ147" s="100">
        <f t="shared" ca="1" si="163"/>
        <v>6</v>
      </c>
      <c r="AK147" s="100">
        <f t="shared" ca="1" si="164"/>
        <v>3</v>
      </c>
      <c r="AL147" s="354">
        <f t="shared" ca="1" si="165"/>
        <v>0</v>
      </c>
      <c r="AM147" s="354">
        <f t="shared" ca="1" si="166"/>
        <v>1</v>
      </c>
      <c r="AN147" s="100">
        <f t="shared" ref="AN147:AO147" ca="1" si="218">SUM(AL143:AL147)</f>
        <v>1</v>
      </c>
      <c r="AO147" s="100">
        <f t="shared" ca="1" si="218"/>
        <v>3</v>
      </c>
      <c r="AP147" s="355" t="str">
        <f t="shared" ca="1" si="168"/>
        <v/>
      </c>
      <c r="AQ147" s="355" t="str">
        <f t="shared" ca="1" si="169"/>
        <v/>
      </c>
      <c r="AR147" s="355" t="str">
        <f t="shared" si="170"/>
        <v/>
      </c>
      <c r="AS147" s="355" t="str">
        <f t="shared" si="171"/>
        <v/>
      </c>
      <c r="AT147" s="355" t="str">
        <f t="shared" ca="1" si="172"/>
        <v/>
      </c>
      <c r="AU147" s="355" t="str">
        <f t="shared" ca="1" si="173"/>
        <v/>
      </c>
      <c r="AV147" s="355" t="str">
        <f t="shared" ca="1" si="174"/>
        <v/>
      </c>
      <c r="AW147" s="379">
        <f t="shared" ca="1" si="175"/>
        <v>0</v>
      </c>
      <c r="AX147" s="351">
        <f t="shared" ca="1" si="176"/>
        <v>0</v>
      </c>
      <c r="AY147" s="174">
        <f t="shared" ca="1" si="177"/>
        <v>0</v>
      </c>
      <c r="AZ147" s="174">
        <f t="shared" ca="1" si="178"/>
        <v>0</v>
      </c>
      <c r="BA147" s="351"/>
      <c r="BB147" s="174"/>
      <c r="BC147" s="174"/>
      <c r="BD147" s="352">
        <f t="shared" si="179"/>
        <v>1</v>
      </c>
      <c r="BE147" s="267">
        <f t="shared" si="180"/>
        <v>-2</v>
      </c>
      <c r="BF147" s="267">
        <f t="shared" si="181"/>
        <v>-1</v>
      </c>
      <c r="BG147" s="354">
        <f t="shared" ca="1" si="182"/>
        <v>0</v>
      </c>
      <c r="BH147" s="100">
        <f t="shared" ca="1" si="183"/>
        <v>4</v>
      </c>
      <c r="BI147" s="100">
        <f t="shared" ca="1" si="184"/>
        <v>1</v>
      </c>
      <c r="BJ147" s="354">
        <f t="shared" ca="1" si="185"/>
        <v>1</v>
      </c>
      <c r="BK147" s="100">
        <f t="shared" ca="1" si="186"/>
        <v>7</v>
      </c>
      <c r="BL147" s="100">
        <f t="shared" ca="1" si="187"/>
        <v>3</v>
      </c>
      <c r="BM147" s="354">
        <f t="shared" ca="1" si="188"/>
        <v>1</v>
      </c>
      <c r="BN147" s="354"/>
      <c r="BQ147" s="355" t="str">
        <f t="shared" ca="1" si="189"/>
        <v/>
      </c>
      <c r="BR147" s="355" t="str">
        <f t="shared" ca="1" si="190"/>
        <v/>
      </c>
      <c r="BS147" s="355"/>
      <c r="BT147" s="355" t="str">
        <f t="shared" si="191"/>
        <v/>
      </c>
      <c r="BU147" s="355" t="str">
        <f t="shared" ca="1" si="192"/>
        <v/>
      </c>
      <c r="BV147" s="355" t="str">
        <f t="shared" ca="1" si="193"/>
        <v/>
      </c>
      <c r="BW147" s="355"/>
      <c r="BX147" s="379">
        <f t="shared" ca="1" si="194"/>
        <v>0</v>
      </c>
      <c r="BY147" s="351">
        <f t="shared" ca="1" si="195"/>
        <v>0</v>
      </c>
      <c r="BZ147" s="174">
        <f t="shared" ca="1" si="196"/>
        <v>1</v>
      </c>
      <c r="CA147" s="174">
        <f t="shared" ca="1" si="197"/>
        <v>1</v>
      </c>
      <c r="CB147" s="351"/>
      <c r="CC147" s="174"/>
      <c r="CD147" s="174"/>
      <c r="CE147" s="352">
        <f t="shared" si="198"/>
        <v>-1</v>
      </c>
      <c r="CF147" s="267">
        <f t="shared" si="199"/>
        <v>0</v>
      </c>
      <c r="CG147" s="267">
        <f t="shared" si="200"/>
        <v>1</v>
      </c>
      <c r="CH147" s="354">
        <f t="shared" ca="1" si="201"/>
        <v>0</v>
      </c>
      <c r="CI147" s="100">
        <f t="shared" ca="1" si="202"/>
        <v>1</v>
      </c>
      <c r="CJ147" s="100">
        <f t="shared" ca="1" si="203"/>
        <v>0</v>
      </c>
      <c r="CK147" s="354">
        <f t="shared" ca="1" si="204"/>
        <v>1</v>
      </c>
      <c r="CL147" s="100">
        <f t="shared" ca="1" si="205"/>
        <v>8</v>
      </c>
      <c r="CM147" s="100">
        <f t="shared" ca="1" si="206"/>
        <v>4</v>
      </c>
      <c r="CN147" s="354">
        <f t="shared" ca="1" si="207"/>
        <v>0</v>
      </c>
      <c r="CO147" s="354"/>
      <c r="CR147" s="355" t="str">
        <f t="shared" ca="1" si="208"/>
        <v/>
      </c>
      <c r="CS147" s="355" t="str">
        <f t="shared" ca="1" si="209"/>
        <v/>
      </c>
      <c r="CT147" s="355"/>
      <c r="CU147" s="355" t="str">
        <f t="shared" si="210"/>
        <v/>
      </c>
      <c r="CV147" s="355" t="str">
        <f t="shared" ca="1" si="211"/>
        <v/>
      </c>
      <c r="CW147" s="355" t="str">
        <f t="shared" ca="1" si="212"/>
        <v xml:space="preserve">wR8'8&gt;1S </v>
      </c>
      <c r="CX147" s="402"/>
      <c r="CY147" t="str">
        <f t="shared" ca="1" si="213"/>
        <v xml:space="preserve">wR8'8&gt;1S </v>
      </c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</row>
    <row r="148" spans="1:133" x14ac:dyDescent="0.25">
      <c r="A148" s="126">
        <v>69</v>
      </c>
      <c r="B148" s="123">
        <f>IF(ввод!F71="","",ввод!F71)</f>
        <v>99.305319493841935</v>
      </c>
      <c r="C148" s="123">
        <f>IF(ввод!G71="","",ввод!G71)</f>
        <v>99.143471004653307</v>
      </c>
      <c r="D148" s="123" t="str">
        <f>IF(ввод!H71="","",ввод!H71)</f>
        <v/>
      </c>
      <c r="E148" s="124" t="str">
        <f>IF(ввод!I71="","",ввод!I71)</f>
        <v/>
      </c>
      <c r="F148" s="100">
        <f t="shared" si="109"/>
        <v>2</v>
      </c>
      <c r="G148" s="257">
        <f>IF(AND(F148&gt;=2,COUNTA(ввод!D71)=1),1,"")</f>
        <v>1</v>
      </c>
      <c r="H148" s="100">
        <f t="shared" si="145"/>
        <v>0.11444416423007667</v>
      </c>
      <c r="K148" s="100">
        <f t="shared" si="141"/>
        <v>99.224395249247621</v>
      </c>
      <c r="M148" s="100">
        <f>IF(ISNUMBER(парам!$B$8),K148-парам!$B$8,K148-$B$3)</f>
        <v>-0.77560475075237889</v>
      </c>
      <c r="N148" s="100">
        <f t="shared" si="142"/>
        <v>-0.78</v>
      </c>
      <c r="O148" s="125">
        <f t="shared" ca="1" si="146"/>
        <v>-0.9862587700497405</v>
      </c>
      <c r="P148" s="100">
        <f t="shared" si="147"/>
        <v>0.16184848918862826</v>
      </c>
      <c r="Q148" s="100">
        <f t="shared" si="143"/>
        <v>0.16</v>
      </c>
      <c r="R148" s="125">
        <f t="shared" ca="1" si="148"/>
        <v>7.2628296254924937E-2</v>
      </c>
      <c r="S148" s="100">
        <f t="shared" si="214"/>
        <v>0.61935614224081803</v>
      </c>
      <c r="T148" s="100">
        <f t="shared" si="149"/>
        <v>0.62</v>
      </c>
      <c r="U148" s="125">
        <f t="shared" ca="1" si="215"/>
        <v>0.78839181533850811</v>
      </c>
      <c r="V148" s="174">
        <f t="shared" ca="1" si="150"/>
        <v>0</v>
      </c>
      <c r="W148" s="351">
        <f t="shared" ca="1" si="151"/>
        <v>0</v>
      </c>
      <c r="X148" s="174">
        <f t="shared" ca="1" si="152"/>
        <v>1</v>
      </c>
      <c r="Y148" s="174">
        <f t="shared" ca="1" si="153"/>
        <v>0</v>
      </c>
      <c r="Z148" s="351">
        <f t="shared" si="154"/>
        <v>-1</v>
      </c>
      <c r="AA148" s="174">
        <f t="shared" si="155"/>
        <v>5</v>
      </c>
      <c r="AB148" s="174">
        <f t="shared" si="156"/>
        <v>2</v>
      </c>
      <c r="AC148" s="352">
        <f t="shared" si="216"/>
        <v>1</v>
      </c>
      <c r="AD148" s="267">
        <f t="shared" si="157"/>
        <v>0</v>
      </c>
      <c r="AE148" s="267">
        <f t="shared" si="158"/>
        <v>-1</v>
      </c>
      <c r="AF148" s="354">
        <f t="shared" ca="1" si="159"/>
        <v>0</v>
      </c>
      <c r="AG148" s="100">
        <f t="shared" ca="1" si="160"/>
        <v>3</v>
      </c>
      <c r="AH148" s="100">
        <f t="shared" ca="1" si="161"/>
        <v>1</v>
      </c>
      <c r="AI148" s="354">
        <f t="shared" ca="1" si="162"/>
        <v>1</v>
      </c>
      <c r="AJ148" s="100">
        <f t="shared" ca="1" si="163"/>
        <v>6</v>
      </c>
      <c r="AK148" s="100">
        <f t="shared" ca="1" si="164"/>
        <v>3</v>
      </c>
      <c r="AL148" s="354">
        <f t="shared" ca="1" si="165"/>
        <v>0</v>
      </c>
      <c r="AM148" s="354">
        <f t="shared" ca="1" si="166"/>
        <v>1</v>
      </c>
      <c r="AN148" s="100">
        <f t="shared" ref="AN148:AO148" ca="1" si="219">SUM(AL144:AL148)</f>
        <v>0</v>
      </c>
      <c r="AO148" s="100">
        <f t="shared" ca="1" si="219"/>
        <v>4</v>
      </c>
      <c r="AP148" s="355" t="str">
        <f t="shared" ca="1" si="168"/>
        <v/>
      </c>
      <c r="AQ148" s="355" t="str">
        <f t="shared" ca="1" si="169"/>
        <v/>
      </c>
      <c r="AR148" s="355" t="str">
        <f t="shared" si="170"/>
        <v/>
      </c>
      <c r="AS148" s="355" t="str">
        <f t="shared" si="171"/>
        <v/>
      </c>
      <c r="AT148" s="355" t="str">
        <f t="shared" ca="1" si="172"/>
        <v/>
      </c>
      <c r="AU148" s="355" t="str">
        <f t="shared" ca="1" si="173"/>
        <v/>
      </c>
      <c r="AV148" s="355" t="str">
        <f t="shared" ca="1" si="174"/>
        <v xml:space="preserve">wX5'4&gt;1SF </v>
      </c>
      <c r="AW148" s="379">
        <f t="shared" ca="1" si="175"/>
        <v>0</v>
      </c>
      <c r="AX148" s="351">
        <f t="shared" ca="1" si="176"/>
        <v>0</v>
      </c>
      <c r="AY148" s="174">
        <f t="shared" ca="1" si="177"/>
        <v>0</v>
      </c>
      <c r="AZ148" s="174">
        <f t="shared" ca="1" si="178"/>
        <v>0</v>
      </c>
      <c r="BA148" s="351"/>
      <c r="BB148" s="174"/>
      <c r="BC148" s="174"/>
      <c r="BD148" s="352">
        <f t="shared" si="179"/>
        <v>-1</v>
      </c>
      <c r="BE148" s="267">
        <f t="shared" si="180"/>
        <v>-2</v>
      </c>
      <c r="BF148" s="267">
        <f t="shared" si="181"/>
        <v>-3</v>
      </c>
      <c r="BG148" s="354">
        <f t="shared" ca="1" si="182"/>
        <v>1</v>
      </c>
      <c r="BH148" s="100">
        <f t="shared" ca="1" si="183"/>
        <v>5</v>
      </c>
      <c r="BI148" s="100">
        <f t="shared" ca="1" si="184"/>
        <v>2</v>
      </c>
      <c r="BJ148" s="354">
        <f t="shared" ca="1" si="185"/>
        <v>0</v>
      </c>
      <c r="BK148" s="100">
        <f t="shared" ca="1" si="186"/>
        <v>6</v>
      </c>
      <c r="BL148" s="100">
        <f t="shared" ca="1" si="187"/>
        <v>2</v>
      </c>
      <c r="BM148" s="354">
        <f t="shared" ca="1" si="188"/>
        <v>0</v>
      </c>
      <c r="BN148" s="354"/>
      <c r="BQ148" s="355" t="str">
        <f t="shared" ca="1" si="189"/>
        <v/>
      </c>
      <c r="BR148" s="355" t="str">
        <f t="shared" ca="1" si="190"/>
        <v/>
      </c>
      <c r="BS148" s="355"/>
      <c r="BT148" s="355" t="str">
        <f t="shared" si="191"/>
        <v/>
      </c>
      <c r="BU148" s="355" t="str">
        <f t="shared" ca="1" si="192"/>
        <v/>
      </c>
      <c r="BV148" s="355" t="str">
        <f t="shared" ca="1" si="193"/>
        <v/>
      </c>
      <c r="BW148" s="355"/>
      <c r="BX148" s="379">
        <f t="shared" ca="1" si="194"/>
        <v>0</v>
      </c>
      <c r="BY148" s="351">
        <f t="shared" ca="1" si="195"/>
        <v>0</v>
      </c>
      <c r="BZ148" s="174">
        <f t="shared" ca="1" si="196"/>
        <v>0</v>
      </c>
      <c r="CA148" s="174">
        <f t="shared" ca="1" si="197"/>
        <v>1</v>
      </c>
      <c r="CB148" s="351"/>
      <c r="CC148" s="174"/>
      <c r="CD148" s="174"/>
      <c r="CE148" s="352">
        <f t="shared" si="198"/>
        <v>-1</v>
      </c>
      <c r="CF148" s="267">
        <f t="shared" si="199"/>
        <v>0</v>
      </c>
      <c r="CG148" s="267">
        <f t="shared" si="200"/>
        <v>-1</v>
      </c>
      <c r="CH148" s="354">
        <f t="shared" ca="1" si="201"/>
        <v>0</v>
      </c>
      <c r="CI148" s="100">
        <f t="shared" ca="1" si="202"/>
        <v>1</v>
      </c>
      <c r="CJ148" s="100">
        <f t="shared" ca="1" si="203"/>
        <v>0</v>
      </c>
      <c r="CK148" s="354">
        <f t="shared" ca="1" si="204"/>
        <v>1</v>
      </c>
      <c r="CL148" s="100">
        <f t="shared" ca="1" si="205"/>
        <v>8</v>
      </c>
      <c r="CM148" s="100">
        <f t="shared" ca="1" si="206"/>
        <v>4</v>
      </c>
      <c r="CN148" s="354">
        <f t="shared" ca="1" si="207"/>
        <v>0</v>
      </c>
      <c r="CO148" s="354"/>
      <c r="CR148" s="355" t="str">
        <f t="shared" ca="1" si="208"/>
        <v/>
      </c>
      <c r="CS148" s="355" t="str">
        <f t="shared" ca="1" si="209"/>
        <v/>
      </c>
      <c r="CT148" s="355"/>
      <c r="CU148" s="355" t="str">
        <f t="shared" si="210"/>
        <v/>
      </c>
      <c r="CV148" s="355" t="str">
        <f t="shared" ca="1" si="211"/>
        <v/>
      </c>
      <c r="CW148" s="355" t="str">
        <f t="shared" ca="1" si="212"/>
        <v xml:space="preserve">wR8'8&gt;1S </v>
      </c>
      <c r="CX148" s="402"/>
      <c r="CY148" t="str">
        <f t="shared" ca="1" si="213"/>
        <v xml:space="preserve">wX5'4&gt;1SF wR8'8&gt;1S </v>
      </c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</row>
    <row r="149" spans="1:133" x14ac:dyDescent="0.25">
      <c r="A149" s="126">
        <v>70</v>
      </c>
      <c r="B149" s="123">
        <f>IF(ввод!F72="","",ввод!F72)</f>
        <v>101.09468588460351</v>
      </c>
      <c r="C149" s="123">
        <f>IF(ввод!G72="","",ввод!G72)</f>
        <v>98.864051905102087</v>
      </c>
      <c r="D149" s="123" t="str">
        <f>IF(ввод!H72="","",ввод!H72)</f>
        <v/>
      </c>
      <c r="E149" s="124" t="str">
        <f>IF(ввод!I72="","",ввод!I72)</f>
        <v/>
      </c>
      <c r="F149" s="100">
        <f t="shared" si="109"/>
        <v>2</v>
      </c>
      <c r="G149" s="257">
        <f>IF(AND(F149&gt;=2,COUNTA(ввод!D72)=1),1,"")</f>
        <v>1</v>
      </c>
      <c r="H149" s="100">
        <f t="shared" si="145"/>
        <v>1.577296413250588</v>
      </c>
      <c r="K149" s="100">
        <f t="shared" si="141"/>
        <v>99.979368894852797</v>
      </c>
      <c r="M149" s="100">
        <f>IF(ISNUMBER(парам!$B$8),K149-парам!$B$8,K149-$B$3)</f>
        <v>-2.0631105147202788E-2</v>
      </c>
      <c r="N149" s="100">
        <f t="shared" si="142"/>
        <v>-2.1000000000000001E-2</v>
      </c>
      <c r="O149" s="125">
        <f t="shared" ca="1" si="146"/>
        <v>-2.6234507160391687E-2</v>
      </c>
      <c r="P149" s="100">
        <f t="shared" si="147"/>
        <v>2.2306339795014196</v>
      </c>
      <c r="Q149" s="100">
        <f t="shared" si="143"/>
        <v>2.2000000000000002</v>
      </c>
      <c r="R149" s="125">
        <f t="shared" ca="1" si="148"/>
        <v>1.0009802767495599</v>
      </c>
      <c r="S149" s="100">
        <f t="shared" si="214"/>
        <v>0.7549736456051761</v>
      </c>
      <c r="T149" s="100">
        <f t="shared" si="149"/>
        <v>0.75</v>
      </c>
      <c r="U149" s="125">
        <f t="shared" ca="1" si="215"/>
        <v>0.95369977661916305</v>
      </c>
      <c r="V149" s="174">
        <f t="shared" ca="1" si="150"/>
        <v>0</v>
      </c>
      <c r="W149" s="351">
        <f t="shared" ca="1" si="151"/>
        <v>0</v>
      </c>
      <c r="X149" s="174">
        <f t="shared" ca="1" si="152"/>
        <v>0</v>
      </c>
      <c r="Y149" s="174">
        <f t="shared" ca="1" si="153"/>
        <v>1</v>
      </c>
      <c r="Z149" s="351">
        <f t="shared" si="154"/>
        <v>-1</v>
      </c>
      <c r="AA149" s="174">
        <f t="shared" si="155"/>
        <v>5</v>
      </c>
      <c r="AB149" s="174">
        <f t="shared" si="156"/>
        <v>4</v>
      </c>
      <c r="AC149" s="352">
        <f t="shared" si="216"/>
        <v>1</v>
      </c>
      <c r="AD149" s="267">
        <f t="shared" si="157"/>
        <v>0</v>
      </c>
      <c r="AE149" s="267">
        <f t="shared" si="158"/>
        <v>1</v>
      </c>
      <c r="AF149" s="354">
        <f t="shared" ca="1" si="159"/>
        <v>1</v>
      </c>
      <c r="AG149" s="100">
        <f t="shared" ca="1" si="160"/>
        <v>4</v>
      </c>
      <c r="AH149" s="100">
        <f t="shared" ca="1" si="161"/>
        <v>2</v>
      </c>
      <c r="AI149" s="354">
        <f t="shared" ca="1" si="162"/>
        <v>0</v>
      </c>
      <c r="AJ149" s="100">
        <f t="shared" ca="1" si="163"/>
        <v>6</v>
      </c>
      <c r="AK149" s="100">
        <f t="shared" ca="1" si="164"/>
        <v>3</v>
      </c>
      <c r="AL149" s="354">
        <f t="shared" ca="1" si="165"/>
        <v>0</v>
      </c>
      <c r="AM149" s="354">
        <f t="shared" ca="1" si="166"/>
        <v>0</v>
      </c>
      <c r="AN149" s="100">
        <f t="shared" ref="AN149:AO149" ca="1" si="220">SUM(AL145:AL149)</f>
        <v>0</v>
      </c>
      <c r="AO149" s="100">
        <f t="shared" ca="1" si="220"/>
        <v>3</v>
      </c>
      <c r="AP149" s="355" t="str">
        <f t="shared" ca="1" si="168"/>
        <v/>
      </c>
      <c r="AQ149" s="355" t="str">
        <f t="shared" ca="1" si="169"/>
        <v/>
      </c>
      <c r="AR149" s="355" t="str">
        <f t="shared" si="170"/>
        <v/>
      </c>
      <c r="AS149" s="355" t="str">
        <f t="shared" si="171"/>
        <v/>
      </c>
      <c r="AT149" s="355" t="str">
        <f t="shared" ca="1" si="172"/>
        <v/>
      </c>
      <c r="AU149" s="355" t="str">
        <f t="shared" ca="1" si="173"/>
        <v/>
      </c>
      <c r="AV149" s="355" t="str">
        <f t="shared" ca="1" si="174"/>
        <v/>
      </c>
      <c r="AW149" s="379">
        <f t="shared" ca="1" si="175"/>
        <v>0</v>
      </c>
      <c r="AX149" s="351">
        <f t="shared" ca="1" si="176"/>
        <v>1</v>
      </c>
      <c r="AY149" s="174">
        <f t="shared" ca="1" si="177"/>
        <v>1</v>
      </c>
      <c r="AZ149" s="174">
        <f t="shared" ca="1" si="178"/>
        <v>1</v>
      </c>
      <c r="BA149" s="351"/>
      <c r="BB149" s="174"/>
      <c r="BC149" s="174"/>
      <c r="BD149" s="352">
        <f t="shared" si="179"/>
        <v>1</v>
      </c>
      <c r="BE149" s="267">
        <f t="shared" si="180"/>
        <v>-2</v>
      </c>
      <c r="BF149" s="267">
        <f t="shared" si="181"/>
        <v>-1</v>
      </c>
      <c r="BG149" s="354">
        <f t="shared" ca="1" si="182"/>
        <v>0</v>
      </c>
      <c r="BH149" s="100">
        <f t="shared" ca="1" si="183"/>
        <v>5</v>
      </c>
      <c r="BI149" s="100">
        <f t="shared" ca="1" si="184"/>
        <v>2</v>
      </c>
      <c r="BJ149" s="354">
        <f t="shared" ca="1" si="185"/>
        <v>1</v>
      </c>
      <c r="BK149" s="100">
        <f t="shared" ca="1" si="186"/>
        <v>6</v>
      </c>
      <c r="BL149" s="100">
        <f t="shared" ca="1" si="187"/>
        <v>2</v>
      </c>
      <c r="BM149" s="354">
        <f t="shared" ca="1" si="188"/>
        <v>1</v>
      </c>
      <c r="BN149" s="354"/>
      <c r="BQ149" s="355" t="str">
        <f t="shared" ca="1" si="189"/>
        <v/>
      </c>
      <c r="BR149" s="355" t="str">
        <f t="shared" ca="1" si="190"/>
        <v/>
      </c>
      <c r="BS149" s="355"/>
      <c r="BT149" s="355" t="str">
        <f t="shared" si="191"/>
        <v/>
      </c>
      <c r="BU149" s="355" t="str">
        <f t="shared" ca="1" si="192"/>
        <v/>
      </c>
      <c r="BV149" s="355" t="str">
        <f t="shared" ca="1" si="193"/>
        <v/>
      </c>
      <c r="BW149" s="355"/>
      <c r="BX149" s="379">
        <f t="shared" ca="1" si="194"/>
        <v>0</v>
      </c>
      <c r="BY149" s="351">
        <f t="shared" ca="1" si="195"/>
        <v>0</v>
      </c>
      <c r="BZ149" s="174">
        <f t="shared" ca="1" si="196"/>
        <v>0</v>
      </c>
      <c r="CA149" s="174">
        <f t="shared" ca="1" si="197"/>
        <v>0</v>
      </c>
      <c r="CB149" s="351"/>
      <c r="CC149" s="174"/>
      <c r="CD149" s="174"/>
      <c r="CE149" s="352">
        <f t="shared" si="198"/>
        <v>1</v>
      </c>
      <c r="CF149" s="267">
        <f t="shared" si="199"/>
        <v>0</v>
      </c>
      <c r="CG149" s="267">
        <f t="shared" si="200"/>
        <v>-1</v>
      </c>
      <c r="CH149" s="354">
        <f t="shared" ca="1" si="201"/>
        <v>0</v>
      </c>
      <c r="CI149" s="100">
        <f t="shared" ca="1" si="202"/>
        <v>1</v>
      </c>
      <c r="CJ149" s="100">
        <f t="shared" ca="1" si="203"/>
        <v>0</v>
      </c>
      <c r="CK149" s="354">
        <f t="shared" ca="1" si="204"/>
        <v>1</v>
      </c>
      <c r="CL149" s="100">
        <f t="shared" ca="1" si="205"/>
        <v>8</v>
      </c>
      <c r="CM149" s="100">
        <f t="shared" ca="1" si="206"/>
        <v>4</v>
      </c>
      <c r="CN149" s="354">
        <f t="shared" ca="1" si="207"/>
        <v>0</v>
      </c>
      <c r="CO149" s="354"/>
      <c r="CR149" s="355" t="str">
        <f t="shared" ca="1" si="208"/>
        <v/>
      </c>
      <c r="CS149" s="355" t="str">
        <f t="shared" ca="1" si="209"/>
        <v/>
      </c>
      <c r="CT149" s="355"/>
      <c r="CU149" s="355" t="str">
        <f t="shared" si="210"/>
        <v/>
      </c>
      <c r="CV149" s="355" t="str">
        <f t="shared" ca="1" si="211"/>
        <v/>
      </c>
      <c r="CW149" s="355" t="str">
        <f t="shared" ca="1" si="212"/>
        <v xml:space="preserve">wR8'8&gt;1S </v>
      </c>
      <c r="CX149" s="402"/>
      <c r="CY149" t="str">
        <f t="shared" ca="1" si="213"/>
        <v xml:space="preserve">wR8'8&gt;1S </v>
      </c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</row>
    <row r="150" spans="1:133" x14ac:dyDescent="0.25">
      <c r="A150" s="126">
        <v>71</v>
      </c>
      <c r="B150" s="123">
        <f>IF(ввод!F73="","",ввод!F73)</f>
        <v>98.470282947666561</v>
      </c>
      <c r="C150" s="123">
        <f>IF(ввод!G73="","",ввод!G73)</f>
        <v>98.68454830261706</v>
      </c>
      <c r="D150" s="123" t="str">
        <f>IF(ввод!H73="","",ввод!H73)</f>
        <v/>
      </c>
      <c r="E150" s="124" t="str">
        <f>IF(ввод!I73="","",ввод!I73)</f>
        <v/>
      </c>
      <c r="F150" s="100">
        <f t="shared" si="109"/>
        <v>2</v>
      </c>
      <c r="G150" s="257">
        <f>IF(AND(F150&gt;=2,COUNTA(ввод!D73)=1),1,"")</f>
        <v>1</v>
      </c>
      <c r="H150" s="100">
        <f t="shared" si="145"/>
        <v>0.15150848545884005</v>
      </c>
      <c r="K150" s="100">
        <f t="shared" si="141"/>
        <v>98.577415625141811</v>
      </c>
      <c r="M150" s="100">
        <f>IF(ISNUMBER(парам!$B$8),K150-парам!$B$8,K150-$B$3)</f>
        <v>-1.4225843748581894</v>
      </c>
      <c r="N150" s="100">
        <f t="shared" si="142"/>
        <v>-1.4</v>
      </c>
      <c r="O150" s="125">
        <f t="shared" ca="1" si="146"/>
        <v>-1.808957867365556</v>
      </c>
      <c r="P150" s="100">
        <f t="shared" si="147"/>
        <v>0.21426535495049848</v>
      </c>
      <c r="Q150" s="100">
        <f t="shared" si="143"/>
        <v>0.21</v>
      </c>
      <c r="R150" s="125">
        <f t="shared" ca="1" si="148"/>
        <v>9.6149971831833714E-2</v>
      </c>
      <c r="S150" s="100">
        <f t="shared" si="214"/>
        <v>1.4019532697109867</v>
      </c>
      <c r="T150" s="100">
        <f t="shared" si="149"/>
        <v>1.4</v>
      </c>
      <c r="U150" s="125">
        <f t="shared" ca="1" si="215"/>
        <v>1.7802395830224376</v>
      </c>
      <c r="V150" s="174">
        <f t="shared" ca="1" si="150"/>
        <v>0</v>
      </c>
      <c r="W150" s="351">
        <f t="shared" ca="1" si="151"/>
        <v>1</v>
      </c>
      <c r="X150" s="174">
        <f t="shared" ca="1" si="152"/>
        <v>1</v>
      </c>
      <c r="Y150" s="174">
        <f t="shared" ca="1" si="153"/>
        <v>1</v>
      </c>
      <c r="Z150" s="351">
        <f t="shared" si="154"/>
        <v>-1</v>
      </c>
      <c r="AA150" s="174">
        <f t="shared" si="155"/>
        <v>5</v>
      </c>
      <c r="AB150" s="174">
        <f t="shared" si="156"/>
        <v>4</v>
      </c>
      <c r="AC150" s="352">
        <f t="shared" si="216"/>
        <v>-1</v>
      </c>
      <c r="AD150" s="267">
        <f t="shared" si="157"/>
        <v>0</v>
      </c>
      <c r="AE150" s="267">
        <f t="shared" si="158"/>
        <v>-1</v>
      </c>
      <c r="AF150" s="354">
        <f t="shared" ca="1" si="159"/>
        <v>0</v>
      </c>
      <c r="AG150" s="100">
        <f t="shared" ca="1" si="160"/>
        <v>3</v>
      </c>
      <c r="AH150" s="100">
        <f t="shared" ca="1" si="161"/>
        <v>2</v>
      </c>
      <c r="AI150" s="354">
        <f t="shared" ca="1" si="162"/>
        <v>1</v>
      </c>
      <c r="AJ150" s="100">
        <f t="shared" ca="1" si="163"/>
        <v>6</v>
      </c>
      <c r="AK150" s="100">
        <f t="shared" ca="1" si="164"/>
        <v>3</v>
      </c>
      <c r="AL150" s="354">
        <f t="shared" ca="1" si="165"/>
        <v>0</v>
      </c>
      <c r="AM150" s="354">
        <f t="shared" ca="1" si="166"/>
        <v>1</v>
      </c>
      <c r="AN150" s="100">
        <f t="shared" ref="AN150:AO150" ca="1" si="221">SUM(AL146:AL150)</f>
        <v>0</v>
      </c>
      <c r="AO150" s="100">
        <f t="shared" ca="1" si="221"/>
        <v>4</v>
      </c>
      <c r="AP150" s="355" t="str">
        <f t="shared" ca="1" si="168"/>
        <v/>
      </c>
      <c r="AQ150" s="355" t="str">
        <f t="shared" ca="1" si="169"/>
        <v/>
      </c>
      <c r="AR150" s="355" t="str">
        <f t="shared" si="170"/>
        <v/>
      </c>
      <c r="AS150" s="355" t="str">
        <f t="shared" si="171"/>
        <v/>
      </c>
      <c r="AT150" s="355" t="str">
        <f t="shared" ca="1" si="172"/>
        <v/>
      </c>
      <c r="AU150" s="355" t="str">
        <f t="shared" ca="1" si="173"/>
        <v/>
      </c>
      <c r="AV150" s="355" t="str">
        <f t="shared" ca="1" si="174"/>
        <v xml:space="preserve">wX5'4&gt;1SF </v>
      </c>
      <c r="AW150" s="379">
        <f t="shared" ca="1" si="175"/>
        <v>0</v>
      </c>
      <c r="AX150" s="351">
        <f t="shared" ca="1" si="176"/>
        <v>0</v>
      </c>
      <c r="AY150" s="174">
        <f t="shared" ca="1" si="177"/>
        <v>1</v>
      </c>
      <c r="AZ150" s="174">
        <f t="shared" ca="1" si="178"/>
        <v>0</v>
      </c>
      <c r="BA150" s="351"/>
      <c r="BB150" s="174"/>
      <c r="BC150" s="174"/>
      <c r="BD150" s="352">
        <f t="shared" si="179"/>
        <v>-1</v>
      </c>
      <c r="BE150" s="267">
        <f t="shared" si="180"/>
        <v>-2</v>
      </c>
      <c r="BF150" s="267">
        <f t="shared" si="181"/>
        <v>-1</v>
      </c>
      <c r="BG150" s="354">
        <f t="shared" ca="1" si="182"/>
        <v>1</v>
      </c>
      <c r="BH150" s="100">
        <f t="shared" ca="1" si="183"/>
        <v>5</v>
      </c>
      <c r="BI150" s="100">
        <f t="shared" ca="1" si="184"/>
        <v>3</v>
      </c>
      <c r="BJ150" s="354">
        <f t="shared" ca="1" si="185"/>
        <v>0</v>
      </c>
      <c r="BK150" s="100">
        <f t="shared" ca="1" si="186"/>
        <v>5</v>
      </c>
      <c r="BL150" s="100">
        <f t="shared" ca="1" si="187"/>
        <v>2</v>
      </c>
      <c r="BM150" s="354">
        <f t="shared" ca="1" si="188"/>
        <v>0</v>
      </c>
      <c r="BN150" s="354"/>
      <c r="BQ150" s="355" t="str">
        <f t="shared" ca="1" si="189"/>
        <v/>
      </c>
      <c r="BR150" s="355" t="str">
        <f t="shared" ca="1" si="190"/>
        <v/>
      </c>
      <c r="BS150" s="355"/>
      <c r="BT150" s="355" t="str">
        <f t="shared" si="191"/>
        <v/>
      </c>
      <c r="BU150" s="355" t="str">
        <f t="shared" ca="1" si="192"/>
        <v/>
      </c>
      <c r="BV150" s="355" t="str">
        <f t="shared" ca="1" si="193"/>
        <v/>
      </c>
      <c r="BW150" s="355"/>
      <c r="BX150" s="379">
        <f t="shared" ca="1" si="194"/>
        <v>1</v>
      </c>
      <c r="BY150" s="351">
        <f t="shared" ca="1" si="195"/>
        <v>1</v>
      </c>
      <c r="BZ150" s="174">
        <f t="shared" ca="1" si="196"/>
        <v>1</v>
      </c>
      <c r="CA150" s="174">
        <f t="shared" ca="1" si="197"/>
        <v>1</v>
      </c>
      <c r="CB150" s="351"/>
      <c r="CC150" s="174"/>
      <c r="CD150" s="174"/>
      <c r="CE150" s="352">
        <f t="shared" si="198"/>
        <v>1</v>
      </c>
      <c r="CF150" s="267">
        <f t="shared" si="199"/>
        <v>0</v>
      </c>
      <c r="CG150" s="267">
        <f t="shared" si="200"/>
        <v>1</v>
      </c>
      <c r="CH150" s="354">
        <f t="shared" ca="1" si="201"/>
        <v>0</v>
      </c>
      <c r="CI150" s="100">
        <f t="shared" ca="1" si="202"/>
        <v>1</v>
      </c>
      <c r="CJ150" s="100">
        <f t="shared" ca="1" si="203"/>
        <v>0</v>
      </c>
      <c r="CK150" s="354">
        <f t="shared" ca="1" si="204"/>
        <v>1</v>
      </c>
      <c r="CL150" s="100">
        <f t="shared" ca="1" si="205"/>
        <v>8</v>
      </c>
      <c r="CM150" s="100">
        <f t="shared" ca="1" si="206"/>
        <v>4</v>
      </c>
      <c r="CN150" s="354">
        <f t="shared" ca="1" si="207"/>
        <v>1</v>
      </c>
      <c r="CO150" s="354"/>
      <c r="CR150" s="355" t="str">
        <f t="shared" ca="1" si="208"/>
        <v xml:space="preserve">wR1'1&gt;3S </v>
      </c>
      <c r="CS150" s="355" t="str">
        <f t="shared" ca="1" si="209"/>
        <v/>
      </c>
      <c r="CT150" s="355"/>
      <c r="CU150" s="355" t="str">
        <f t="shared" si="210"/>
        <v/>
      </c>
      <c r="CV150" s="355" t="str">
        <f t="shared" ca="1" si="211"/>
        <v/>
      </c>
      <c r="CW150" s="355" t="str">
        <f t="shared" ca="1" si="212"/>
        <v xml:space="preserve">wR8'8&gt;1S </v>
      </c>
      <c r="CX150" s="402"/>
      <c r="CY150" t="str">
        <f t="shared" ca="1" si="213"/>
        <v xml:space="preserve">wX5'4&gt;1SF wR1'1&gt;3S wR8'8&gt;1S </v>
      </c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</row>
    <row r="151" spans="1:133" x14ac:dyDescent="0.25">
      <c r="A151" s="126">
        <v>72</v>
      </c>
      <c r="B151" s="123">
        <f>IF(ввод!F74="","",ввод!F74)</f>
        <v>101.92297796655515</v>
      </c>
      <c r="C151" s="123">
        <f>IF(ввод!G74="","",ввод!G74)</f>
        <v>100.36277431100812</v>
      </c>
      <c r="D151" s="123" t="str">
        <f>IF(ввод!H74="","",ввод!H74)</f>
        <v/>
      </c>
      <c r="E151" s="124" t="str">
        <f>IF(ввод!I74="","",ввод!I74)</f>
        <v/>
      </c>
      <c r="F151" s="100">
        <f t="shared" si="109"/>
        <v>2</v>
      </c>
      <c r="G151" s="257">
        <f>IF(AND(F151&gt;=2,COUNTA(ввод!D74)=1),1,"")</f>
        <v>1</v>
      </c>
      <c r="H151" s="100">
        <f t="shared" si="145"/>
        <v>1.1032305848693438</v>
      </c>
      <c r="K151" s="100">
        <f t="shared" si="141"/>
        <v>101.14287613878165</v>
      </c>
      <c r="M151" s="100">
        <f>IF(ISNUMBER(парам!$B$8),K151-парам!$B$8,K151-$B$3)</f>
        <v>1.1428761387816451</v>
      </c>
      <c r="N151" s="100">
        <f t="shared" si="142"/>
        <v>1.1000000000000001</v>
      </c>
      <c r="O151" s="125">
        <f t="shared" ca="1" si="146"/>
        <v>1.4532809576792354</v>
      </c>
      <c r="P151" s="100">
        <f t="shared" si="147"/>
        <v>1.5602036555470278</v>
      </c>
      <c r="Q151" s="100">
        <f t="shared" si="143"/>
        <v>1.6</v>
      </c>
      <c r="R151" s="125">
        <f t="shared" ca="1" si="148"/>
        <v>0.7001296946369524</v>
      </c>
      <c r="S151" s="100">
        <f t="shared" si="214"/>
        <v>2.5654605136398345</v>
      </c>
      <c r="T151" s="100">
        <f t="shared" si="149"/>
        <v>2.6</v>
      </c>
      <c r="U151" s="125">
        <f t="shared" ca="1" si="215"/>
        <v>3.3061592256130985</v>
      </c>
      <c r="V151" s="174">
        <f t="shared" ca="1" si="150"/>
        <v>0</v>
      </c>
      <c r="W151" s="351">
        <f t="shared" ca="1" si="151"/>
        <v>1</v>
      </c>
      <c r="X151" s="174">
        <f t="shared" ca="1" si="152"/>
        <v>2</v>
      </c>
      <c r="Y151" s="174">
        <f t="shared" ca="1" si="153"/>
        <v>1</v>
      </c>
      <c r="Z151" s="351">
        <f t="shared" si="154"/>
        <v>1</v>
      </c>
      <c r="AA151" s="174">
        <f t="shared" si="155"/>
        <v>3</v>
      </c>
      <c r="AB151" s="174">
        <f t="shared" si="156"/>
        <v>4</v>
      </c>
      <c r="AC151" s="352">
        <f t="shared" si="216"/>
        <v>1</v>
      </c>
      <c r="AD151" s="267">
        <f t="shared" si="157"/>
        <v>0</v>
      </c>
      <c r="AE151" s="267">
        <f t="shared" si="158"/>
        <v>1</v>
      </c>
      <c r="AF151" s="354">
        <f t="shared" ca="1" si="159"/>
        <v>0</v>
      </c>
      <c r="AG151" s="100">
        <f t="shared" ca="1" si="160"/>
        <v>3</v>
      </c>
      <c r="AH151" s="100">
        <f t="shared" ca="1" si="161"/>
        <v>2</v>
      </c>
      <c r="AI151" s="354">
        <f t="shared" ca="1" si="162"/>
        <v>1</v>
      </c>
      <c r="AJ151" s="100">
        <f t="shared" ca="1" si="163"/>
        <v>6</v>
      </c>
      <c r="AK151" s="100">
        <f t="shared" ca="1" si="164"/>
        <v>3</v>
      </c>
      <c r="AL151" s="354">
        <f t="shared" ca="1" si="165"/>
        <v>1</v>
      </c>
      <c r="AM151" s="354">
        <f t="shared" ca="1" si="166"/>
        <v>0</v>
      </c>
      <c r="AN151" s="100">
        <f t="shared" ref="AN151:AO151" ca="1" si="222">SUM(AL147:AL151)</f>
        <v>1</v>
      </c>
      <c r="AO151" s="100">
        <f t="shared" ca="1" si="222"/>
        <v>3</v>
      </c>
      <c r="AP151" s="355" t="str">
        <f t="shared" ca="1" si="168"/>
        <v/>
      </c>
      <c r="AQ151" s="355" t="str">
        <f t="shared" ca="1" si="169"/>
        <v xml:space="preserve">wX3'2&gt;2S </v>
      </c>
      <c r="AR151" s="355" t="str">
        <f t="shared" si="170"/>
        <v/>
      </c>
      <c r="AS151" s="355" t="str">
        <f t="shared" si="171"/>
        <v/>
      </c>
      <c r="AT151" s="355" t="str">
        <f t="shared" ca="1" si="172"/>
        <v/>
      </c>
      <c r="AU151" s="355" t="str">
        <f t="shared" ca="1" si="173"/>
        <v/>
      </c>
      <c r="AV151" s="355" t="str">
        <f t="shared" ca="1" si="174"/>
        <v/>
      </c>
      <c r="AW151" s="379">
        <f t="shared" ca="1" si="175"/>
        <v>0</v>
      </c>
      <c r="AX151" s="351">
        <f t="shared" ca="1" si="176"/>
        <v>0</v>
      </c>
      <c r="AY151" s="174">
        <f t="shared" ca="1" si="177"/>
        <v>0</v>
      </c>
      <c r="AZ151" s="174">
        <f t="shared" ca="1" si="178"/>
        <v>1</v>
      </c>
      <c r="BA151" s="351"/>
      <c r="BB151" s="174"/>
      <c r="BC151" s="174"/>
      <c r="BD151" s="352">
        <f t="shared" si="179"/>
        <v>1</v>
      </c>
      <c r="BE151" s="267">
        <f t="shared" si="180"/>
        <v>0</v>
      </c>
      <c r="BF151" s="267">
        <f t="shared" si="181"/>
        <v>1</v>
      </c>
      <c r="BG151" s="354">
        <f t="shared" ca="1" si="182"/>
        <v>0</v>
      </c>
      <c r="BH151" s="100">
        <f t="shared" ca="1" si="183"/>
        <v>4</v>
      </c>
      <c r="BI151" s="100">
        <f t="shared" ca="1" si="184"/>
        <v>3</v>
      </c>
      <c r="BJ151" s="354">
        <f t="shared" ca="1" si="185"/>
        <v>1</v>
      </c>
      <c r="BK151" s="100">
        <f t="shared" ca="1" si="186"/>
        <v>5</v>
      </c>
      <c r="BL151" s="100">
        <f t="shared" ca="1" si="187"/>
        <v>2</v>
      </c>
      <c r="BM151" s="354">
        <f t="shared" ca="1" si="188"/>
        <v>1</v>
      </c>
      <c r="BN151" s="354"/>
      <c r="BQ151" s="355" t="str">
        <f t="shared" ca="1" si="189"/>
        <v/>
      </c>
      <c r="BR151" s="355" t="str">
        <f t="shared" ca="1" si="190"/>
        <v/>
      </c>
      <c r="BS151" s="355"/>
      <c r="BT151" s="355" t="str">
        <f t="shared" si="191"/>
        <v/>
      </c>
      <c r="BU151" s="355" t="str">
        <f t="shared" ca="1" si="192"/>
        <v/>
      </c>
      <c r="BV151" s="355" t="str">
        <f t="shared" ca="1" si="193"/>
        <v/>
      </c>
      <c r="BW151" s="355"/>
      <c r="BX151" s="379">
        <f t="shared" ca="1" si="194"/>
        <v>1</v>
      </c>
      <c r="BY151" s="351">
        <f t="shared" ca="1" si="195"/>
        <v>1</v>
      </c>
      <c r="BZ151" s="174">
        <f t="shared" ca="1" si="196"/>
        <v>2</v>
      </c>
      <c r="CA151" s="174">
        <f t="shared" ca="1" si="197"/>
        <v>1</v>
      </c>
      <c r="CB151" s="351"/>
      <c r="CC151" s="174"/>
      <c r="CD151" s="174"/>
      <c r="CE151" s="352">
        <f t="shared" si="198"/>
        <v>1</v>
      </c>
      <c r="CF151" s="267">
        <f t="shared" si="199"/>
        <v>2</v>
      </c>
      <c r="CG151" s="267">
        <f t="shared" si="200"/>
        <v>1</v>
      </c>
      <c r="CH151" s="354">
        <f t="shared" ca="1" si="201"/>
        <v>0</v>
      </c>
      <c r="CI151" s="100">
        <f t="shared" ca="1" si="202"/>
        <v>1</v>
      </c>
      <c r="CJ151" s="100">
        <f t="shared" ca="1" si="203"/>
        <v>0</v>
      </c>
      <c r="CK151" s="354">
        <f t="shared" ca="1" si="204"/>
        <v>1</v>
      </c>
      <c r="CL151" s="100">
        <f t="shared" ca="1" si="205"/>
        <v>8</v>
      </c>
      <c r="CM151" s="100">
        <f t="shared" ca="1" si="206"/>
        <v>4</v>
      </c>
      <c r="CN151" s="354">
        <f t="shared" ca="1" si="207"/>
        <v>1</v>
      </c>
      <c r="CO151" s="354"/>
      <c r="CR151" s="355" t="str">
        <f t="shared" ca="1" si="208"/>
        <v xml:space="preserve">wR1'1&gt;3S </v>
      </c>
      <c r="CS151" s="355" t="str">
        <f t="shared" ca="1" si="209"/>
        <v xml:space="preserve">wR3'2&gt;2S </v>
      </c>
      <c r="CT151" s="355"/>
      <c r="CU151" s="355" t="str">
        <f t="shared" si="210"/>
        <v/>
      </c>
      <c r="CV151" s="355" t="str">
        <f t="shared" ca="1" si="211"/>
        <v/>
      </c>
      <c r="CW151" s="355" t="str">
        <f t="shared" ca="1" si="212"/>
        <v xml:space="preserve">wR8'8&gt;1S </v>
      </c>
      <c r="CX151" s="402"/>
      <c r="CY151" t="str">
        <f t="shared" ca="1" si="213"/>
        <v xml:space="preserve">wX3'2&gt;2S wR1'1&gt;3S wR3'2&gt;2S wR8'8&gt;1S </v>
      </c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</row>
    <row r="152" spans="1:133" x14ac:dyDescent="0.25">
      <c r="A152" s="126">
        <v>73</v>
      </c>
      <c r="B152" s="123">
        <f>IF(ввод!F75="","",ввод!F75)</f>
        <v>98.403219106089153</v>
      </c>
      <c r="C152" s="123">
        <f>IF(ввод!G75="","",ввод!G75)</f>
        <v>101.18317508307972</v>
      </c>
      <c r="D152" s="123" t="str">
        <f>IF(ввод!H75="","",ввод!H75)</f>
        <v/>
      </c>
      <c r="E152" s="124" t="str">
        <f>IF(ввод!I75="","",ввод!I75)</f>
        <v/>
      </c>
      <c r="F152" s="100">
        <f t="shared" si="109"/>
        <v>2</v>
      </c>
      <c r="G152" s="257">
        <f>IF(AND(F152&gt;=2,COUNTA(ввод!D75)=1),1,"")</f>
        <v>1</v>
      </c>
      <c r="H152" s="100">
        <f t="shared" si="145"/>
        <v>1.9657257227301019</v>
      </c>
      <c r="K152" s="100">
        <f t="shared" si="141"/>
        <v>99.793197094584428</v>
      </c>
      <c r="M152" s="100">
        <f>IF(ISNUMBER(парам!$B$8),K152-парам!$B$8,K152-$B$3)</f>
        <v>-0.20680290541557156</v>
      </c>
      <c r="N152" s="100">
        <f t="shared" si="142"/>
        <v>-0.21</v>
      </c>
      <c r="O152" s="125">
        <f t="shared" ca="1" si="146"/>
        <v>-0.26297051293203266</v>
      </c>
      <c r="P152" s="100">
        <f t="shared" si="147"/>
        <v>2.7799559769905642</v>
      </c>
      <c r="Q152" s="100">
        <f t="shared" si="143"/>
        <v>2.8</v>
      </c>
      <c r="R152" s="125">
        <f t="shared" ca="1" si="148"/>
        <v>1.247484405227961</v>
      </c>
      <c r="S152" s="100">
        <f t="shared" si="214"/>
        <v>1.3496790441972166</v>
      </c>
      <c r="T152" s="100">
        <f t="shared" si="149"/>
        <v>1.3</v>
      </c>
      <c r="U152" s="125">
        <f t="shared" ca="1" si="215"/>
        <v>1.6530796128065492</v>
      </c>
      <c r="V152" s="174">
        <f t="shared" ca="1" si="150"/>
        <v>0</v>
      </c>
      <c r="W152" s="351">
        <f t="shared" ca="1" si="151"/>
        <v>0</v>
      </c>
      <c r="X152" s="174">
        <f t="shared" ca="1" si="152"/>
        <v>1</v>
      </c>
      <c r="Y152" s="174">
        <f t="shared" ca="1" si="153"/>
        <v>1</v>
      </c>
      <c r="Z152" s="351">
        <f t="shared" si="154"/>
        <v>-1</v>
      </c>
      <c r="AA152" s="174">
        <f t="shared" si="155"/>
        <v>5</v>
      </c>
      <c r="AB152" s="174">
        <f t="shared" si="156"/>
        <v>4</v>
      </c>
      <c r="AC152" s="352">
        <f t="shared" si="216"/>
        <v>-1</v>
      </c>
      <c r="AD152" s="267">
        <f t="shared" si="157"/>
        <v>0</v>
      </c>
      <c r="AE152" s="267">
        <f t="shared" si="158"/>
        <v>1</v>
      </c>
      <c r="AF152" s="354">
        <f t="shared" ca="1" si="159"/>
        <v>1</v>
      </c>
      <c r="AG152" s="100">
        <f t="shared" ca="1" si="160"/>
        <v>4</v>
      </c>
      <c r="AH152" s="100">
        <f t="shared" ca="1" si="161"/>
        <v>2</v>
      </c>
      <c r="AI152" s="354">
        <f t="shared" ca="1" si="162"/>
        <v>0</v>
      </c>
      <c r="AJ152" s="100">
        <f t="shared" ca="1" si="163"/>
        <v>5</v>
      </c>
      <c r="AK152" s="100">
        <f t="shared" ca="1" si="164"/>
        <v>2</v>
      </c>
      <c r="AL152" s="354">
        <f t="shared" ca="1" si="165"/>
        <v>0</v>
      </c>
      <c r="AM152" s="354">
        <f t="shared" ca="1" si="166"/>
        <v>0</v>
      </c>
      <c r="AN152" s="100">
        <f t="shared" ref="AN152:AO152" ca="1" si="223">SUM(AL148:AL152)</f>
        <v>1</v>
      </c>
      <c r="AO152" s="100">
        <f t="shared" ca="1" si="223"/>
        <v>2</v>
      </c>
      <c r="AP152" s="355" t="str">
        <f t="shared" ca="1" si="168"/>
        <v/>
      </c>
      <c r="AQ152" s="355" t="str">
        <f t="shared" ca="1" si="169"/>
        <v/>
      </c>
      <c r="AR152" s="355" t="str">
        <f t="shared" si="170"/>
        <v/>
      </c>
      <c r="AS152" s="355" t="str">
        <f t="shared" si="171"/>
        <v/>
      </c>
      <c r="AT152" s="355" t="str">
        <f t="shared" ca="1" si="172"/>
        <v/>
      </c>
      <c r="AU152" s="355" t="str">
        <f t="shared" ca="1" si="173"/>
        <v/>
      </c>
      <c r="AV152" s="355" t="str">
        <f t="shared" ca="1" si="174"/>
        <v/>
      </c>
      <c r="AW152" s="379">
        <f t="shared" ca="1" si="175"/>
        <v>0</v>
      </c>
      <c r="AX152" s="351">
        <f t="shared" ca="1" si="176"/>
        <v>1</v>
      </c>
      <c r="AY152" s="174">
        <f t="shared" ca="1" si="177"/>
        <v>1</v>
      </c>
      <c r="AZ152" s="174">
        <f t="shared" ca="1" si="178"/>
        <v>1</v>
      </c>
      <c r="BA152" s="351"/>
      <c r="BB152" s="174"/>
      <c r="BC152" s="174"/>
      <c r="BD152" s="352">
        <f t="shared" si="179"/>
        <v>1</v>
      </c>
      <c r="BE152" s="267">
        <f t="shared" si="180"/>
        <v>2</v>
      </c>
      <c r="BF152" s="267">
        <f t="shared" si="181"/>
        <v>1</v>
      </c>
      <c r="BG152" s="354">
        <f t="shared" ca="1" si="182"/>
        <v>0</v>
      </c>
      <c r="BH152" s="100">
        <f t="shared" ca="1" si="183"/>
        <v>3</v>
      </c>
      <c r="BI152" s="100">
        <f t="shared" ca="1" si="184"/>
        <v>3</v>
      </c>
      <c r="BJ152" s="354">
        <f t="shared" ca="1" si="185"/>
        <v>1</v>
      </c>
      <c r="BK152" s="100">
        <f t="shared" ca="1" si="186"/>
        <v>5</v>
      </c>
      <c r="BL152" s="100">
        <f t="shared" ca="1" si="187"/>
        <v>3</v>
      </c>
      <c r="BM152" s="354">
        <f t="shared" ca="1" si="188"/>
        <v>1</v>
      </c>
      <c r="BN152" s="354"/>
      <c r="BQ152" s="355" t="str">
        <f t="shared" ca="1" si="189"/>
        <v/>
      </c>
      <c r="BR152" s="355" t="str">
        <f t="shared" ca="1" si="190"/>
        <v/>
      </c>
      <c r="BS152" s="355"/>
      <c r="BT152" s="355" t="str">
        <f t="shared" si="191"/>
        <v/>
      </c>
      <c r="BU152" s="355" t="str">
        <f t="shared" ca="1" si="192"/>
        <v/>
      </c>
      <c r="BV152" s="355" t="str">
        <f t="shared" ca="1" si="193"/>
        <v/>
      </c>
      <c r="BW152" s="355"/>
      <c r="BX152" s="379">
        <f t="shared" ca="1" si="194"/>
        <v>0</v>
      </c>
      <c r="BY152" s="351">
        <f t="shared" ca="1" si="195"/>
        <v>1</v>
      </c>
      <c r="BZ152" s="174">
        <f t="shared" ca="1" si="196"/>
        <v>2</v>
      </c>
      <c r="CA152" s="174">
        <f t="shared" ca="1" si="197"/>
        <v>2</v>
      </c>
      <c r="CB152" s="351"/>
      <c r="CC152" s="174"/>
      <c r="CD152" s="174"/>
      <c r="CE152" s="352">
        <f t="shared" si="198"/>
        <v>-1</v>
      </c>
      <c r="CF152" s="267">
        <f t="shared" si="199"/>
        <v>0</v>
      </c>
      <c r="CG152" s="267">
        <f t="shared" si="200"/>
        <v>1</v>
      </c>
      <c r="CH152" s="354">
        <f t="shared" ca="1" si="201"/>
        <v>0</v>
      </c>
      <c r="CI152" s="100">
        <f t="shared" ca="1" si="202"/>
        <v>1</v>
      </c>
      <c r="CJ152" s="100">
        <f t="shared" ca="1" si="203"/>
        <v>0</v>
      </c>
      <c r="CK152" s="354">
        <f t="shared" ca="1" si="204"/>
        <v>1</v>
      </c>
      <c r="CL152" s="100">
        <f t="shared" ca="1" si="205"/>
        <v>8</v>
      </c>
      <c r="CM152" s="100">
        <f t="shared" ca="1" si="206"/>
        <v>4</v>
      </c>
      <c r="CN152" s="354">
        <f t="shared" ca="1" si="207"/>
        <v>1</v>
      </c>
      <c r="CO152" s="354"/>
      <c r="CR152" s="355" t="str">
        <f t="shared" ca="1" si="208"/>
        <v/>
      </c>
      <c r="CS152" s="355" t="str">
        <f t="shared" ca="1" si="209"/>
        <v xml:space="preserve">wR3'2&gt;2S </v>
      </c>
      <c r="CT152" s="355"/>
      <c r="CU152" s="355" t="str">
        <f t="shared" si="210"/>
        <v/>
      </c>
      <c r="CV152" s="355" t="str">
        <f t="shared" ca="1" si="211"/>
        <v/>
      </c>
      <c r="CW152" s="355" t="str">
        <f t="shared" ca="1" si="212"/>
        <v xml:space="preserve">wR8'8&gt;1S </v>
      </c>
      <c r="CX152" s="402"/>
      <c r="CY152" t="str">
        <f t="shared" ca="1" si="213"/>
        <v xml:space="preserve">wR3'2&gt;2S wR8'8&gt;1S </v>
      </c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</row>
    <row r="153" spans="1:133" x14ac:dyDescent="0.25">
      <c r="A153" s="126">
        <v>74</v>
      </c>
      <c r="B153" s="123">
        <f>IF(ввод!F76="","",ввод!F76)</f>
        <v>100.26955201428621</v>
      </c>
      <c r="C153" s="123">
        <f>IF(ввод!G76="","",ввод!G76)</f>
        <v>99.466866752800229</v>
      </c>
      <c r="D153" s="123" t="str">
        <f>IF(ввод!H76="","",ввод!H76)</f>
        <v/>
      </c>
      <c r="E153" s="124" t="str">
        <f>IF(ввод!I76="","",ввод!I76)</f>
        <v/>
      </c>
      <c r="F153" s="100">
        <f t="shared" si="109"/>
        <v>2</v>
      </c>
      <c r="G153" s="257">
        <f>IF(AND(F153&gt;=2,COUNTA(ввод!D76)=1),1,"")</f>
        <v>1</v>
      </c>
      <c r="H153" s="100">
        <f t="shared" si="145"/>
        <v>0.56758419155523088</v>
      </c>
      <c r="K153" s="100">
        <f t="shared" si="141"/>
        <v>99.868209383543217</v>
      </c>
      <c r="M153" s="100">
        <f>IF(ISNUMBER(парам!$B$8),K153-парам!$B$8,K153-$B$3)</f>
        <v>-0.13179061645678303</v>
      </c>
      <c r="N153" s="100">
        <f t="shared" si="142"/>
        <v>-0.13</v>
      </c>
      <c r="O153" s="125">
        <f t="shared" ca="1" si="146"/>
        <v>-0.16758490863378103</v>
      </c>
      <c r="P153" s="100">
        <f t="shared" si="147"/>
        <v>0.8026852614859763</v>
      </c>
      <c r="Q153" s="100">
        <f t="shared" si="143"/>
        <v>0.8</v>
      </c>
      <c r="R153" s="125">
        <f t="shared" ca="1" si="148"/>
        <v>0.36019899390424132</v>
      </c>
      <c r="S153" s="100">
        <f t="shared" si="214"/>
        <v>7.5012288958788531E-2</v>
      </c>
      <c r="T153" s="100">
        <f t="shared" si="149"/>
        <v>7.4999999999999997E-2</v>
      </c>
      <c r="U153" s="125">
        <f t="shared" ca="1" si="215"/>
        <v>9.5369977661916308E-2</v>
      </c>
      <c r="V153" s="174">
        <f t="shared" ca="1" si="150"/>
        <v>0</v>
      </c>
      <c r="W153" s="351">
        <f t="shared" ca="1" si="151"/>
        <v>0</v>
      </c>
      <c r="X153" s="174">
        <f t="shared" ca="1" si="152"/>
        <v>0</v>
      </c>
      <c r="Y153" s="174">
        <f t="shared" ca="1" si="153"/>
        <v>1</v>
      </c>
      <c r="Z153" s="351">
        <f t="shared" si="154"/>
        <v>-1</v>
      </c>
      <c r="AA153" s="174">
        <f t="shared" si="155"/>
        <v>5</v>
      </c>
      <c r="AB153" s="174">
        <f t="shared" si="156"/>
        <v>4</v>
      </c>
      <c r="AC153" s="352">
        <f t="shared" si="216"/>
        <v>1</v>
      </c>
      <c r="AD153" s="267">
        <f t="shared" si="157"/>
        <v>2</v>
      </c>
      <c r="AE153" s="267">
        <f t="shared" si="158"/>
        <v>1</v>
      </c>
      <c r="AF153" s="354">
        <f t="shared" ca="1" si="159"/>
        <v>1</v>
      </c>
      <c r="AG153" s="100">
        <f t="shared" ca="1" si="160"/>
        <v>5</v>
      </c>
      <c r="AH153" s="100">
        <f t="shared" ca="1" si="161"/>
        <v>3</v>
      </c>
      <c r="AI153" s="354">
        <f t="shared" ca="1" si="162"/>
        <v>0</v>
      </c>
      <c r="AJ153" s="100">
        <f t="shared" ca="1" si="163"/>
        <v>5</v>
      </c>
      <c r="AK153" s="100">
        <f t="shared" ca="1" si="164"/>
        <v>2</v>
      </c>
      <c r="AL153" s="354">
        <f t="shared" ca="1" si="165"/>
        <v>0</v>
      </c>
      <c r="AM153" s="354">
        <f t="shared" ca="1" si="166"/>
        <v>0</v>
      </c>
      <c r="AN153" s="100">
        <f t="shared" ref="AN153:AO153" ca="1" si="224">SUM(AL149:AL153)</f>
        <v>1</v>
      </c>
      <c r="AO153" s="100">
        <f t="shared" ca="1" si="224"/>
        <v>1</v>
      </c>
      <c r="AP153" s="355" t="str">
        <f t="shared" ca="1" si="168"/>
        <v/>
      </c>
      <c r="AQ153" s="355" t="str">
        <f t="shared" ca="1" si="169"/>
        <v/>
      </c>
      <c r="AR153" s="355" t="str">
        <f t="shared" si="170"/>
        <v/>
      </c>
      <c r="AS153" s="355" t="str">
        <f t="shared" si="171"/>
        <v/>
      </c>
      <c r="AT153" s="355" t="str">
        <f t="shared" ca="1" si="172"/>
        <v/>
      </c>
      <c r="AU153" s="355" t="str">
        <f t="shared" ca="1" si="173"/>
        <v/>
      </c>
      <c r="AV153" s="355" t="str">
        <f t="shared" ca="1" si="174"/>
        <v/>
      </c>
      <c r="AW153" s="379">
        <f t="shared" ca="1" si="175"/>
        <v>0</v>
      </c>
      <c r="AX153" s="351">
        <f t="shared" ca="1" si="176"/>
        <v>0</v>
      </c>
      <c r="AY153" s="174">
        <f t="shared" ca="1" si="177"/>
        <v>1</v>
      </c>
      <c r="AZ153" s="174">
        <f t="shared" ca="1" si="178"/>
        <v>0</v>
      </c>
      <c r="BA153" s="351"/>
      <c r="BB153" s="174"/>
      <c r="BC153" s="174"/>
      <c r="BD153" s="352">
        <f t="shared" si="179"/>
        <v>-1</v>
      </c>
      <c r="BE153" s="267">
        <f t="shared" si="180"/>
        <v>0</v>
      </c>
      <c r="BF153" s="267">
        <f t="shared" si="181"/>
        <v>1</v>
      </c>
      <c r="BG153" s="354">
        <f t="shared" ca="1" si="182"/>
        <v>1</v>
      </c>
      <c r="BH153" s="100">
        <f t="shared" ca="1" si="183"/>
        <v>4</v>
      </c>
      <c r="BI153" s="100">
        <f t="shared" ca="1" si="184"/>
        <v>3</v>
      </c>
      <c r="BJ153" s="354">
        <f t="shared" ca="1" si="185"/>
        <v>0</v>
      </c>
      <c r="BK153" s="100">
        <f t="shared" ca="1" si="186"/>
        <v>4</v>
      </c>
      <c r="BL153" s="100">
        <f t="shared" ca="1" si="187"/>
        <v>2</v>
      </c>
      <c r="BM153" s="354">
        <f t="shared" ca="1" si="188"/>
        <v>0</v>
      </c>
      <c r="BN153" s="354"/>
      <c r="BQ153" s="355" t="str">
        <f t="shared" ca="1" si="189"/>
        <v/>
      </c>
      <c r="BR153" s="355" t="str">
        <f t="shared" ca="1" si="190"/>
        <v/>
      </c>
      <c r="BS153" s="355"/>
      <c r="BT153" s="355" t="str">
        <f t="shared" si="191"/>
        <v/>
      </c>
      <c r="BU153" s="355" t="str">
        <f t="shared" ca="1" si="192"/>
        <v/>
      </c>
      <c r="BV153" s="355" t="str">
        <f t="shared" ca="1" si="193"/>
        <v/>
      </c>
      <c r="BW153" s="355"/>
      <c r="BX153" s="379">
        <f t="shared" ca="1" si="194"/>
        <v>0</v>
      </c>
      <c r="BY153" s="351">
        <f t="shared" ca="1" si="195"/>
        <v>0</v>
      </c>
      <c r="BZ153" s="174">
        <f t="shared" ca="1" si="196"/>
        <v>1</v>
      </c>
      <c r="CA153" s="174">
        <f t="shared" ca="1" si="197"/>
        <v>1</v>
      </c>
      <c r="CB153" s="351"/>
      <c r="CC153" s="174"/>
      <c r="CD153" s="174"/>
      <c r="CE153" s="352">
        <f t="shared" si="198"/>
        <v>-1</v>
      </c>
      <c r="CF153" s="267">
        <f t="shared" si="199"/>
        <v>0</v>
      </c>
      <c r="CG153" s="267">
        <f t="shared" si="200"/>
        <v>1</v>
      </c>
      <c r="CH153" s="354">
        <f t="shared" ca="1" si="201"/>
        <v>1</v>
      </c>
      <c r="CI153" s="100">
        <f t="shared" ca="1" si="202"/>
        <v>2</v>
      </c>
      <c r="CJ153" s="100">
        <f t="shared" ca="1" si="203"/>
        <v>1</v>
      </c>
      <c r="CK153" s="354">
        <f t="shared" ca="1" si="204"/>
        <v>0</v>
      </c>
      <c r="CL153" s="100">
        <f t="shared" ca="1" si="205"/>
        <v>7</v>
      </c>
      <c r="CM153" s="100">
        <f t="shared" ca="1" si="206"/>
        <v>3</v>
      </c>
      <c r="CN153" s="354">
        <f t="shared" ca="1" si="207"/>
        <v>0</v>
      </c>
      <c r="CO153" s="354"/>
      <c r="CR153" s="355" t="str">
        <f t="shared" ca="1" si="208"/>
        <v/>
      </c>
      <c r="CS153" s="355" t="str">
        <f t="shared" ca="1" si="209"/>
        <v/>
      </c>
      <c r="CT153" s="355"/>
      <c r="CU153" s="355" t="str">
        <f t="shared" si="210"/>
        <v/>
      </c>
      <c r="CV153" s="355" t="str">
        <f t="shared" ca="1" si="211"/>
        <v/>
      </c>
      <c r="CW153" s="355" t="str">
        <f t="shared" ca="1" si="212"/>
        <v/>
      </c>
      <c r="CX153" s="402"/>
      <c r="CY153" t="str">
        <f t="shared" ca="1" si="213"/>
        <v/>
      </c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</row>
    <row r="154" spans="1:133" x14ac:dyDescent="0.25">
      <c r="A154" s="126">
        <v>75</v>
      </c>
      <c r="B154" s="123">
        <f>IF(ввод!F77="","",ввод!F77)</f>
        <v>100.30502878008946</v>
      </c>
      <c r="C154" s="123">
        <f>IF(ввод!G77="","",ввод!G77)</f>
        <v>99.119856273820162</v>
      </c>
      <c r="D154" s="123" t="str">
        <f>IF(ввод!H77="","",ввод!H77)</f>
        <v/>
      </c>
      <c r="E154" s="124" t="str">
        <f>IF(ввод!I77="","",ввод!I77)</f>
        <v/>
      </c>
      <c r="F154" s="100">
        <f t="shared" si="109"/>
        <v>2</v>
      </c>
      <c r="G154" s="257">
        <f>IF(AND(F154&gt;=2,COUNTA(ввод!D77)=1),1,"")</f>
        <v>1</v>
      </c>
      <c r="H154" s="100">
        <f t="shared" si="145"/>
        <v>0.8380435160588755</v>
      </c>
      <c r="K154" s="100">
        <f t="shared" si="141"/>
        <v>99.712442526954817</v>
      </c>
      <c r="M154" s="100">
        <f>IF(ISNUMBER(парам!$B$8),K154-парам!$B$8,K154-$B$3)</f>
        <v>-0.28755747304518309</v>
      </c>
      <c r="N154" s="100">
        <f t="shared" si="142"/>
        <v>-0.28999999999999998</v>
      </c>
      <c r="O154" s="125">
        <f t="shared" ca="1" si="146"/>
        <v>-0.36565799707781615</v>
      </c>
      <c r="P154" s="100">
        <f t="shared" si="147"/>
        <v>1.1851725062692964</v>
      </c>
      <c r="Q154" s="100">
        <f t="shared" si="143"/>
        <v>1.2</v>
      </c>
      <c r="R154" s="125">
        <f t="shared" ca="1" si="148"/>
        <v>0.53183727775301504</v>
      </c>
      <c r="S154" s="100">
        <f t="shared" si="214"/>
        <v>0.15576685658840006</v>
      </c>
      <c r="T154" s="100">
        <f t="shared" si="149"/>
        <v>0.16</v>
      </c>
      <c r="U154" s="125">
        <f t="shared" ca="1" si="215"/>
        <v>0.20345595234542146</v>
      </c>
      <c r="V154" s="174">
        <f t="shared" ca="1" si="150"/>
        <v>0</v>
      </c>
      <c r="W154" s="351">
        <f t="shared" ca="1" si="151"/>
        <v>0</v>
      </c>
      <c r="X154" s="174">
        <f t="shared" ca="1" si="152"/>
        <v>0</v>
      </c>
      <c r="Y154" s="174">
        <f t="shared" ca="1" si="153"/>
        <v>0</v>
      </c>
      <c r="Z154" s="351">
        <f t="shared" si="154"/>
        <v>-1</v>
      </c>
      <c r="AA154" s="174">
        <f t="shared" si="155"/>
        <v>7</v>
      </c>
      <c r="AB154" s="174">
        <f t="shared" si="156"/>
        <v>4</v>
      </c>
      <c r="AC154" s="352">
        <f t="shared" si="216"/>
        <v>-1</v>
      </c>
      <c r="AD154" s="267">
        <f t="shared" si="157"/>
        <v>0</v>
      </c>
      <c r="AE154" s="267">
        <f t="shared" si="158"/>
        <v>-1</v>
      </c>
      <c r="AF154" s="354">
        <f t="shared" ca="1" si="159"/>
        <v>1</v>
      </c>
      <c r="AG154" s="100">
        <f t="shared" ca="1" si="160"/>
        <v>6</v>
      </c>
      <c r="AH154" s="100">
        <f t="shared" ca="1" si="161"/>
        <v>4</v>
      </c>
      <c r="AI154" s="354">
        <f t="shared" ca="1" si="162"/>
        <v>0</v>
      </c>
      <c r="AJ154" s="100">
        <f t="shared" ca="1" si="163"/>
        <v>4</v>
      </c>
      <c r="AK154" s="100">
        <f t="shared" ca="1" si="164"/>
        <v>1</v>
      </c>
      <c r="AL154" s="354">
        <f t="shared" ca="1" si="165"/>
        <v>0</v>
      </c>
      <c r="AM154" s="354">
        <f t="shared" ca="1" si="166"/>
        <v>0</v>
      </c>
      <c r="AN154" s="100">
        <f t="shared" ref="AN154:AO154" ca="1" si="225">SUM(AL150:AL154)</f>
        <v>1</v>
      </c>
      <c r="AO154" s="100">
        <f t="shared" ca="1" si="225"/>
        <v>1</v>
      </c>
      <c r="AP154" s="355" t="str">
        <f t="shared" ca="1" si="168"/>
        <v/>
      </c>
      <c r="AQ154" s="355" t="str">
        <f t="shared" ca="1" si="169"/>
        <v/>
      </c>
      <c r="AR154" s="355" t="str">
        <f t="shared" si="170"/>
        <v/>
      </c>
      <c r="AS154" s="355" t="str">
        <f t="shared" si="171"/>
        <v/>
      </c>
      <c r="AT154" s="355" t="str">
        <f t="shared" ca="1" si="172"/>
        <v/>
      </c>
      <c r="AU154" s="355" t="str">
        <f t="shared" ca="1" si="173"/>
        <v/>
      </c>
      <c r="AV154" s="355" t="str">
        <f t="shared" ca="1" si="174"/>
        <v/>
      </c>
      <c r="AW154" s="379">
        <f t="shared" ca="1" si="175"/>
        <v>0</v>
      </c>
      <c r="AX154" s="351">
        <f t="shared" ca="1" si="176"/>
        <v>0</v>
      </c>
      <c r="AY154" s="174">
        <f t="shared" ca="1" si="177"/>
        <v>0</v>
      </c>
      <c r="AZ154" s="174">
        <f t="shared" ca="1" si="178"/>
        <v>1</v>
      </c>
      <c r="BA154" s="351"/>
      <c r="BB154" s="174"/>
      <c r="BC154" s="174"/>
      <c r="BD154" s="352">
        <f t="shared" si="179"/>
        <v>1</v>
      </c>
      <c r="BE154" s="267">
        <f t="shared" si="180"/>
        <v>2</v>
      </c>
      <c r="BF154" s="267">
        <f t="shared" si="181"/>
        <v>1</v>
      </c>
      <c r="BG154" s="354">
        <f t="shared" ca="1" si="182"/>
        <v>0</v>
      </c>
      <c r="BH154" s="100">
        <f t="shared" ca="1" si="183"/>
        <v>4</v>
      </c>
      <c r="BI154" s="100">
        <f t="shared" ca="1" si="184"/>
        <v>3</v>
      </c>
      <c r="BJ154" s="354">
        <f t="shared" ca="1" si="185"/>
        <v>1</v>
      </c>
      <c r="BK154" s="100">
        <f t="shared" ca="1" si="186"/>
        <v>5</v>
      </c>
      <c r="BL154" s="100">
        <f t="shared" ca="1" si="187"/>
        <v>3</v>
      </c>
      <c r="BM154" s="354">
        <f t="shared" ca="1" si="188"/>
        <v>1</v>
      </c>
      <c r="BN154" s="354"/>
      <c r="BQ154" s="355" t="str">
        <f t="shared" ca="1" si="189"/>
        <v/>
      </c>
      <c r="BR154" s="355" t="str">
        <f t="shared" ca="1" si="190"/>
        <v/>
      </c>
      <c r="BS154" s="355"/>
      <c r="BT154" s="355" t="str">
        <f t="shared" si="191"/>
        <v/>
      </c>
      <c r="BU154" s="355" t="str">
        <f t="shared" ca="1" si="192"/>
        <v/>
      </c>
      <c r="BV154" s="355" t="str">
        <f t="shared" ca="1" si="193"/>
        <v/>
      </c>
      <c r="BW154" s="355"/>
      <c r="BX154" s="379">
        <f t="shared" ca="1" si="194"/>
        <v>0</v>
      </c>
      <c r="BY154" s="351">
        <f t="shared" ca="1" si="195"/>
        <v>0</v>
      </c>
      <c r="BZ154" s="174">
        <f t="shared" ca="1" si="196"/>
        <v>0</v>
      </c>
      <c r="CA154" s="174">
        <f t="shared" ca="1" si="197"/>
        <v>1</v>
      </c>
      <c r="CB154" s="351"/>
      <c r="CC154" s="174"/>
      <c r="CD154" s="174"/>
      <c r="CE154" s="352">
        <f t="shared" si="198"/>
        <v>1</v>
      </c>
      <c r="CF154" s="267">
        <f t="shared" si="199"/>
        <v>2</v>
      </c>
      <c r="CG154" s="267">
        <f t="shared" si="200"/>
        <v>1</v>
      </c>
      <c r="CH154" s="354">
        <f t="shared" ca="1" si="201"/>
        <v>1</v>
      </c>
      <c r="CI154" s="100">
        <f t="shared" ca="1" si="202"/>
        <v>2</v>
      </c>
      <c r="CJ154" s="100">
        <f t="shared" ca="1" si="203"/>
        <v>2</v>
      </c>
      <c r="CK154" s="354">
        <f t="shared" ca="1" si="204"/>
        <v>0</v>
      </c>
      <c r="CL154" s="100">
        <f t="shared" ca="1" si="205"/>
        <v>6</v>
      </c>
      <c r="CM154" s="100">
        <f t="shared" ca="1" si="206"/>
        <v>2</v>
      </c>
      <c r="CN154" s="354">
        <f t="shared" ca="1" si="207"/>
        <v>0</v>
      </c>
      <c r="CO154" s="354"/>
      <c r="CR154" s="355" t="str">
        <f t="shared" ca="1" si="208"/>
        <v/>
      </c>
      <c r="CS154" s="355" t="str">
        <f t="shared" ca="1" si="209"/>
        <v/>
      </c>
      <c r="CT154" s="355"/>
      <c r="CU154" s="355" t="str">
        <f t="shared" si="210"/>
        <v/>
      </c>
      <c r="CV154" s="355" t="str">
        <f t="shared" ca="1" si="211"/>
        <v/>
      </c>
      <c r="CW154" s="355" t="str">
        <f t="shared" ca="1" si="212"/>
        <v/>
      </c>
      <c r="CX154" s="402"/>
      <c r="CY154" t="str">
        <f t="shared" ca="1" si="213"/>
        <v/>
      </c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</row>
    <row r="155" spans="1:133" x14ac:dyDescent="0.25">
      <c r="A155" s="126">
        <v>76</v>
      </c>
      <c r="B155" s="123">
        <f>IF(ввод!F78="","",ввод!F78)</f>
        <v>100.34087608290605</v>
      </c>
      <c r="C155" s="123">
        <f>IF(ввод!G78="","",ввод!G78)</f>
        <v>98.330449183326536</v>
      </c>
      <c r="D155" s="123" t="str">
        <f>IF(ввод!H78="","",ввод!H78)</f>
        <v/>
      </c>
      <c r="E155" s="124" t="str">
        <f>IF(ввод!I78="","",ввод!I78)</f>
        <v/>
      </c>
      <c r="F155" s="100">
        <f t="shared" si="109"/>
        <v>2</v>
      </c>
      <c r="G155" s="257">
        <f>IF(AND(F155&gt;=2,COUNTA(ввод!D78)=1),1,"")</f>
        <v>1</v>
      </c>
      <c r="H155" s="100">
        <f t="shared" si="145"/>
        <v>1.4215864937725204</v>
      </c>
      <c r="K155" s="100">
        <f t="shared" si="141"/>
        <v>99.3356626331163</v>
      </c>
      <c r="M155" s="100">
        <f>IF(ISNUMBER(парам!$B$8),K155-парам!$B$8,K155-$B$3)</f>
        <v>-0.66433736688370004</v>
      </c>
      <c r="N155" s="100">
        <f t="shared" si="142"/>
        <v>-0.66</v>
      </c>
      <c r="O155" s="125">
        <f t="shared" ca="1" si="146"/>
        <v>-0.84477119786233024</v>
      </c>
      <c r="P155" s="100">
        <f t="shared" si="147"/>
        <v>2.0104268995795138</v>
      </c>
      <c r="Q155" s="100">
        <f t="shared" si="143"/>
        <v>2</v>
      </c>
      <c r="R155" s="125">
        <f t="shared" ca="1" si="148"/>
        <v>0.90216400037789379</v>
      </c>
      <c r="S155" s="100">
        <f t="shared" si="214"/>
        <v>0.37677989383851695</v>
      </c>
      <c r="T155" s="100">
        <f t="shared" si="149"/>
        <v>0.38</v>
      </c>
      <c r="U155" s="125">
        <f t="shared" ca="1" si="215"/>
        <v>0.48320788682037596</v>
      </c>
      <c r="V155" s="174">
        <f t="shared" ca="1" si="150"/>
        <v>0</v>
      </c>
      <c r="W155" s="351">
        <f t="shared" ca="1" si="151"/>
        <v>0</v>
      </c>
      <c r="X155" s="174">
        <f t="shared" ca="1" si="152"/>
        <v>0</v>
      </c>
      <c r="Y155" s="174">
        <f t="shared" ca="1" si="153"/>
        <v>0</v>
      </c>
      <c r="Z155" s="351">
        <f t="shared" si="154"/>
        <v>-1</v>
      </c>
      <c r="AA155" s="174">
        <f t="shared" si="155"/>
        <v>7</v>
      </c>
      <c r="AB155" s="174">
        <f t="shared" si="156"/>
        <v>4</v>
      </c>
      <c r="AC155" s="352">
        <f t="shared" si="216"/>
        <v>-1</v>
      </c>
      <c r="AD155" s="267">
        <f t="shared" si="157"/>
        <v>-2</v>
      </c>
      <c r="AE155" s="267">
        <f t="shared" si="158"/>
        <v>-1</v>
      </c>
      <c r="AF155" s="354">
        <f t="shared" ca="1" si="159"/>
        <v>0</v>
      </c>
      <c r="AG155" s="100">
        <f t="shared" ca="1" si="160"/>
        <v>6</v>
      </c>
      <c r="AH155" s="100">
        <f t="shared" ca="1" si="161"/>
        <v>4</v>
      </c>
      <c r="AI155" s="354">
        <f t="shared" ca="1" si="162"/>
        <v>1</v>
      </c>
      <c r="AJ155" s="100">
        <f t="shared" ca="1" si="163"/>
        <v>4</v>
      </c>
      <c r="AK155" s="100">
        <f t="shared" ca="1" si="164"/>
        <v>1</v>
      </c>
      <c r="AL155" s="354">
        <f t="shared" ca="1" si="165"/>
        <v>0</v>
      </c>
      <c r="AM155" s="354">
        <f t="shared" ca="1" si="166"/>
        <v>1</v>
      </c>
      <c r="AN155" s="100">
        <f t="shared" ref="AN155:AO155" ca="1" si="226">SUM(AL151:AL155)</f>
        <v>1</v>
      </c>
      <c r="AO155" s="100">
        <f t="shared" ca="1" si="226"/>
        <v>1</v>
      </c>
      <c r="AP155" s="355" t="str">
        <f t="shared" ca="1" si="168"/>
        <v/>
      </c>
      <c r="AQ155" s="355" t="str">
        <f t="shared" ca="1" si="169"/>
        <v/>
      </c>
      <c r="AR155" s="355" t="str">
        <f t="shared" si="170"/>
        <v/>
      </c>
      <c r="AS155" s="355" t="str">
        <f t="shared" si="171"/>
        <v/>
      </c>
      <c r="AT155" s="355" t="str">
        <f t="shared" ca="1" si="172"/>
        <v/>
      </c>
      <c r="AU155" s="355" t="str">
        <f t="shared" ca="1" si="173"/>
        <v/>
      </c>
      <c r="AV155" s="355" t="str">
        <f t="shared" ca="1" si="174"/>
        <v/>
      </c>
      <c r="AW155" s="379">
        <f t="shared" ca="1" si="175"/>
        <v>0</v>
      </c>
      <c r="AX155" s="351">
        <f t="shared" ca="1" si="176"/>
        <v>0</v>
      </c>
      <c r="AY155" s="174">
        <f t="shared" ca="1" si="177"/>
        <v>0</v>
      </c>
      <c r="AZ155" s="174">
        <f t="shared" ca="1" si="178"/>
        <v>0</v>
      </c>
      <c r="BA155" s="351"/>
      <c r="BB155" s="174"/>
      <c r="BC155" s="174"/>
      <c r="BD155" s="352">
        <f t="shared" si="179"/>
        <v>1</v>
      </c>
      <c r="BE155" s="267">
        <f t="shared" si="180"/>
        <v>2</v>
      </c>
      <c r="BF155" s="267">
        <f t="shared" si="181"/>
        <v>3</v>
      </c>
      <c r="BG155" s="354">
        <f t="shared" ca="1" si="182"/>
        <v>0</v>
      </c>
      <c r="BH155" s="100">
        <f t="shared" ca="1" si="183"/>
        <v>4</v>
      </c>
      <c r="BI155" s="100">
        <f t="shared" ca="1" si="184"/>
        <v>2</v>
      </c>
      <c r="BJ155" s="354">
        <f t="shared" ca="1" si="185"/>
        <v>1</v>
      </c>
      <c r="BK155" s="100">
        <f t="shared" ca="1" si="186"/>
        <v>5</v>
      </c>
      <c r="BL155" s="100">
        <f t="shared" ca="1" si="187"/>
        <v>3</v>
      </c>
      <c r="BM155" s="354">
        <f t="shared" ca="1" si="188"/>
        <v>1</v>
      </c>
      <c r="BN155" s="354"/>
      <c r="BQ155" s="355" t="str">
        <f t="shared" ca="1" si="189"/>
        <v/>
      </c>
      <c r="BR155" s="355" t="str">
        <f t="shared" ca="1" si="190"/>
        <v/>
      </c>
      <c r="BS155" s="355"/>
      <c r="BT155" s="355" t="str">
        <f t="shared" si="191"/>
        <v/>
      </c>
      <c r="BU155" s="355" t="str">
        <f t="shared" ca="1" si="192"/>
        <v/>
      </c>
      <c r="BV155" s="355" t="str">
        <f t="shared" ca="1" si="193"/>
        <v/>
      </c>
      <c r="BW155" s="355"/>
      <c r="BX155" s="379">
        <f t="shared" ca="1" si="194"/>
        <v>0</v>
      </c>
      <c r="BY155" s="351">
        <f t="shared" ca="1" si="195"/>
        <v>0</v>
      </c>
      <c r="BZ155" s="174">
        <f t="shared" ca="1" si="196"/>
        <v>0</v>
      </c>
      <c r="CA155" s="174">
        <f t="shared" ca="1" si="197"/>
        <v>0</v>
      </c>
      <c r="CB155" s="351"/>
      <c r="CC155" s="174"/>
      <c r="CD155" s="174"/>
      <c r="CE155" s="352">
        <f t="shared" si="198"/>
        <v>1</v>
      </c>
      <c r="CF155" s="267">
        <f t="shared" si="199"/>
        <v>2</v>
      </c>
      <c r="CG155" s="267">
        <f t="shared" si="200"/>
        <v>1</v>
      </c>
      <c r="CH155" s="354">
        <f t="shared" ca="1" si="201"/>
        <v>0</v>
      </c>
      <c r="CI155" s="100">
        <f t="shared" ca="1" si="202"/>
        <v>2</v>
      </c>
      <c r="CJ155" s="100">
        <f t="shared" ca="1" si="203"/>
        <v>2</v>
      </c>
      <c r="CK155" s="354">
        <f t="shared" ca="1" si="204"/>
        <v>1</v>
      </c>
      <c r="CL155" s="100">
        <f t="shared" ca="1" si="205"/>
        <v>6</v>
      </c>
      <c r="CM155" s="100">
        <f t="shared" ca="1" si="206"/>
        <v>2</v>
      </c>
      <c r="CN155" s="354">
        <f t="shared" ca="1" si="207"/>
        <v>0</v>
      </c>
      <c r="CO155" s="354"/>
      <c r="CR155" s="355" t="str">
        <f t="shared" ca="1" si="208"/>
        <v/>
      </c>
      <c r="CS155" s="355" t="str">
        <f t="shared" ca="1" si="209"/>
        <v/>
      </c>
      <c r="CT155" s="355"/>
      <c r="CU155" s="355" t="str">
        <f t="shared" si="210"/>
        <v/>
      </c>
      <c r="CV155" s="355" t="str">
        <f t="shared" ca="1" si="211"/>
        <v/>
      </c>
      <c r="CW155" s="355" t="str">
        <f t="shared" ca="1" si="212"/>
        <v/>
      </c>
      <c r="CX155" s="402"/>
      <c r="CY155" t="str">
        <f t="shared" ca="1" si="213"/>
        <v/>
      </c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</row>
    <row r="156" spans="1:133" x14ac:dyDescent="0.25">
      <c r="A156" s="126">
        <v>77</v>
      </c>
      <c r="B156" s="123">
        <f>IF(ввод!F79="","",ввод!F79)</f>
        <v>99.880103102108095</v>
      </c>
      <c r="C156" s="123">
        <f>IF(ввод!G79="","",ввод!G79)</f>
        <v>100.3985375225753</v>
      </c>
      <c r="D156" s="123" t="str">
        <f>IF(ввод!H79="","",ввод!H79)</f>
        <v/>
      </c>
      <c r="E156" s="124" t="str">
        <f>IF(ввод!I79="","",ввод!I79)</f>
        <v/>
      </c>
      <c r="F156" s="100">
        <f t="shared" si="109"/>
        <v>2</v>
      </c>
      <c r="G156" s="257">
        <f>IF(AND(F156&gt;=2,COUNTA(ввод!D79)=1),1,"")</f>
        <v>1</v>
      </c>
      <c r="H156" s="100">
        <f t="shared" si="145"/>
        <v>0.3665884943128761</v>
      </c>
      <c r="K156" s="100">
        <f t="shared" si="141"/>
        <v>100.1393203123417</v>
      </c>
      <c r="M156" s="100">
        <f>IF(ISNUMBER(парам!$B$8),K156-парам!$B$8,K156-$B$3)</f>
        <v>0.13932031234169528</v>
      </c>
      <c r="N156" s="100">
        <f t="shared" si="142"/>
        <v>0.14000000000000001</v>
      </c>
      <c r="O156" s="125">
        <f t="shared" ca="1" si="146"/>
        <v>0.17715966767838243</v>
      </c>
      <c r="P156" s="100">
        <f t="shared" si="147"/>
        <v>0.51843442046720156</v>
      </c>
      <c r="Q156" s="100">
        <f t="shared" si="143"/>
        <v>0.52</v>
      </c>
      <c r="R156" s="125">
        <f t="shared" ca="1" si="148"/>
        <v>0.23264355983304291</v>
      </c>
      <c r="S156" s="100">
        <f t="shared" si="214"/>
        <v>0.80365767922539533</v>
      </c>
      <c r="T156" s="100">
        <f t="shared" si="149"/>
        <v>0.8</v>
      </c>
      <c r="U156" s="125">
        <f t="shared" ca="1" si="215"/>
        <v>1.0172797617271072</v>
      </c>
      <c r="V156" s="174">
        <f t="shared" ca="1" si="150"/>
        <v>0</v>
      </c>
      <c r="W156" s="351">
        <f t="shared" ca="1" si="151"/>
        <v>0</v>
      </c>
      <c r="X156" s="174">
        <f t="shared" ca="1" si="152"/>
        <v>0</v>
      </c>
      <c r="Y156" s="174">
        <f t="shared" ca="1" si="153"/>
        <v>0</v>
      </c>
      <c r="Z156" s="351">
        <f t="shared" si="154"/>
        <v>1</v>
      </c>
      <c r="AA156" s="174">
        <f t="shared" si="155"/>
        <v>5</v>
      </c>
      <c r="AB156" s="174">
        <f t="shared" si="156"/>
        <v>2</v>
      </c>
      <c r="AC156" s="352">
        <f t="shared" si="216"/>
        <v>1</v>
      </c>
      <c r="AD156" s="267">
        <f t="shared" si="157"/>
        <v>0</v>
      </c>
      <c r="AE156" s="267">
        <f t="shared" si="158"/>
        <v>-1</v>
      </c>
      <c r="AF156" s="354">
        <f t="shared" ca="1" si="159"/>
        <v>1</v>
      </c>
      <c r="AG156" s="100">
        <f t="shared" ca="1" si="160"/>
        <v>6</v>
      </c>
      <c r="AH156" s="100">
        <f t="shared" ca="1" si="161"/>
        <v>4</v>
      </c>
      <c r="AI156" s="354">
        <f t="shared" ca="1" si="162"/>
        <v>0</v>
      </c>
      <c r="AJ156" s="100">
        <f t="shared" ca="1" si="163"/>
        <v>3</v>
      </c>
      <c r="AK156" s="100">
        <f t="shared" ca="1" si="164"/>
        <v>1</v>
      </c>
      <c r="AL156" s="354">
        <f t="shared" ca="1" si="165"/>
        <v>0</v>
      </c>
      <c r="AM156" s="354">
        <f t="shared" ca="1" si="166"/>
        <v>0</v>
      </c>
      <c r="AN156" s="100">
        <f t="shared" ref="AN156:AO156" ca="1" si="227">SUM(AL152:AL156)</f>
        <v>0</v>
      </c>
      <c r="AO156" s="100">
        <f t="shared" ca="1" si="227"/>
        <v>1</v>
      </c>
      <c r="AP156" s="355" t="str">
        <f t="shared" ca="1" si="168"/>
        <v/>
      </c>
      <c r="AQ156" s="355" t="str">
        <f t="shared" ca="1" si="169"/>
        <v/>
      </c>
      <c r="AR156" s="355" t="str">
        <f t="shared" si="170"/>
        <v/>
      </c>
      <c r="AS156" s="355" t="str">
        <f t="shared" si="171"/>
        <v/>
      </c>
      <c r="AT156" s="355" t="str">
        <f t="shared" ca="1" si="172"/>
        <v/>
      </c>
      <c r="AU156" s="355" t="str">
        <f t="shared" ca="1" si="173"/>
        <v/>
      </c>
      <c r="AV156" s="355" t="str">
        <f t="shared" ca="1" si="174"/>
        <v/>
      </c>
      <c r="AW156" s="379">
        <f t="shared" ca="1" si="175"/>
        <v>0</v>
      </c>
      <c r="AX156" s="351">
        <f t="shared" ca="1" si="176"/>
        <v>0</v>
      </c>
      <c r="AY156" s="174">
        <f t="shared" ca="1" si="177"/>
        <v>0</v>
      </c>
      <c r="AZ156" s="174">
        <f t="shared" ca="1" si="178"/>
        <v>0</v>
      </c>
      <c r="BA156" s="351"/>
      <c r="BB156" s="174"/>
      <c r="BC156" s="174"/>
      <c r="BD156" s="352">
        <f t="shared" si="179"/>
        <v>-1</v>
      </c>
      <c r="BE156" s="267">
        <f t="shared" si="180"/>
        <v>2</v>
      </c>
      <c r="BF156" s="267">
        <f t="shared" si="181"/>
        <v>1</v>
      </c>
      <c r="BG156" s="354">
        <f t="shared" ca="1" si="182"/>
        <v>1</v>
      </c>
      <c r="BH156" s="100">
        <f t="shared" ca="1" si="183"/>
        <v>5</v>
      </c>
      <c r="BI156" s="100">
        <f t="shared" ca="1" si="184"/>
        <v>3</v>
      </c>
      <c r="BJ156" s="354">
        <f t="shared" ca="1" si="185"/>
        <v>0</v>
      </c>
      <c r="BK156" s="100">
        <f t="shared" ca="1" si="186"/>
        <v>5</v>
      </c>
      <c r="BL156" s="100">
        <f t="shared" ca="1" si="187"/>
        <v>2</v>
      </c>
      <c r="BM156" s="354">
        <f t="shared" ca="1" si="188"/>
        <v>0</v>
      </c>
      <c r="BN156" s="354"/>
      <c r="BQ156" s="355" t="str">
        <f t="shared" ca="1" si="189"/>
        <v/>
      </c>
      <c r="BR156" s="355" t="str">
        <f t="shared" ca="1" si="190"/>
        <v/>
      </c>
      <c r="BS156" s="355"/>
      <c r="BT156" s="355" t="str">
        <f t="shared" si="191"/>
        <v/>
      </c>
      <c r="BU156" s="355" t="str">
        <f t="shared" ca="1" si="192"/>
        <v/>
      </c>
      <c r="BV156" s="355" t="str">
        <f t="shared" ca="1" si="193"/>
        <v/>
      </c>
      <c r="BW156" s="355"/>
      <c r="BX156" s="379">
        <f t="shared" ca="1" si="194"/>
        <v>0</v>
      </c>
      <c r="BY156" s="351">
        <f t="shared" ca="1" si="195"/>
        <v>1</v>
      </c>
      <c r="BZ156" s="174">
        <f t="shared" ca="1" si="196"/>
        <v>1</v>
      </c>
      <c r="CA156" s="174">
        <f t="shared" ca="1" si="197"/>
        <v>1</v>
      </c>
      <c r="CB156" s="351"/>
      <c r="CC156" s="174"/>
      <c r="CD156" s="174"/>
      <c r="CE156" s="352">
        <f t="shared" si="198"/>
        <v>1</v>
      </c>
      <c r="CF156" s="267">
        <f t="shared" si="199"/>
        <v>2</v>
      </c>
      <c r="CG156" s="267">
        <f t="shared" si="200"/>
        <v>1</v>
      </c>
      <c r="CH156" s="354">
        <f t="shared" ca="1" si="201"/>
        <v>0</v>
      </c>
      <c r="CI156" s="100">
        <f t="shared" ca="1" si="202"/>
        <v>2</v>
      </c>
      <c r="CJ156" s="100">
        <f t="shared" ca="1" si="203"/>
        <v>2</v>
      </c>
      <c r="CK156" s="354">
        <f t="shared" ca="1" si="204"/>
        <v>1</v>
      </c>
      <c r="CL156" s="100">
        <f t="shared" ca="1" si="205"/>
        <v>6</v>
      </c>
      <c r="CM156" s="100">
        <f t="shared" ca="1" si="206"/>
        <v>2</v>
      </c>
      <c r="CN156" s="354">
        <f t="shared" ca="1" si="207"/>
        <v>1</v>
      </c>
      <c r="CO156" s="354"/>
      <c r="CR156" s="355" t="str">
        <f t="shared" ca="1" si="208"/>
        <v/>
      </c>
      <c r="CS156" s="355" t="str">
        <f t="shared" ca="1" si="209"/>
        <v/>
      </c>
      <c r="CT156" s="355"/>
      <c r="CU156" s="355" t="str">
        <f t="shared" si="210"/>
        <v/>
      </c>
      <c r="CV156" s="355" t="str">
        <f t="shared" ca="1" si="211"/>
        <v/>
      </c>
      <c r="CW156" s="355" t="str">
        <f t="shared" ca="1" si="212"/>
        <v/>
      </c>
      <c r="CX156" s="402"/>
      <c r="CY156" t="str">
        <f t="shared" ca="1" si="213"/>
        <v/>
      </c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</row>
    <row r="157" spans="1:133" x14ac:dyDescent="0.25">
      <c r="A157" s="126">
        <v>78</v>
      </c>
      <c r="B157" s="123">
        <f>IF(ввод!F80="","",ввод!F80)</f>
        <v>100.51843145918886</v>
      </c>
      <c r="C157" s="123">
        <f>IF(ввод!G80="","",ввод!G80)</f>
        <v>99.400597508060073</v>
      </c>
      <c r="D157" s="123" t="str">
        <f>IF(ввод!H80="","",ввод!H80)</f>
        <v/>
      </c>
      <c r="E157" s="124" t="str">
        <f>IF(ввод!I80="","",ввод!I80)</f>
        <v/>
      </c>
      <c r="F157" s="100">
        <f t="shared" si="109"/>
        <v>2</v>
      </c>
      <c r="G157" s="257">
        <f>IF(AND(F157&gt;=2,COUNTA(ввод!D80)=1),1,"")</f>
        <v>1</v>
      </c>
      <c r="H157" s="100">
        <f t="shared" si="145"/>
        <v>0.79042796708371732</v>
      </c>
      <c r="K157" s="100">
        <f t="shared" si="141"/>
        <v>99.959514483624474</v>
      </c>
      <c r="M157" s="100">
        <f>IF(ISNUMBER(парам!$B$8),K157-парам!$B$8,K157-$B$3)</f>
        <v>-4.0485516375525776E-2</v>
      </c>
      <c r="N157" s="100">
        <f t="shared" si="142"/>
        <v>-0.04</v>
      </c>
      <c r="O157" s="125">
        <f t="shared" ca="1" si="146"/>
        <v>-5.14813705648672E-2</v>
      </c>
      <c r="P157" s="100">
        <f t="shared" si="147"/>
        <v>1.1178339511287874</v>
      </c>
      <c r="Q157" s="100">
        <f t="shared" si="143"/>
        <v>1.1000000000000001</v>
      </c>
      <c r="R157" s="125">
        <f t="shared" ca="1" si="148"/>
        <v>0.50161960592523802</v>
      </c>
      <c r="S157" s="100">
        <f t="shared" si="214"/>
        <v>0.17980582871722106</v>
      </c>
      <c r="T157" s="100">
        <f t="shared" si="149"/>
        <v>0.18</v>
      </c>
      <c r="U157" s="125">
        <f t="shared" ca="1" si="215"/>
        <v>0.22888794638859913</v>
      </c>
      <c r="V157" s="174">
        <f t="shared" ca="1" si="150"/>
        <v>0</v>
      </c>
      <c r="W157" s="351">
        <f t="shared" ca="1" si="151"/>
        <v>0</v>
      </c>
      <c r="X157" s="174">
        <f t="shared" ca="1" si="152"/>
        <v>0</v>
      </c>
      <c r="Y157" s="174">
        <f t="shared" ca="1" si="153"/>
        <v>0</v>
      </c>
      <c r="Z157" s="351">
        <f t="shared" si="154"/>
        <v>-1</v>
      </c>
      <c r="AA157" s="174">
        <f t="shared" si="155"/>
        <v>5</v>
      </c>
      <c r="AB157" s="174">
        <f t="shared" si="156"/>
        <v>4</v>
      </c>
      <c r="AC157" s="352">
        <f t="shared" si="216"/>
        <v>-1</v>
      </c>
      <c r="AD157" s="267">
        <f t="shared" si="157"/>
        <v>-2</v>
      </c>
      <c r="AE157" s="267">
        <f t="shared" si="158"/>
        <v>-1</v>
      </c>
      <c r="AF157" s="354">
        <f t="shared" ca="1" si="159"/>
        <v>1</v>
      </c>
      <c r="AG157" s="100">
        <f t="shared" ca="1" si="160"/>
        <v>7</v>
      </c>
      <c r="AH157" s="100">
        <f t="shared" ca="1" si="161"/>
        <v>5</v>
      </c>
      <c r="AI157" s="354">
        <f t="shared" ca="1" si="162"/>
        <v>0</v>
      </c>
      <c r="AJ157" s="100">
        <f t="shared" ca="1" si="163"/>
        <v>3</v>
      </c>
      <c r="AK157" s="100">
        <f t="shared" ca="1" si="164"/>
        <v>1</v>
      </c>
      <c r="AL157" s="354">
        <f t="shared" ca="1" si="165"/>
        <v>0</v>
      </c>
      <c r="AM157" s="354">
        <f t="shared" ca="1" si="166"/>
        <v>0</v>
      </c>
      <c r="AN157" s="100">
        <f t="shared" ref="AN157:AO157" ca="1" si="228">SUM(AL153:AL157)</f>
        <v>0</v>
      </c>
      <c r="AO157" s="100">
        <f t="shared" ca="1" si="228"/>
        <v>1</v>
      </c>
      <c r="AP157" s="355" t="str">
        <f t="shared" ca="1" si="168"/>
        <v/>
      </c>
      <c r="AQ157" s="355" t="str">
        <f t="shared" ca="1" si="169"/>
        <v/>
      </c>
      <c r="AR157" s="355" t="str">
        <f t="shared" si="170"/>
        <v/>
      </c>
      <c r="AS157" s="355" t="str">
        <f t="shared" si="171"/>
        <v/>
      </c>
      <c r="AT157" s="355" t="str">
        <f t="shared" ca="1" si="172"/>
        <v/>
      </c>
      <c r="AU157" s="355" t="str">
        <f t="shared" ca="1" si="173"/>
        <v/>
      </c>
      <c r="AV157" s="355" t="str">
        <f t="shared" ca="1" si="174"/>
        <v/>
      </c>
      <c r="AW157" s="379">
        <f t="shared" ca="1" si="175"/>
        <v>0</v>
      </c>
      <c r="AX157" s="351">
        <f t="shared" ca="1" si="176"/>
        <v>0</v>
      </c>
      <c r="AY157" s="174">
        <f t="shared" ca="1" si="177"/>
        <v>0</v>
      </c>
      <c r="AZ157" s="174">
        <f t="shared" ca="1" si="178"/>
        <v>0</v>
      </c>
      <c r="BA157" s="351"/>
      <c r="BB157" s="174"/>
      <c r="BC157" s="174"/>
      <c r="BD157" s="352">
        <f t="shared" si="179"/>
        <v>1</v>
      </c>
      <c r="BE157" s="267">
        <f t="shared" si="180"/>
        <v>2</v>
      </c>
      <c r="BF157" s="267">
        <f t="shared" si="181"/>
        <v>1</v>
      </c>
      <c r="BG157" s="354">
        <f t="shared" ca="1" si="182"/>
        <v>0</v>
      </c>
      <c r="BH157" s="100">
        <f t="shared" ca="1" si="183"/>
        <v>5</v>
      </c>
      <c r="BI157" s="100">
        <f t="shared" ca="1" si="184"/>
        <v>2</v>
      </c>
      <c r="BJ157" s="354">
        <f t="shared" ca="1" si="185"/>
        <v>1</v>
      </c>
      <c r="BK157" s="100">
        <f t="shared" ca="1" si="186"/>
        <v>5</v>
      </c>
      <c r="BL157" s="100">
        <f t="shared" ca="1" si="187"/>
        <v>3</v>
      </c>
      <c r="BM157" s="354">
        <f t="shared" ca="1" si="188"/>
        <v>1</v>
      </c>
      <c r="BN157" s="354"/>
      <c r="BQ157" s="355" t="str">
        <f t="shared" ca="1" si="189"/>
        <v/>
      </c>
      <c r="BR157" s="355" t="str">
        <f t="shared" ca="1" si="190"/>
        <v/>
      </c>
      <c r="BS157" s="355"/>
      <c r="BT157" s="355" t="str">
        <f t="shared" si="191"/>
        <v/>
      </c>
      <c r="BU157" s="355" t="str">
        <f t="shared" ca="1" si="192"/>
        <v/>
      </c>
      <c r="BV157" s="355" t="str">
        <f t="shared" ca="1" si="193"/>
        <v/>
      </c>
      <c r="BW157" s="355"/>
      <c r="BX157" s="379">
        <f t="shared" ca="1" si="194"/>
        <v>0</v>
      </c>
      <c r="BY157" s="351">
        <f t="shared" ca="1" si="195"/>
        <v>0</v>
      </c>
      <c r="BZ157" s="174">
        <f t="shared" ca="1" si="196"/>
        <v>1</v>
      </c>
      <c r="CA157" s="174">
        <f t="shared" ca="1" si="197"/>
        <v>0</v>
      </c>
      <c r="CB157" s="351"/>
      <c r="CC157" s="174"/>
      <c r="CD157" s="174"/>
      <c r="CE157" s="352">
        <f t="shared" si="198"/>
        <v>-1</v>
      </c>
      <c r="CF157" s="267">
        <f t="shared" si="199"/>
        <v>0</v>
      </c>
      <c r="CG157" s="267">
        <f t="shared" si="200"/>
        <v>1</v>
      </c>
      <c r="CH157" s="354">
        <f t="shared" ca="1" si="201"/>
        <v>1</v>
      </c>
      <c r="CI157" s="100">
        <f t="shared" ca="1" si="202"/>
        <v>3</v>
      </c>
      <c r="CJ157" s="100">
        <f t="shared" ca="1" si="203"/>
        <v>3</v>
      </c>
      <c r="CK157" s="354">
        <f t="shared" ca="1" si="204"/>
        <v>0</v>
      </c>
      <c r="CL157" s="100">
        <f t="shared" ca="1" si="205"/>
        <v>5</v>
      </c>
      <c r="CM157" s="100">
        <f t="shared" ca="1" si="206"/>
        <v>2</v>
      </c>
      <c r="CN157" s="354">
        <f t="shared" ca="1" si="207"/>
        <v>0</v>
      </c>
      <c r="CO157" s="354"/>
      <c r="CR157" s="355" t="str">
        <f t="shared" ca="1" si="208"/>
        <v/>
      </c>
      <c r="CS157" s="355" t="str">
        <f t="shared" ca="1" si="209"/>
        <v/>
      </c>
      <c r="CT157" s="355"/>
      <c r="CU157" s="355" t="str">
        <f t="shared" si="210"/>
        <v/>
      </c>
      <c r="CV157" s="355" t="str">
        <f t="shared" ca="1" si="211"/>
        <v/>
      </c>
      <c r="CW157" s="355" t="str">
        <f t="shared" ca="1" si="212"/>
        <v/>
      </c>
      <c r="CX157" s="402"/>
      <c r="CY157" t="str">
        <f t="shared" ca="1" si="213"/>
        <v/>
      </c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</row>
    <row r="158" spans="1:133" x14ac:dyDescent="0.25">
      <c r="A158" s="126">
        <v>79</v>
      </c>
      <c r="B158" s="123">
        <f>IF(ввод!F81="","",ввод!F81)</f>
        <v>100.06740785965521</v>
      </c>
      <c r="C158" s="123">
        <f>IF(ввод!G81="","",ввод!G81)</f>
        <v>99.767844404644606</v>
      </c>
      <c r="D158" s="123" t="str">
        <f>IF(ввод!H81="","",ввод!H81)</f>
        <v/>
      </c>
      <c r="E158" s="124" t="str">
        <f>IF(ввод!I81="","",ввод!I81)</f>
        <v/>
      </c>
      <c r="F158" s="100">
        <f t="shared" si="109"/>
        <v>2</v>
      </c>
      <c r="G158" s="257">
        <f>IF(AND(F158&gt;=2,COUNTA(ввод!D81)=1),1,"")</f>
        <v>1</v>
      </c>
      <c r="H158" s="100">
        <f t="shared" si="145"/>
        <v>0.21182335043366579</v>
      </c>
      <c r="K158" s="100">
        <f t="shared" si="141"/>
        <v>99.917626132149906</v>
      </c>
      <c r="M158" s="100">
        <f>IF(ISNUMBER(парам!$B$8),K158-парам!$B$8,K158-$B$3)</f>
        <v>-8.2373867850094484E-2</v>
      </c>
      <c r="N158" s="100">
        <f t="shared" si="142"/>
        <v>-8.2000000000000003E-2</v>
      </c>
      <c r="O158" s="125">
        <f t="shared" ca="1" si="146"/>
        <v>-0.10474658582385542</v>
      </c>
      <c r="P158" s="100">
        <f t="shared" si="147"/>
        <v>0.299563455010599</v>
      </c>
      <c r="Q158" s="100">
        <f t="shared" si="143"/>
        <v>0.3</v>
      </c>
      <c r="R158" s="125">
        <f t="shared" ca="1" si="148"/>
        <v>0.13442685481173666</v>
      </c>
      <c r="S158" s="100">
        <f t="shared" si="214"/>
        <v>4.1888351474568708E-2</v>
      </c>
      <c r="T158" s="100">
        <f t="shared" si="149"/>
        <v>4.2000000000000003E-2</v>
      </c>
      <c r="U158" s="125">
        <f t="shared" ca="1" si="215"/>
        <v>5.3407187490673136E-2</v>
      </c>
      <c r="V158" s="174">
        <f t="shared" ca="1" si="150"/>
        <v>0</v>
      </c>
      <c r="W158" s="351">
        <f t="shared" ca="1" si="151"/>
        <v>0</v>
      </c>
      <c r="X158" s="174">
        <f t="shared" ca="1" si="152"/>
        <v>0</v>
      </c>
      <c r="Y158" s="174">
        <f t="shared" ca="1" si="153"/>
        <v>0</v>
      </c>
      <c r="Z158" s="351">
        <f t="shared" si="154"/>
        <v>-1</v>
      </c>
      <c r="AA158" s="174">
        <f t="shared" si="155"/>
        <v>5</v>
      </c>
      <c r="AB158" s="174">
        <f t="shared" si="156"/>
        <v>4</v>
      </c>
      <c r="AC158" s="352">
        <f t="shared" si="216"/>
        <v>-1</v>
      </c>
      <c r="AD158" s="267">
        <f t="shared" si="157"/>
        <v>-2</v>
      </c>
      <c r="AE158" s="267">
        <f t="shared" si="158"/>
        <v>-3</v>
      </c>
      <c r="AF158" s="354">
        <f t="shared" ca="1" si="159"/>
        <v>1</v>
      </c>
      <c r="AG158" s="100">
        <f t="shared" ca="1" si="160"/>
        <v>8</v>
      </c>
      <c r="AH158" s="100">
        <f t="shared" ca="1" si="161"/>
        <v>6</v>
      </c>
      <c r="AI158" s="354">
        <f t="shared" ca="1" si="162"/>
        <v>0</v>
      </c>
      <c r="AJ158" s="100">
        <f t="shared" ca="1" si="163"/>
        <v>2</v>
      </c>
      <c r="AK158" s="100">
        <f t="shared" ca="1" si="164"/>
        <v>1</v>
      </c>
      <c r="AL158" s="354">
        <f t="shared" ca="1" si="165"/>
        <v>0</v>
      </c>
      <c r="AM158" s="354">
        <f t="shared" ca="1" si="166"/>
        <v>0</v>
      </c>
      <c r="AN158" s="100">
        <f t="shared" ref="AN158:AO158" ca="1" si="229">SUM(AL154:AL158)</f>
        <v>0</v>
      </c>
      <c r="AO158" s="100">
        <f t="shared" ca="1" si="229"/>
        <v>1</v>
      </c>
      <c r="AP158" s="355" t="str">
        <f t="shared" ca="1" si="168"/>
        <v/>
      </c>
      <c r="AQ158" s="355" t="str">
        <f t="shared" ca="1" si="169"/>
        <v/>
      </c>
      <c r="AR158" s="355" t="str">
        <f t="shared" si="170"/>
        <v/>
      </c>
      <c r="AS158" s="355" t="str">
        <f t="shared" si="171"/>
        <v/>
      </c>
      <c r="AT158" s="355" t="str">
        <f t="shared" ca="1" si="172"/>
        <v/>
      </c>
      <c r="AU158" s="355" t="str">
        <f t="shared" ca="1" si="173"/>
        <v/>
      </c>
      <c r="AV158" s="355" t="str">
        <f t="shared" ca="1" si="174"/>
        <v/>
      </c>
      <c r="AW158" s="379">
        <f t="shared" ca="1" si="175"/>
        <v>0</v>
      </c>
      <c r="AX158" s="351">
        <f t="shared" ca="1" si="176"/>
        <v>0</v>
      </c>
      <c r="AY158" s="174">
        <f t="shared" ca="1" si="177"/>
        <v>0</v>
      </c>
      <c r="AZ158" s="174">
        <f t="shared" ca="1" si="178"/>
        <v>0</v>
      </c>
      <c r="BA158" s="351"/>
      <c r="BB158" s="174"/>
      <c r="BC158" s="174"/>
      <c r="BD158" s="352">
        <f t="shared" si="179"/>
        <v>-1</v>
      </c>
      <c r="BE158" s="267">
        <f t="shared" si="180"/>
        <v>0</v>
      </c>
      <c r="BF158" s="267">
        <f t="shared" si="181"/>
        <v>1</v>
      </c>
      <c r="BG158" s="354">
        <f t="shared" ca="1" si="182"/>
        <v>1</v>
      </c>
      <c r="BH158" s="100">
        <f t="shared" ca="1" si="183"/>
        <v>6</v>
      </c>
      <c r="BI158" s="100">
        <f t="shared" ca="1" si="184"/>
        <v>3</v>
      </c>
      <c r="BJ158" s="354">
        <f t="shared" ca="1" si="185"/>
        <v>0</v>
      </c>
      <c r="BK158" s="100">
        <f t="shared" ca="1" si="186"/>
        <v>5</v>
      </c>
      <c r="BL158" s="100">
        <f t="shared" ca="1" si="187"/>
        <v>2</v>
      </c>
      <c r="BM158" s="354">
        <f t="shared" ca="1" si="188"/>
        <v>0</v>
      </c>
      <c r="BN158" s="354"/>
      <c r="BQ158" s="355" t="str">
        <f t="shared" ca="1" si="189"/>
        <v/>
      </c>
      <c r="BR158" s="355" t="str">
        <f t="shared" ca="1" si="190"/>
        <v/>
      </c>
      <c r="BS158" s="355"/>
      <c r="BT158" s="355" t="str">
        <f t="shared" si="191"/>
        <v/>
      </c>
      <c r="BU158" s="355" t="str">
        <f t="shared" ca="1" si="192"/>
        <v/>
      </c>
      <c r="BV158" s="355" t="str">
        <f t="shared" ca="1" si="193"/>
        <v/>
      </c>
      <c r="BW158" s="355"/>
      <c r="BX158" s="379">
        <f t="shared" ca="1" si="194"/>
        <v>0</v>
      </c>
      <c r="BY158" s="351">
        <f t="shared" ca="1" si="195"/>
        <v>0</v>
      </c>
      <c r="BZ158" s="174">
        <f t="shared" ca="1" si="196"/>
        <v>0</v>
      </c>
      <c r="CA158" s="174">
        <f t="shared" ca="1" si="197"/>
        <v>1</v>
      </c>
      <c r="CB158" s="351"/>
      <c r="CC158" s="174"/>
      <c r="CD158" s="174"/>
      <c r="CE158" s="352">
        <f t="shared" si="198"/>
        <v>-1</v>
      </c>
      <c r="CF158" s="267">
        <f t="shared" si="199"/>
        <v>0</v>
      </c>
      <c r="CG158" s="267">
        <f t="shared" si="200"/>
        <v>1</v>
      </c>
      <c r="CH158" s="354">
        <f t="shared" ca="1" si="201"/>
        <v>1</v>
      </c>
      <c r="CI158" s="100">
        <f t="shared" ca="1" si="202"/>
        <v>4</v>
      </c>
      <c r="CJ158" s="100">
        <f t="shared" ca="1" si="203"/>
        <v>4</v>
      </c>
      <c r="CK158" s="354">
        <f t="shared" ca="1" si="204"/>
        <v>0</v>
      </c>
      <c r="CL158" s="100">
        <f t="shared" ca="1" si="205"/>
        <v>4</v>
      </c>
      <c r="CM158" s="100">
        <f t="shared" ca="1" si="206"/>
        <v>2</v>
      </c>
      <c r="CN158" s="354">
        <f t="shared" ca="1" si="207"/>
        <v>0</v>
      </c>
      <c r="CO158" s="354"/>
      <c r="CR158" s="355" t="str">
        <f t="shared" ca="1" si="208"/>
        <v/>
      </c>
      <c r="CS158" s="355" t="str">
        <f t="shared" ca="1" si="209"/>
        <v/>
      </c>
      <c r="CT158" s="355"/>
      <c r="CU158" s="355" t="str">
        <f t="shared" si="210"/>
        <v/>
      </c>
      <c r="CV158" s="355" t="str">
        <f t="shared" ca="1" si="211"/>
        <v/>
      </c>
      <c r="CW158" s="355" t="str">
        <f t="shared" ca="1" si="212"/>
        <v/>
      </c>
      <c r="CX158" s="402"/>
      <c r="CY158" t="str">
        <f t="shared" ca="1" si="213"/>
        <v/>
      </c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</row>
    <row r="159" spans="1:133" x14ac:dyDescent="0.25">
      <c r="A159" s="126">
        <v>80</v>
      </c>
      <c r="B159" s="123">
        <f>IF(ввод!F82="","",ввод!F82)</f>
        <v>100.10718856086204</v>
      </c>
      <c r="C159" s="123">
        <f>IF(ввод!G82="","",ввод!G82)</f>
        <v>100.83879140828695</v>
      </c>
      <c r="D159" s="123" t="str">
        <f>IF(ввод!H82="","",ввод!H82)</f>
        <v/>
      </c>
      <c r="E159" s="124" t="str">
        <f>IF(ввод!I82="","",ввод!I82)</f>
        <v/>
      </c>
      <c r="F159" s="100">
        <f t="shared" si="109"/>
        <v>2</v>
      </c>
      <c r="G159" s="257">
        <f>IF(AND(F159&gt;=2,COUNTA(ввод!D82)=1),1,"")</f>
        <v>1</v>
      </c>
      <c r="H159" s="100">
        <f t="shared" si="145"/>
        <v>0.51732133454954055</v>
      </c>
      <c r="K159" s="100">
        <f t="shared" si="141"/>
        <v>100.4729899845745</v>
      </c>
      <c r="M159" s="100">
        <f>IF(ISNUMBER(парам!$B$8),K159-парам!$B$8,K159-$B$3)</f>
        <v>0.4729899845744967</v>
      </c>
      <c r="N159" s="100">
        <f t="shared" si="142"/>
        <v>0.47</v>
      </c>
      <c r="O159" s="125">
        <f t="shared" ca="1" si="146"/>
        <v>0.60145392350906512</v>
      </c>
      <c r="P159" s="100">
        <f t="shared" si="147"/>
        <v>0.73160284742490944</v>
      </c>
      <c r="Q159" s="100">
        <f t="shared" si="143"/>
        <v>0.73</v>
      </c>
      <c r="R159" s="125">
        <f t="shared" ca="1" si="148"/>
        <v>0.32830129345103787</v>
      </c>
      <c r="S159" s="100">
        <f t="shared" si="214"/>
        <v>0.55536385242459119</v>
      </c>
      <c r="T159" s="100">
        <f t="shared" si="149"/>
        <v>0.56000000000000005</v>
      </c>
      <c r="U159" s="125">
        <f t="shared" ca="1" si="215"/>
        <v>0.71209583320897518</v>
      </c>
      <c r="V159" s="174">
        <f t="shared" ca="1" si="150"/>
        <v>0</v>
      </c>
      <c r="W159" s="351">
        <f t="shared" ca="1" si="151"/>
        <v>0</v>
      </c>
      <c r="X159" s="174">
        <f t="shared" ca="1" si="152"/>
        <v>0</v>
      </c>
      <c r="Y159" s="174">
        <f t="shared" ca="1" si="153"/>
        <v>0</v>
      </c>
      <c r="Z159" s="351">
        <f t="shared" si="154"/>
        <v>1</v>
      </c>
      <c r="AA159" s="174">
        <f t="shared" si="155"/>
        <v>3</v>
      </c>
      <c r="AB159" s="174">
        <f t="shared" si="156"/>
        <v>2</v>
      </c>
      <c r="AC159" s="352">
        <f t="shared" si="216"/>
        <v>1</v>
      </c>
      <c r="AD159" s="267">
        <f t="shared" si="157"/>
        <v>-2</v>
      </c>
      <c r="AE159" s="267">
        <f t="shared" si="158"/>
        <v>-1</v>
      </c>
      <c r="AF159" s="354">
        <f t="shared" ca="1" si="159"/>
        <v>0</v>
      </c>
      <c r="AG159" s="100">
        <f t="shared" ca="1" si="160"/>
        <v>8</v>
      </c>
      <c r="AH159" s="100">
        <f t="shared" ca="1" si="161"/>
        <v>5</v>
      </c>
      <c r="AI159" s="354">
        <f t="shared" ca="1" si="162"/>
        <v>1</v>
      </c>
      <c r="AJ159" s="100">
        <f t="shared" ca="1" si="163"/>
        <v>2</v>
      </c>
      <c r="AK159" s="100">
        <f t="shared" ca="1" si="164"/>
        <v>1</v>
      </c>
      <c r="AL159" s="354">
        <f t="shared" ca="1" si="165"/>
        <v>1</v>
      </c>
      <c r="AM159" s="354">
        <f t="shared" ca="1" si="166"/>
        <v>0</v>
      </c>
      <c r="AN159" s="100">
        <f t="shared" ref="AN159:AO159" ca="1" si="230">SUM(AL155:AL159)</f>
        <v>1</v>
      </c>
      <c r="AO159" s="100">
        <f t="shared" ca="1" si="230"/>
        <v>1</v>
      </c>
      <c r="AP159" s="355" t="str">
        <f t="shared" ca="1" si="168"/>
        <v/>
      </c>
      <c r="AQ159" s="355" t="str">
        <f t="shared" ca="1" si="169"/>
        <v/>
      </c>
      <c r="AR159" s="355" t="str">
        <f t="shared" si="170"/>
        <v/>
      </c>
      <c r="AS159" s="355" t="str">
        <f t="shared" si="171"/>
        <v/>
      </c>
      <c r="AT159" s="355" t="str">
        <f t="shared" ca="1" si="172"/>
        <v/>
      </c>
      <c r="AU159" s="355" t="str">
        <f t="shared" ca="1" si="173"/>
        <v/>
      </c>
      <c r="AV159" s="355" t="str">
        <f t="shared" ca="1" si="174"/>
        <v/>
      </c>
      <c r="AW159" s="379">
        <f t="shared" ca="1" si="175"/>
        <v>0</v>
      </c>
      <c r="AX159" s="351">
        <f t="shared" ca="1" si="176"/>
        <v>0</v>
      </c>
      <c r="AY159" s="174">
        <f t="shared" ca="1" si="177"/>
        <v>0</v>
      </c>
      <c r="AZ159" s="174">
        <f t="shared" ca="1" si="178"/>
        <v>0</v>
      </c>
      <c r="BA159" s="351"/>
      <c r="BB159" s="174"/>
      <c r="BC159" s="174"/>
      <c r="BD159" s="352">
        <f t="shared" si="179"/>
        <v>1</v>
      </c>
      <c r="BE159" s="267">
        <f t="shared" si="180"/>
        <v>2</v>
      </c>
      <c r="BF159" s="267">
        <f t="shared" si="181"/>
        <v>1</v>
      </c>
      <c r="BG159" s="354">
        <f t="shared" ca="1" si="182"/>
        <v>1</v>
      </c>
      <c r="BH159" s="100">
        <f t="shared" ca="1" si="183"/>
        <v>7</v>
      </c>
      <c r="BI159" s="100">
        <f t="shared" ca="1" si="184"/>
        <v>4</v>
      </c>
      <c r="BJ159" s="354">
        <f t="shared" ca="1" si="185"/>
        <v>0</v>
      </c>
      <c r="BK159" s="100">
        <f t="shared" ca="1" si="186"/>
        <v>4</v>
      </c>
      <c r="BL159" s="100">
        <f t="shared" ca="1" si="187"/>
        <v>1</v>
      </c>
      <c r="BM159" s="354">
        <f t="shared" ca="1" si="188"/>
        <v>0</v>
      </c>
      <c r="BN159" s="354"/>
      <c r="BQ159" s="355" t="str">
        <f t="shared" ca="1" si="189"/>
        <v/>
      </c>
      <c r="BR159" s="355" t="str">
        <f t="shared" ca="1" si="190"/>
        <v/>
      </c>
      <c r="BS159" s="355"/>
      <c r="BT159" s="355" t="str">
        <f t="shared" si="191"/>
        <v/>
      </c>
      <c r="BU159" s="355" t="str">
        <f t="shared" ca="1" si="192"/>
        <v/>
      </c>
      <c r="BV159" s="355" t="str">
        <f t="shared" ca="1" si="193"/>
        <v/>
      </c>
      <c r="BW159" s="355"/>
      <c r="BX159" s="379">
        <f t="shared" ca="1" si="194"/>
        <v>0</v>
      </c>
      <c r="BY159" s="351">
        <f t="shared" ca="1" si="195"/>
        <v>0</v>
      </c>
      <c r="BZ159" s="174">
        <f t="shared" ca="1" si="196"/>
        <v>0</v>
      </c>
      <c r="CA159" s="174">
        <f t="shared" ca="1" si="197"/>
        <v>0</v>
      </c>
      <c r="CB159" s="351"/>
      <c r="CC159" s="174"/>
      <c r="CD159" s="174"/>
      <c r="CE159" s="352">
        <f t="shared" si="198"/>
        <v>1</v>
      </c>
      <c r="CF159" s="267">
        <f t="shared" si="199"/>
        <v>2</v>
      </c>
      <c r="CG159" s="267">
        <f t="shared" si="200"/>
        <v>1</v>
      </c>
      <c r="CH159" s="354">
        <f t="shared" ca="1" si="201"/>
        <v>0</v>
      </c>
      <c r="CI159" s="100">
        <f t="shared" ca="1" si="202"/>
        <v>4</v>
      </c>
      <c r="CJ159" s="100">
        <f t="shared" ca="1" si="203"/>
        <v>4</v>
      </c>
      <c r="CK159" s="354">
        <f t="shared" ca="1" si="204"/>
        <v>1</v>
      </c>
      <c r="CL159" s="100">
        <f t="shared" ca="1" si="205"/>
        <v>4</v>
      </c>
      <c r="CM159" s="100">
        <f t="shared" ca="1" si="206"/>
        <v>2</v>
      </c>
      <c r="CN159" s="354">
        <f t="shared" ca="1" si="207"/>
        <v>0</v>
      </c>
      <c r="CO159" s="354"/>
      <c r="CR159" s="355" t="str">
        <f t="shared" ca="1" si="208"/>
        <v/>
      </c>
      <c r="CS159" s="355" t="str">
        <f t="shared" ca="1" si="209"/>
        <v/>
      </c>
      <c r="CT159" s="355"/>
      <c r="CU159" s="355" t="str">
        <f t="shared" si="210"/>
        <v/>
      </c>
      <c r="CV159" s="355" t="str">
        <f t="shared" ca="1" si="211"/>
        <v/>
      </c>
      <c r="CW159" s="355" t="str">
        <f t="shared" ca="1" si="212"/>
        <v/>
      </c>
      <c r="CX159" s="402"/>
      <c r="CY159" t="str">
        <f t="shared" ca="1" si="213"/>
        <v/>
      </c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</row>
    <row r="160" spans="1:133" x14ac:dyDescent="0.25">
      <c r="A160" s="126">
        <v>81</v>
      </c>
      <c r="B160" s="123">
        <f>IF(ввод!F83="","",ввод!F83)</f>
        <v>100.13283458505732</v>
      </c>
      <c r="C160" s="123">
        <f>IF(ввод!G83="","",ввод!G83)</f>
        <v>99.847927997949355</v>
      </c>
      <c r="D160" s="123" t="str">
        <f>IF(ввод!H83="","",ввод!H83)</f>
        <v/>
      </c>
      <c r="E160" s="124" t="str">
        <f>IF(ввод!I83="","",ввод!I83)</f>
        <v/>
      </c>
      <c r="F160" s="100">
        <f t="shared" si="109"/>
        <v>2</v>
      </c>
      <c r="G160" s="257">
        <f>IF(AND(F160&gt;=2,COUNTA(ввод!D83)=1),1,"")</f>
        <v>1</v>
      </c>
      <c r="H160" s="100">
        <f t="shared" si="145"/>
        <v>0.20145937974876055</v>
      </c>
      <c r="K160" s="100">
        <f t="shared" si="141"/>
        <v>99.99038129150334</v>
      </c>
      <c r="M160" s="100">
        <f>IF(ISNUMBER(парам!$B$8),K160-парам!$B$8,K160-$B$3)</f>
        <v>-9.6187084966601333E-3</v>
      </c>
      <c r="N160" s="100">
        <f t="shared" si="142"/>
        <v>-9.5999999999999992E-3</v>
      </c>
      <c r="O160" s="125">
        <f t="shared" ca="1" si="146"/>
        <v>-1.2231146859506154E-2</v>
      </c>
      <c r="P160" s="100">
        <f t="shared" si="147"/>
        <v>0.28490658710796879</v>
      </c>
      <c r="Q160" s="100">
        <f t="shared" si="143"/>
        <v>0.28000000000000003</v>
      </c>
      <c r="R160" s="125">
        <f t="shared" ca="1" si="148"/>
        <v>0.12784969521304007</v>
      </c>
      <c r="S160" s="100">
        <f t="shared" si="214"/>
        <v>0.48260869307115684</v>
      </c>
      <c r="T160" s="100">
        <f t="shared" si="149"/>
        <v>0.48</v>
      </c>
      <c r="U160" s="125">
        <f t="shared" ca="1" si="215"/>
        <v>0.61036785703626428</v>
      </c>
      <c r="V160" s="174">
        <f t="shared" ca="1" si="150"/>
        <v>0</v>
      </c>
      <c r="W160" s="351">
        <f t="shared" ca="1" si="151"/>
        <v>0</v>
      </c>
      <c r="X160" s="174">
        <f t="shared" ca="1" si="152"/>
        <v>0</v>
      </c>
      <c r="Y160" s="174">
        <f t="shared" ca="1" si="153"/>
        <v>0</v>
      </c>
      <c r="Z160" s="351">
        <f t="shared" si="154"/>
        <v>-1</v>
      </c>
      <c r="AA160" s="174">
        <f t="shared" si="155"/>
        <v>5</v>
      </c>
      <c r="AB160" s="174">
        <f t="shared" si="156"/>
        <v>2</v>
      </c>
      <c r="AC160" s="352">
        <f t="shared" si="216"/>
        <v>-1</v>
      </c>
      <c r="AD160" s="267">
        <f t="shared" si="157"/>
        <v>-2</v>
      </c>
      <c r="AE160" s="267">
        <f t="shared" si="158"/>
        <v>-1</v>
      </c>
      <c r="AF160" s="354">
        <f t="shared" ca="1" si="159"/>
        <v>1</v>
      </c>
      <c r="AG160" s="100">
        <f t="shared" ca="1" si="160"/>
        <v>8</v>
      </c>
      <c r="AH160" s="100">
        <f t="shared" ca="1" si="161"/>
        <v>5</v>
      </c>
      <c r="AI160" s="354">
        <f t="shared" ca="1" si="162"/>
        <v>0</v>
      </c>
      <c r="AJ160" s="100">
        <f t="shared" ca="1" si="163"/>
        <v>2</v>
      </c>
      <c r="AK160" s="100">
        <f t="shared" ca="1" si="164"/>
        <v>1</v>
      </c>
      <c r="AL160" s="354">
        <f t="shared" ca="1" si="165"/>
        <v>0</v>
      </c>
      <c r="AM160" s="354">
        <f t="shared" ca="1" si="166"/>
        <v>0</v>
      </c>
      <c r="AN160" s="100">
        <f t="shared" ref="AN160:AO160" ca="1" si="231">SUM(AL156:AL160)</f>
        <v>1</v>
      </c>
      <c r="AO160" s="100">
        <f t="shared" ca="1" si="231"/>
        <v>0</v>
      </c>
      <c r="AP160" s="355" t="str">
        <f t="shared" ca="1" si="168"/>
        <v/>
      </c>
      <c r="AQ160" s="355" t="str">
        <f t="shared" ca="1" si="169"/>
        <v/>
      </c>
      <c r="AR160" s="355" t="str">
        <f t="shared" si="170"/>
        <v/>
      </c>
      <c r="AS160" s="355" t="str">
        <f t="shared" si="171"/>
        <v/>
      </c>
      <c r="AT160" s="355" t="str">
        <f t="shared" ca="1" si="172"/>
        <v/>
      </c>
      <c r="AU160" s="355" t="str">
        <f t="shared" ca="1" si="173"/>
        <v/>
      </c>
      <c r="AV160" s="355" t="str">
        <f t="shared" ca="1" si="174"/>
        <v/>
      </c>
      <c r="AW160" s="379">
        <f t="shared" ca="1" si="175"/>
        <v>0</v>
      </c>
      <c r="AX160" s="351">
        <f t="shared" ca="1" si="176"/>
        <v>0</v>
      </c>
      <c r="AY160" s="174">
        <f t="shared" ca="1" si="177"/>
        <v>0</v>
      </c>
      <c r="AZ160" s="174">
        <f t="shared" ca="1" si="178"/>
        <v>0</v>
      </c>
      <c r="BA160" s="351"/>
      <c r="BB160" s="174"/>
      <c r="BC160" s="174"/>
      <c r="BD160" s="352">
        <f t="shared" si="179"/>
        <v>-1</v>
      </c>
      <c r="BE160" s="267">
        <f t="shared" si="180"/>
        <v>0</v>
      </c>
      <c r="BF160" s="267">
        <f t="shared" si="181"/>
        <v>-1</v>
      </c>
      <c r="BG160" s="354">
        <f t="shared" ca="1" si="182"/>
        <v>1</v>
      </c>
      <c r="BH160" s="100">
        <f t="shared" ca="1" si="183"/>
        <v>8</v>
      </c>
      <c r="BI160" s="100">
        <f t="shared" ca="1" si="184"/>
        <v>4</v>
      </c>
      <c r="BJ160" s="354">
        <f t="shared" ca="1" si="185"/>
        <v>0</v>
      </c>
      <c r="BK160" s="100">
        <f t="shared" ca="1" si="186"/>
        <v>3</v>
      </c>
      <c r="BL160" s="100">
        <f t="shared" ca="1" si="187"/>
        <v>1</v>
      </c>
      <c r="BM160" s="354">
        <f t="shared" ca="1" si="188"/>
        <v>0</v>
      </c>
      <c r="BN160" s="354"/>
      <c r="BQ160" s="355" t="str">
        <f t="shared" ca="1" si="189"/>
        <v/>
      </c>
      <c r="BR160" s="355" t="str">
        <f t="shared" ca="1" si="190"/>
        <v/>
      </c>
      <c r="BS160" s="355"/>
      <c r="BT160" s="355" t="str">
        <f t="shared" si="191"/>
        <v/>
      </c>
      <c r="BU160" s="355" t="str">
        <f t="shared" ca="1" si="192"/>
        <v/>
      </c>
      <c r="BV160" s="355" t="str">
        <f t="shared" ca="1" si="193"/>
        <v/>
      </c>
      <c r="BW160" s="355"/>
      <c r="BX160" s="379">
        <f t="shared" ca="1" si="194"/>
        <v>0</v>
      </c>
      <c r="BY160" s="351">
        <f t="shared" ca="1" si="195"/>
        <v>0</v>
      </c>
      <c r="BZ160" s="174">
        <f t="shared" ca="1" si="196"/>
        <v>0</v>
      </c>
      <c r="CA160" s="174">
        <f t="shared" ca="1" si="197"/>
        <v>0</v>
      </c>
      <c r="CB160" s="351"/>
      <c r="CC160" s="174"/>
      <c r="CD160" s="174"/>
      <c r="CE160" s="352">
        <f t="shared" si="198"/>
        <v>-1</v>
      </c>
      <c r="CF160" s="267">
        <f t="shared" si="199"/>
        <v>0</v>
      </c>
      <c r="CG160" s="267">
        <f t="shared" si="200"/>
        <v>-1</v>
      </c>
      <c r="CH160" s="354">
        <f t="shared" ca="1" si="201"/>
        <v>0</v>
      </c>
      <c r="CI160" s="100">
        <f t="shared" ca="1" si="202"/>
        <v>4</v>
      </c>
      <c r="CJ160" s="100">
        <f t="shared" ca="1" si="203"/>
        <v>3</v>
      </c>
      <c r="CK160" s="354">
        <f t="shared" ca="1" si="204"/>
        <v>1</v>
      </c>
      <c r="CL160" s="100">
        <f t="shared" ca="1" si="205"/>
        <v>4</v>
      </c>
      <c r="CM160" s="100">
        <f t="shared" ca="1" si="206"/>
        <v>2</v>
      </c>
      <c r="CN160" s="354">
        <f t="shared" ca="1" si="207"/>
        <v>0</v>
      </c>
      <c r="CO160" s="354"/>
      <c r="CR160" s="355" t="str">
        <f t="shared" ca="1" si="208"/>
        <v/>
      </c>
      <c r="CS160" s="355" t="str">
        <f t="shared" ca="1" si="209"/>
        <v/>
      </c>
      <c r="CT160" s="355"/>
      <c r="CU160" s="355" t="str">
        <f t="shared" si="210"/>
        <v/>
      </c>
      <c r="CV160" s="355" t="str">
        <f t="shared" ca="1" si="211"/>
        <v/>
      </c>
      <c r="CW160" s="355" t="str">
        <f t="shared" ca="1" si="212"/>
        <v/>
      </c>
      <c r="CX160" s="402"/>
      <c r="CY160" t="str">
        <f t="shared" ca="1" si="213"/>
        <v/>
      </c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</row>
    <row r="161" spans="1:133" x14ac:dyDescent="0.25">
      <c r="A161" s="126">
        <v>82</v>
      </c>
      <c r="B161" s="123">
        <f>IF(ввод!F84="","",ввод!F84)</f>
        <v>100.08120153239328</v>
      </c>
      <c r="C161" s="123">
        <f>IF(ввод!G84="","",ввод!G84)</f>
        <v>98.970585285276741</v>
      </c>
      <c r="D161" s="123" t="str">
        <f>IF(ввод!H84="","",ввод!H84)</f>
        <v/>
      </c>
      <c r="E161" s="124" t="str">
        <f>IF(ввод!I84="","",ввод!I84)</f>
        <v/>
      </c>
      <c r="F161" s="100">
        <f t="shared" si="109"/>
        <v>2</v>
      </c>
      <c r="G161" s="257">
        <f>IF(AND(F161&gt;=2,COUNTA(ввод!D84)=1),1,"")</f>
        <v>1</v>
      </c>
      <c r="H161" s="100">
        <f t="shared" si="145"/>
        <v>0.7853242796320592</v>
      </c>
      <c r="K161" s="100">
        <f t="shared" si="141"/>
        <v>99.525893408835003</v>
      </c>
      <c r="M161" s="100">
        <f>IF(ISNUMBER(парам!$B$8),K161-парам!$B$8,K161-$B$3)</f>
        <v>-0.47410659116499687</v>
      </c>
      <c r="N161" s="100">
        <f t="shared" si="142"/>
        <v>-0.47</v>
      </c>
      <c r="O161" s="125">
        <f t="shared" ca="1" si="146"/>
        <v>-0.60287380011697389</v>
      </c>
      <c r="P161" s="100">
        <f t="shared" si="147"/>
        <v>1.1106162471165391</v>
      </c>
      <c r="Q161" s="100">
        <f t="shared" si="143"/>
        <v>1.1000000000000001</v>
      </c>
      <c r="R161" s="125">
        <f t="shared" ca="1" si="148"/>
        <v>0.49838071535597861</v>
      </c>
      <c r="S161" s="100">
        <f t="shared" si="214"/>
        <v>0.46448788266833674</v>
      </c>
      <c r="T161" s="100">
        <f t="shared" si="149"/>
        <v>0.46</v>
      </c>
      <c r="U161" s="125">
        <f t="shared" ca="1" si="215"/>
        <v>0.58493586299308675</v>
      </c>
      <c r="V161" s="174">
        <f t="shared" ca="1" si="150"/>
        <v>0</v>
      </c>
      <c r="W161" s="351">
        <f t="shared" ca="1" si="151"/>
        <v>0</v>
      </c>
      <c r="X161" s="174">
        <f t="shared" ca="1" si="152"/>
        <v>0</v>
      </c>
      <c r="Y161" s="174">
        <f t="shared" ca="1" si="153"/>
        <v>0</v>
      </c>
      <c r="Z161" s="351">
        <f t="shared" si="154"/>
        <v>-1</v>
      </c>
      <c r="AA161" s="174">
        <f t="shared" si="155"/>
        <v>5</v>
      </c>
      <c r="AB161" s="174">
        <f t="shared" si="156"/>
        <v>2</v>
      </c>
      <c r="AC161" s="352">
        <f t="shared" si="216"/>
        <v>-1</v>
      </c>
      <c r="AD161" s="267">
        <f t="shared" si="157"/>
        <v>-2</v>
      </c>
      <c r="AE161" s="267">
        <f t="shared" si="158"/>
        <v>-3</v>
      </c>
      <c r="AF161" s="354">
        <f t="shared" ca="1" si="159"/>
        <v>0</v>
      </c>
      <c r="AG161" s="100">
        <f t="shared" ca="1" si="160"/>
        <v>8</v>
      </c>
      <c r="AH161" s="100">
        <f t="shared" ca="1" si="161"/>
        <v>4</v>
      </c>
      <c r="AI161" s="354">
        <f t="shared" ca="1" si="162"/>
        <v>1</v>
      </c>
      <c r="AJ161" s="100">
        <f t="shared" ca="1" si="163"/>
        <v>3</v>
      </c>
      <c r="AK161" s="100">
        <f t="shared" ca="1" si="164"/>
        <v>2</v>
      </c>
      <c r="AL161" s="354">
        <f t="shared" ca="1" si="165"/>
        <v>0</v>
      </c>
      <c r="AM161" s="354">
        <f t="shared" ca="1" si="166"/>
        <v>1</v>
      </c>
      <c r="AN161" s="100">
        <f t="shared" ref="AN161:AO161" ca="1" si="232">SUM(AL157:AL161)</f>
        <v>1</v>
      </c>
      <c r="AO161" s="100">
        <f t="shared" ca="1" si="232"/>
        <v>1</v>
      </c>
      <c r="AP161" s="355" t="str">
        <f t="shared" ca="1" si="168"/>
        <v/>
      </c>
      <c r="AQ161" s="355" t="str">
        <f t="shared" ca="1" si="169"/>
        <v/>
      </c>
      <c r="AR161" s="355" t="str">
        <f t="shared" si="170"/>
        <v/>
      </c>
      <c r="AS161" s="355" t="str">
        <f t="shared" si="171"/>
        <v/>
      </c>
      <c r="AT161" s="355" t="str">
        <f t="shared" ca="1" si="172"/>
        <v/>
      </c>
      <c r="AU161" s="355" t="str">
        <f t="shared" ca="1" si="173"/>
        <v/>
      </c>
      <c r="AV161" s="355" t="str">
        <f t="shared" ca="1" si="174"/>
        <v/>
      </c>
      <c r="AW161" s="379">
        <f t="shared" ca="1" si="175"/>
        <v>0</v>
      </c>
      <c r="AX161" s="351">
        <f t="shared" ca="1" si="176"/>
        <v>0</v>
      </c>
      <c r="AY161" s="174">
        <f t="shared" ca="1" si="177"/>
        <v>0</v>
      </c>
      <c r="AZ161" s="174">
        <f t="shared" ca="1" si="178"/>
        <v>0</v>
      </c>
      <c r="BA161" s="351"/>
      <c r="BB161" s="174"/>
      <c r="BC161" s="174"/>
      <c r="BD161" s="352">
        <f t="shared" si="179"/>
        <v>1</v>
      </c>
      <c r="BE161" s="267">
        <f t="shared" si="180"/>
        <v>0</v>
      </c>
      <c r="BF161" s="267">
        <f t="shared" si="181"/>
        <v>1</v>
      </c>
      <c r="BG161" s="354">
        <f t="shared" ca="1" si="182"/>
        <v>0</v>
      </c>
      <c r="BH161" s="100">
        <f t="shared" ca="1" si="183"/>
        <v>7</v>
      </c>
      <c r="BI161" s="100">
        <f t="shared" ca="1" si="184"/>
        <v>4</v>
      </c>
      <c r="BJ161" s="354">
        <f t="shared" ca="1" si="185"/>
        <v>1</v>
      </c>
      <c r="BK161" s="100">
        <f t="shared" ca="1" si="186"/>
        <v>4</v>
      </c>
      <c r="BL161" s="100">
        <f t="shared" ca="1" si="187"/>
        <v>1</v>
      </c>
      <c r="BM161" s="354">
        <f t="shared" ca="1" si="188"/>
        <v>1</v>
      </c>
      <c r="BN161" s="354"/>
      <c r="BQ161" s="355" t="str">
        <f t="shared" ca="1" si="189"/>
        <v/>
      </c>
      <c r="BR161" s="355" t="str">
        <f t="shared" ca="1" si="190"/>
        <v/>
      </c>
      <c r="BS161" s="355"/>
      <c r="BT161" s="355" t="str">
        <f t="shared" si="191"/>
        <v/>
      </c>
      <c r="BU161" s="355" t="str">
        <f t="shared" ca="1" si="192"/>
        <v/>
      </c>
      <c r="BV161" s="355" t="str">
        <f t="shared" ca="1" si="193"/>
        <v/>
      </c>
      <c r="BW161" s="355"/>
      <c r="BX161" s="379">
        <f t="shared" ca="1" si="194"/>
        <v>0</v>
      </c>
      <c r="BY161" s="351">
        <f t="shared" ca="1" si="195"/>
        <v>0</v>
      </c>
      <c r="BZ161" s="174">
        <f t="shared" ca="1" si="196"/>
        <v>0</v>
      </c>
      <c r="CA161" s="174">
        <f t="shared" ca="1" si="197"/>
        <v>0</v>
      </c>
      <c r="CB161" s="351"/>
      <c r="CC161" s="174"/>
      <c r="CD161" s="174"/>
      <c r="CE161" s="352">
        <f t="shared" si="198"/>
        <v>-1</v>
      </c>
      <c r="CF161" s="267">
        <f t="shared" si="199"/>
        <v>-2</v>
      </c>
      <c r="CG161" s="267">
        <f t="shared" si="200"/>
        <v>-3</v>
      </c>
      <c r="CH161" s="354">
        <f t="shared" ca="1" si="201"/>
        <v>0</v>
      </c>
      <c r="CI161" s="100">
        <f t="shared" ca="1" si="202"/>
        <v>4</v>
      </c>
      <c r="CJ161" s="100">
        <f t="shared" ca="1" si="203"/>
        <v>2</v>
      </c>
      <c r="CK161" s="354">
        <f t="shared" ca="1" si="204"/>
        <v>1</v>
      </c>
      <c r="CL161" s="100">
        <f t="shared" ca="1" si="205"/>
        <v>5</v>
      </c>
      <c r="CM161" s="100">
        <f t="shared" ca="1" si="206"/>
        <v>3</v>
      </c>
      <c r="CN161" s="354">
        <f t="shared" ca="1" si="207"/>
        <v>0</v>
      </c>
      <c r="CO161" s="354"/>
      <c r="CR161" s="355" t="str">
        <f t="shared" ca="1" si="208"/>
        <v/>
      </c>
      <c r="CS161" s="355" t="str">
        <f t="shared" ca="1" si="209"/>
        <v/>
      </c>
      <c r="CT161" s="355"/>
      <c r="CU161" s="355" t="str">
        <f t="shared" si="210"/>
        <v/>
      </c>
      <c r="CV161" s="355" t="str">
        <f t="shared" ca="1" si="211"/>
        <v/>
      </c>
      <c r="CW161" s="355" t="str">
        <f t="shared" ca="1" si="212"/>
        <v/>
      </c>
      <c r="CX161" s="402"/>
      <c r="CY161" t="str">
        <f t="shared" ca="1" si="213"/>
        <v/>
      </c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</row>
    <row r="162" spans="1:133" x14ac:dyDescent="0.25">
      <c r="A162" s="126">
        <v>83</v>
      </c>
      <c r="B162" s="123">
        <f>IF(ввод!F85="","",ввод!F85)</f>
        <v>99.88839404330264</v>
      </c>
      <c r="C162" s="123">
        <f>IF(ввод!G85="","",ввод!G85)</f>
        <v>97.865013749154159</v>
      </c>
      <c r="D162" s="123" t="str">
        <f>IF(ввод!H85="","",ввод!H85)</f>
        <v/>
      </c>
      <c r="E162" s="124" t="str">
        <f>IF(ввод!I85="","",ввод!I85)</f>
        <v/>
      </c>
      <c r="F162" s="100">
        <f t="shared" si="109"/>
        <v>2</v>
      </c>
      <c r="G162" s="257">
        <f>IF(AND(F162&gt;=2,COUNTA(ввод!D85)=1),1,"")</f>
        <v>1</v>
      </c>
      <c r="H162" s="100">
        <f t="shared" si="145"/>
        <v>1.4307459269116223</v>
      </c>
      <c r="K162" s="100">
        <f t="shared" si="141"/>
        <v>98.876703896228406</v>
      </c>
      <c r="M162" s="100">
        <f>IF(ISNUMBER(парам!$B$8),K162-парам!$B$8,K162-$B$3)</f>
        <v>-1.1232961037715938</v>
      </c>
      <c r="N162" s="100">
        <f t="shared" si="142"/>
        <v>-1.1000000000000001</v>
      </c>
      <c r="O162" s="125">
        <f t="shared" ca="1" si="146"/>
        <v>-1.4283829909921937</v>
      </c>
      <c r="P162" s="100">
        <f t="shared" si="147"/>
        <v>2.0233802941484811</v>
      </c>
      <c r="Q162" s="100">
        <f t="shared" si="143"/>
        <v>2</v>
      </c>
      <c r="R162" s="125">
        <f t="shared" ca="1" si="148"/>
        <v>0.90797673908789456</v>
      </c>
      <c r="S162" s="100">
        <f t="shared" si="214"/>
        <v>0.64918951260659696</v>
      </c>
      <c r="T162" s="100">
        <f t="shared" si="149"/>
        <v>0.65</v>
      </c>
      <c r="U162" s="125">
        <f t="shared" ca="1" si="215"/>
        <v>0.82653980640327462</v>
      </c>
      <c r="V162" s="174">
        <f t="shared" ca="1" si="150"/>
        <v>0</v>
      </c>
      <c r="W162" s="351">
        <f t="shared" ca="1" si="151"/>
        <v>1</v>
      </c>
      <c r="X162" s="174">
        <f t="shared" ca="1" si="152"/>
        <v>1</v>
      </c>
      <c r="Y162" s="174">
        <f t="shared" ca="1" si="153"/>
        <v>1</v>
      </c>
      <c r="Z162" s="351">
        <f t="shared" si="154"/>
        <v>-1</v>
      </c>
      <c r="AA162" s="174">
        <f t="shared" si="155"/>
        <v>5</v>
      </c>
      <c r="AB162" s="174">
        <f t="shared" si="156"/>
        <v>4</v>
      </c>
      <c r="AC162" s="352">
        <f t="shared" si="216"/>
        <v>-1</v>
      </c>
      <c r="AD162" s="267">
        <f t="shared" si="157"/>
        <v>-4</v>
      </c>
      <c r="AE162" s="267">
        <f t="shared" si="158"/>
        <v>-3</v>
      </c>
      <c r="AF162" s="354">
        <f t="shared" ca="1" si="159"/>
        <v>0</v>
      </c>
      <c r="AG162" s="100">
        <f t="shared" ca="1" si="160"/>
        <v>8</v>
      </c>
      <c r="AH162" s="100">
        <f t="shared" ca="1" si="161"/>
        <v>4</v>
      </c>
      <c r="AI162" s="354">
        <f t="shared" ca="1" si="162"/>
        <v>1</v>
      </c>
      <c r="AJ162" s="100">
        <f t="shared" ca="1" si="163"/>
        <v>4</v>
      </c>
      <c r="AK162" s="100">
        <f t="shared" ca="1" si="164"/>
        <v>3</v>
      </c>
      <c r="AL162" s="354">
        <f t="shared" ca="1" si="165"/>
        <v>0</v>
      </c>
      <c r="AM162" s="354">
        <f t="shared" ca="1" si="166"/>
        <v>1</v>
      </c>
      <c r="AN162" s="100">
        <f t="shared" ref="AN162:AO162" ca="1" si="233">SUM(AL158:AL162)</f>
        <v>1</v>
      </c>
      <c r="AO162" s="100">
        <f t="shared" ca="1" si="233"/>
        <v>2</v>
      </c>
      <c r="AP162" s="355" t="str">
        <f t="shared" ca="1" si="168"/>
        <v/>
      </c>
      <c r="AQ162" s="355" t="str">
        <f t="shared" ca="1" si="169"/>
        <v/>
      </c>
      <c r="AR162" s="355" t="str">
        <f t="shared" si="170"/>
        <v/>
      </c>
      <c r="AS162" s="355" t="str">
        <f t="shared" si="171"/>
        <v/>
      </c>
      <c r="AT162" s="355" t="str">
        <f t="shared" ca="1" si="172"/>
        <v/>
      </c>
      <c r="AU162" s="355" t="str">
        <f t="shared" ca="1" si="173"/>
        <v/>
      </c>
      <c r="AV162" s="355" t="str">
        <f t="shared" ca="1" si="174"/>
        <v/>
      </c>
      <c r="AW162" s="379">
        <f t="shared" ca="1" si="175"/>
        <v>0</v>
      </c>
      <c r="AX162" s="351">
        <f t="shared" ca="1" si="176"/>
        <v>0</v>
      </c>
      <c r="AY162" s="174">
        <f t="shared" ca="1" si="177"/>
        <v>0</v>
      </c>
      <c r="AZ162" s="174">
        <f t="shared" ca="1" si="178"/>
        <v>0</v>
      </c>
      <c r="BA162" s="351"/>
      <c r="BB162" s="174"/>
      <c r="BC162" s="174"/>
      <c r="BD162" s="352">
        <f t="shared" si="179"/>
        <v>1</v>
      </c>
      <c r="BE162" s="267">
        <f t="shared" si="180"/>
        <v>2</v>
      </c>
      <c r="BF162" s="267">
        <f t="shared" si="181"/>
        <v>1</v>
      </c>
      <c r="BG162" s="354">
        <f t="shared" ca="1" si="182"/>
        <v>0</v>
      </c>
      <c r="BH162" s="100">
        <f t="shared" ca="1" si="183"/>
        <v>7</v>
      </c>
      <c r="BI162" s="100">
        <f t="shared" ca="1" si="184"/>
        <v>4</v>
      </c>
      <c r="BJ162" s="354">
        <f t="shared" ca="1" si="185"/>
        <v>1</v>
      </c>
      <c r="BK162" s="100">
        <f t="shared" ca="1" si="186"/>
        <v>4</v>
      </c>
      <c r="BL162" s="100">
        <f t="shared" ca="1" si="187"/>
        <v>2</v>
      </c>
      <c r="BM162" s="354">
        <f t="shared" ca="1" si="188"/>
        <v>1</v>
      </c>
      <c r="BN162" s="354"/>
      <c r="BQ162" s="355" t="str">
        <f t="shared" ca="1" si="189"/>
        <v/>
      </c>
      <c r="BR162" s="355" t="str">
        <f t="shared" ca="1" si="190"/>
        <v/>
      </c>
      <c r="BS162" s="355"/>
      <c r="BT162" s="355" t="str">
        <f t="shared" si="191"/>
        <v/>
      </c>
      <c r="BU162" s="355" t="str">
        <f t="shared" ca="1" si="192"/>
        <v/>
      </c>
      <c r="BV162" s="355" t="str">
        <f t="shared" ca="1" si="193"/>
        <v/>
      </c>
      <c r="BW162" s="355"/>
      <c r="BX162" s="379">
        <f t="shared" ca="1" si="194"/>
        <v>0</v>
      </c>
      <c r="BY162" s="351">
        <f t="shared" ca="1" si="195"/>
        <v>0</v>
      </c>
      <c r="BZ162" s="174">
        <f t="shared" ca="1" si="196"/>
        <v>0</v>
      </c>
      <c r="CA162" s="174">
        <f t="shared" ca="1" si="197"/>
        <v>0</v>
      </c>
      <c r="CB162" s="351"/>
      <c r="CC162" s="174"/>
      <c r="CD162" s="174"/>
      <c r="CE162" s="352">
        <f t="shared" si="198"/>
        <v>1</v>
      </c>
      <c r="CF162" s="267">
        <f t="shared" si="199"/>
        <v>-2</v>
      </c>
      <c r="CG162" s="267">
        <f t="shared" si="200"/>
        <v>-1</v>
      </c>
      <c r="CH162" s="354">
        <f t="shared" ca="1" si="201"/>
        <v>0</v>
      </c>
      <c r="CI162" s="100">
        <f t="shared" ca="1" si="202"/>
        <v>4</v>
      </c>
      <c r="CJ162" s="100">
        <f t="shared" ca="1" si="203"/>
        <v>2</v>
      </c>
      <c r="CK162" s="354">
        <f t="shared" ca="1" si="204"/>
        <v>1</v>
      </c>
      <c r="CL162" s="100">
        <f t="shared" ca="1" si="205"/>
        <v>6</v>
      </c>
      <c r="CM162" s="100">
        <f t="shared" ca="1" si="206"/>
        <v>4</v>
      </c>
      <c r="CN162" s="354">
        <f t="shared" ca="1" si="207"/>
        <v>0</v>
      </c>
      <c r="CO162" s="354"/>
      <c r="CR162" s="355" t="str">
        <f t="shared" ca="1" si="208"/>
        <v/>
      </c>
      <c r="CS162" s="355" t="str">
        <f t="shared" ca="1" si="209"/>
        <v/>
      </c>
      <c r="CT162" s="355"/>
      <c r="CU162" s="355" t="str">
        <f t="shared" si="210"/>
        <v/>
      </c>
      <c r="CV162" s="355" t="str">
        <f t="shared" ca="1" si="211"/>
        <v/>
      </c>
      <c r="CW162" s="355" t="str">
        <f t="shared" ca="1" si="212"/>
        <v/>
      </c>
      <c r="CX162" s="402"/>
      <c r="CY162" t="str">
        <f t="shared" ca="1" si="213"/>
        <v/>
      </c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</row>
    <row r="163" spans="1:133" x14ac:dyDescent="0.25">
      <c r="A163" s="126">
        <v>84</v>
      </c>
      <c r="B163" s="123">
        <f>IF(ввод!F86="","",ввод!F86)</f>
        <v>99.871699714642148</v>
      </c>
      <c r="C163" s="123">
        <f>IF(ввод!G86="","",ввод!G86)</f>
        <v>100.28315761656762</v>
      </c>
      <c r="D163" s="123" t="str">
        <f>IF(ввод!H86="","",ввод!H86)</f>
        <v/>
      </c>
      <c r="E163" s="124" t="str">
        <f>IF(ввод!I86="","",ввод!I86)</f>
        <v/>
      </c>
      <c r="F163" s="100">
        <f t="shared" si="109"/>
        <v>2</v>
      </c>
      <c r="G163" s="257">
        <f>IF(AND(F163&gt;=2,COUNTA(ввод!D86)=1),1,"")</f>
        <v>1</v>
      </c>
      <c r="H163" s="100">
        <f t="shared" si="145"/>
        <v>0.29094467262429163</v>
      </c>
      <c r="K163" s="100">
        <f t="shared" si="141"/>
        <v>100.07742866560488</v>
      </c>
      <c r="M163" s="100">
        <f>IF(ISNUMBER(парам!$B$8),K163-парам!$B$8,K163-$B$3)</f>
        <v>7.7428665604884372E-2</v>
      </c>
      <c r="N163" s="100">
        <f t="shared" si="142"/>
        <v>7.6999999999999999E-2</v>
      </c>
      <c r="O163" s="125">
        <f t="shared" ca="1" si="146"/>
        <v>9.8458268121730794E-2</v>
      </c>
      <c r="P163" s="100">
        <f t="shared" si="147"/>
        <v>0.41145790192547338</v>
      </c>
      <c r="Q163" s="100">
        <f t="shared" si="143"/>
        <v>0.41</v>
      </c>
      <c r="R163" s="125">
        <f t="shared" ca="1" si="148"/>
        <v>0.1846386490679259</v>
      </c>
      <c r="S163" s="100">
        <f t="shared" si="214"/>
        <v>1.2007247693764782</v>
      </c>
      <c r="T163" s="100">
        <f t="shared" si="149"/>
        <v>1.2</v>
      </c>
      <c r="U163" s="125">
        <f t="shared" ca="1" si="215"/>
        <v>1.5259196425906609</v>
      </c>
      <c r="V163" s="174">
        <f t="shared" ca="1" si="150"/>
        <v>0</v>
      </c>
      <c r="W163" s="351">
        <f t="shared" ca="1" si="151"/>
        <v>0</v>
      </c>
      <c r="X163" s="174">
        <f t="shared" ca="1" si="152"/>
        <v>1</v>
      </c>
      <c r="Y163" s="174">
        <f t="shared" ca="1" si="153"/>
        <v>0</v>
      </c>
      <c r="Z163" s="351">
        <f t="shared" si="154"/>
        <v>1</v>
      </c>
      <c r="AA163" s="174">
        <f t="shared" si="155"/>
        <v>3</v>
      </c>
      <c r="AB163" s="174">
        <f t="shared" si="156"/>
        <v>2</v>
      </c>
      <c r="AC163" s="352">
        <f t="shared" si="216"/>
        <v>1</v>
      </c>
      <c r="AD163" s="267">
        <f t="shared" si="157"/>
        <v>-2</v>
      </c>
      <c r="AE163" s="267">
        <f t="shared" si="158"/>
        <v>-1</v>
      </c>
      <c r="AF163" s="354">
        <f t="shared" ca="1" si="159"/>
        <v>1</v>
      </c>
      <c r="AG163" s="100">
        <f t="shared" ca="1" si="160"/>
        <v>9</v>
      </c>
      <c r="AH163" s="100">
        <f t="shared" ca="1" si="161"/>
        <v>4</v>
      </c>
      <c r="AI163" s="354">
        <f t="shared" ca="1" si="162"/>
        <v>0</v>
      </c>
      <c r="AJ163" s="100">
        <f t="shared" ca="1" si="163"/>
        <v>3</v>
      </c>
      <c r="AK163" s="100">
        <f t="shared" ca="1" si="164"/>
        <v>2</v>
      </c>
      <c r="AL163" s="354">
        <f t="shared" ca="1" si="165"/>
        <v>0</v>
      </c>
      <c r="AM163" s="354">
        <f t="shared" ca="1" si="166"/>
        <v>0</v>
      </c>
      <c r="AN163" s="100">
        <f t="shared" ref="AN163:AO163" ca="1" si="234">SUM(AL159:AL163)</f>
        <v>1</v>
      </c>
      <c r="AO163" s="100">
        <f t="shared" ca="1" si="234"/>
        <v>2</v>
      </c>
      <c r="AP163" s="355" t="str">
        <f t="shared" ca="1" si="168"/>
        <v/>
      </c>
      <c r="AQ163" s="355" t="str">
        <f t="shared" ca="1" si="169"/>
        <v/>
      </c>
      <c r="AR163" s="355" t="str">
        <f t="shared" si="170"/>
        <v/>
      </c>
      <c r="AS163" s="355" t="str">
        <f t="shared" si="171"/>
        <v/>
      </c>
      <c r="AT163" s="355" t="str">
        <f t="shared" ca="1" si="172"/>
        <v/>
      </c>
      <c r="AU163" s="355" t="str">
        <f t="shared" ca="1" si="173"/>
        <v/>
      </c>
      <c r="AV163" s="355" t="str">
        <f t="shared" ca="1" si="174"/>
        <v/>
      </c>
      <c r="AW163" s="379">
        <f t="shared" ca="1" si="175"/>
        <v>0</v>
      </c>
      <c r="AX163" s="351">
        <f t="shared" ca="1" si="176"/>
        <v>0</v>
      </c>
      <c r="AY163" s="174">
        <f t="shared" ca="1" si="177"/>
        <v>0</v>
      </c>
      <c r="AZ163" s="174">
        <f t="shared" ca="1" si="178"/>
        <v>0</v>
      </c>
      <c r="BA163" s="351"/>
      <c r="BB163" s="174"/>
      <c r="BC163" s="174"/>
      <c r="BD163" s="352">
        <f t="shared" si="179"/>
        <v>-1</v>
      </c>
      <c r="BE163" s="267">
        <f t="shared" si="180"/>
        <v>0</v>
      </c>
      <c r="BF163" s="267">
        <f t="shared" si="181"/>
        <v>1</v>
      </c>
      <c r="BG163" s="354">
        <f t="shared" ca="1" si="182"/>
        <v>1</v>
      </c>
      <c r="BH163" s="100">
        <f t="shared" ca="1" si="183"/>
        <v>7</v>
      </c>
      <c r="BI163" s="100">
        <f t="shared" ca="1" si="184"/>
        <v>4</v>
      </c>
      <c r="BJ163" s="354">
        <f t="shared" ca="1" si="185"/>
        <v>0</v>
      </c>
      <c r="BK163" s="100">
        <f t="shared" ca="1" si="186"/>
        <v>3</v>
      </c>
      <c r="BL163" s="100">
        <f t="shared" ca="1" si="187"/>
        <v>2</v>
      </c>
      <c r="BM163" s="354">
        <f t="shared" ca="1" si="188"/>
        <v>0</v>
      </c>
      <c r="BN163" s="354"/>
      <c r="BQ163" s="355" t="str">
        <f t="shared" ca="1" si="189"/>
        <v/>
      </c>
      <c r="BR163" s="355" t="str">
        <f t="shared" ca="1" si="190"/>
        <v/>
      </c>
      <c r="BS163" s="355"/>
      <c r="BT163" s="355" t="str">
        <f t="shared" si="191"/>
        <v/>
      </c>
      <c r="BU163" s="355" t="str">
        <f t="shared" ca="1" si="192"/>
        <v/>
      </c>
      <c r="BV163" s="355" t="str">
        <f t="shared" ca="1" si="193"/>
        <v/>
      </c>
      <c r="BW163" s="355"/>
      <c r="BX163" s="379">
        <f t="shared" ca="1" si="194"/>
        <v>0</v>
      </c>
      <c r="BY163" s="351">
        <f t="shared" ca="1" si="195"/>
        <v>1</v>
      </c>
      <c r="BZ163" s="174">
        <f t="shared" ca="1" si="196"/>
        <v>1</v>
      </c>
      <c r="CA163" s="174">
        <f t="shared" ca="1" si="197"/>
        <v>1</v>
      </c>
      <c r="CB163" s="351"/>
      <c r="CC163" s="174"/>
      <c r="CD163" s="174"/>
      <c r="CE163" s="352">
        <f t="shared" si="198"/>
        <v>1</v>
      </c>
      <c r="CF163" s="267">
        <f t="shared" si="199"/>
        <v>0</v>
      </c>
      <c r="CG163" s="267">
        <f t="shared" si="200"/>
        <v>1</v>
      </c>
      <c r="CH163" s="354">
        <f t="shared" ca="1" si="201"/>
        <v>0</v>
      </c>
      <c r="CI163" s="100">
        <f t="shared" ca="1" si="202"/>
        <v>4</v>
      </c>
      <c r="CJ163" s="100">
        <f t="shared" ca="1" si="203"/>
        <v>2</v>
      </c>
      <c r="CK163" s="354">
        <f t="shared" ca="1" si="204"/>
        <v>1</v>
      </c>
      <c r="CL163" s="100">
        <f t="shared" ca="1" si="205"/>
        <v>6</v>
      </c>
      <c r="CM163" s="100">
        <f t="shared" ca="1" si="206"/>
        <v>4</v>
      </c>
      <c r="CN163" s="354">
        <f t="shared" ca="1" si="207"/>
        <v>1</v>
      </c>
      <c r="CO163" s="354"/>
      <c r="CR163" s="355" t="str">
        <f t="shared" ca="1" si="208"/>
        <v/>
      </c>
      <c r="CS163" s="355" t="str">
        <f t="shared" ca="1" si="209"/>
        <v/>
      </c>
      <c r="CT163" s="355"/>
      <c r="CU163" s="355" t="str">
        <f t="shared" si="210"/>
        <v/>
      </c>
      <c r="CV163" s="355" t="str">
        <f t="shared" ca="1" si="211"/>
        <v/>
      </c>
      <c r="CW163" s="355" t="str">
        <f t="shared" ca="1" si="212"/>
        <v/>
      </c>
      <c r="CX163" s="402"/>
      <c r="CY163" t="str">
        <f t="shared" ca="1" si="213"/>
        <v/>
      </c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</row>
    <row r="164" spans="1:133" x14ac:dyDescent="0.25">
      <c r="A164" s="126">
        <v>85</v>
      </c>
      <c r="B164" s="123">
        <f>IF(ввод!F87="","",ввод!F87)</f>
        <v>99.5852865510019</v>
      </c>
      <c r="C164" s="123">
        <f>IF(ввод!G87="","",ввод!G87)</f>
        <v>100.10545325396072</v>
      </c>
      <c r="D164" s="123" t="str">
        <f>IF(ввод!H87="","",ввод!H87)</f>
        <v/>
      </c>
      <c r="E164" s="124" t="str">
        <f>IF(ввод!I87="","",ввод!I87)</f>
        <v/>
      </c>
      <c r="F164" s="100">
        <f t="shared" si="109"/>
        <v>2</v>
      </c>
      <c r="G164" s="257">
        <f>IF(AND(F164&gt;=2,COUNTA(ввод!D87)=1),1,"")</f>
        <v>1</v>
      </c>
      <c r="H164" s="100">
        <f t="shared" si="145"/>
        <v>0.36781340300962873</v>
      </c>
      <c r="K164" s="100">
        <f t="shared" si="141"/>
        <v>99.845369902481309</v>
      </c>
      <c r="M164" s="100">
        <f>IF(ISNUMBER(парам!$B$8),K164-парам!$B$8,K164-$B$3)</f>
        <v>-0.15463009751869095</v>
      </c>
      <c r="N164" s="100">
        <f t="shared" si="142"/>
        <v>-0.15</v>
      </c>
      <c r="O164" s="125">
        <f t="shared" ca="1" si="146"/>
        <v>-0.19662758594956661</v>
      </c>
      <c r="P164" s="100">
        <f t="shared" si="147"/>
        <v>0.52016670295881795</v>
      </c>
      <c r="Q164" s="100">
        <f t="shared" si="143"/>
        <v>0.52</v>
      </c>
      <c r="R164" s="125">
        <f t="shared" ca="1" si="148"/>
        <v>0.23342090861540754</v>
      </c>
      <c r="S164" s="100">
        <f t="shared" si="214"/>
        <v>0.23205876312357532</v>
      </c>
      <c r="T164" s="100">
        <f t="shared" si="149"/>
        <v>0.23</v>
      </c>
      <c r="U164" s="125">
        <f t="shared" ca="1" si="215"/>
        <v>0.29246793149654338</v>
      </c>
      <c r="V164" s="174">
        <f t="shared" ca="1" si="150"/>
        <v>0</v>
      </c>
      <c r="W164" s="351">
        <f t="shared" ca="1" si="151"/>
        <v>0</v>
      </c>
      <c r="X164" s="174">
        <f t="shared" ca="1" si="152"/>
        <v>0</v>
      </c>
      <c r="Y164" s="174">
        <f t="shared" ca="1" si="153"/>
        <v>1</v>
      </c>
      <c r="Z164" s="351">
        <f t="shared" si="154"/>
        <v>-1</v>
      </c>
      <c r="AA164" s="174">
        <f t="shared" si="155"/>
        <v>3</v>
      </c>
      <c r="AB164" s="174">
        <f t="shared" si="156"/>
        <v>2</v>
      </c>
      <c r="AC164" s="352">
        <f t="shared" si="216"/>
        <v>-1</v>
      </c>
      <c r="AD164" s="267">
        <f t="shared" si="157"/>
        <v>-2</v>
      </c>
      <c r="AE164" s="267">
        <f t="shared" si="158"/>
        <v>-3</v>
      </c>
      <c r="AF164" s="354">
        <f t="shared" ca="1" si="159"/>
        <v>1</v>
      </c>
      <c r="AG164" s="100">
        <f t="shared" ca="1" si="160"/>
        <v>9</v>
      </c>
      <c r="AH164" s="100">
        <f t="shared" ca="1" si="161"/>
        <v>4</v>
      </c>
      <c r="AI164" s="354">
        <f t="shared" ca="1" si="162"/>
        <v>0</v>
      </c>
      <c r="AJ164" s="100">
        <f t="shared" ca="1" si="163"/>
        <v>3</v>
      </c>
      <c r="AK164" s="100">
        <f t="shared" ca="1" si="164"/>
        <v>2</v>
      </c>
      <c r="AL164" s="354">
        <f t="shared" ca="1" si="165"/>
        <v>0</v>
      </c>
      <c r="AM164" s="354">
        <f t="shared" ca="1" si="166"/>
        <v>0</v>
      </c>
      <c r="AN164" s="100">
        <f t="shared" ref="AN164:AO164" ca="1" si="235">SUM(AL160:AL164)</f>
        <v>0</v>
      </c>
      <c r="AO164" s="100">
        <f t="shared" ca="1" si="235"/>
        <v>2</v>
      </c>
      <c r="AP164" s="355" t="str">
        <f t="shared" ca="1" si="168"/>
        <v/>
      </c>
      <c r="AQ164" s="355" t="str">
        <f t="shared" ca="1" si="169"/>
        <v/>
      </c>
      <c r="AR164" s="355" t="str">
        <f t="shared" si="170"/>
        <v/>
      </c>
      <c r="AS164" s="355" t="str">
        <f t="shared" si="171"/>
        <v/>
      </c>
      <c r="AT164" s="355" t="str">
        <f t="shared" ca="1" si="172"/>
        <v/>
      </c>
      <c r="AU164" s="355" t="str">
        <f t="shared" ca="1" si="173"/>
        <v/>
      </c>
      <c r="AV164" s="355" t="str">
        <f t="shared" ca="1" si="174"/>
        <v/>
      </c>
      <c r="AW164" s="379">
        <f t="shared" ca="1" si="175"/>
        <v>0</v>
      </c>
      <c r="AX164" s="351">
        <f t="shared" ca="1" si="176"/>
        <v>0</v>
      </c>
      <c r="AY164" s="174">
        <f t="shared" ca="1" si="177"/>
        <v>0</v>
      </c>
      <c r="AZ164" s="174">
        <f t="shared" ca="1" si="178"/>
        <v>0</v>
      </c>
      <c r="BA164" s="351"/>
      <c r="BB164" s="174"/>
      <c r="BC164" s="174"/>
      <c r="BD164" s="352">
        <f t="shared" si="179"/>
        <v>1</v>
      </c>
      <c r="BE164" s="267">
        <f t="shared" si="180"/>
        <v>2</v>
      </c>
      <c r="BF164" s="267">
        <f t="shared" si="181"/>
        <v>1</v>
      </c>
      <c r="BG164" s="354">
        <f t="shared" ca="1" si="182"/>
        <v>1</v>
      </c>
      <c r="BH164" s="100">
        <f t="shared" ca="1" si="183"/>
        <v>8</v>
      </c>
      <c r="BI164" s="100">
        <f t="shared" ca="1" si="184"/>
        <v>5</v>
      </c>
      <c r="BJ164" s="354">
        <f t="shared" ca="1" si="185"/>
        <v>0</v>
      </c>
      <c r="BK164" s="100">
        <f t="shared" ca="1" si="186"/>
        <v>3</v>
      </c>
      <c r="BL164" s="100">
        <f t="shared" ca="1" si="187"/>
        <v>2</v>
      </c>
      <c r="BM164" s="354">
        <f t="shared" ca="1" si="188"/>
        <v>0</v>
      </c>
      <c r="BN164" s="354"/>
      <c r="BQ164" s="355" t="str">
        <f t="shared" ca="1" si="189"/>
        <v/>
      </c>
      <c r="BR164" s="355" t="str">
        <f t="shared" ca="1" si="190"/>
        <v/>
      </c>
      <c r="BS164" s="355"/>
      <c r="BT164" s="355" t="str">
        <f t="shared" si="191"/>
        <v/>
      </c>
      <c r="BU164" s="355" t="str">
        <f t="shared" ca="1" si="192"/>
        <v/>
      </c>
      <c r="BV164" s="355" t="str">
        <f t="shared" ca="1" si="193"/>
        <v/>
      </c>
      <c r="BW164" s="355"/>
      <c r="BX164" s="379">
        <f t="shared" ca="1" si="194"/>
        <v>0</v>
      </c>
      <c r="BY164" s="351">
        <f t="shared" ca="1" si="195"/>
        <v>0</v>
      </c>
      <c r="BZ164" s="174">
        <f t="shared" ca="1" si="196"/>
        <v>1</v>
      </c>
      <c r="CA164" s="174">
        <f t="shared" ca="1" si="197"/>
        <v>0</v>
      </c>
      <c r="CB164" s="351"/>
      <c r="CC164" s="174"/>
      <c r="CD164" s="174"/>
      <c r="CE164" s="352">
        <f t="shared" si="198"/>
        <v>-1</v>
      </c>
      <c r="CF164" s="267">
        <f t="shared" si="199"/>
        <v>0</v>
      </c>
      <c r="CG164" s="267">
        <f t="shared" si="200"/>
        <v>-1</v>
      </c>
      <c r="CH164" s="354">
        <f t="shared" ca="1" si="201"/>
        <v>1</v>
      </c>
      <c r="CI164" s="100">
        <f t="shared" ca="1" si="202"/>
        <v>5</v>
      </c>
      <c r="CJ164" s="100">
        <f t="shared" ca="1" si="203"/>
        <v>2</v>
      </c>
      <c r="CK164" s="354">
        <f t="shared" ca="1" si="204"/>
        <v>0</v>
      </c>
      <c r="CL164" s="100">
        <f t="shared" ca="1" si="205"/>
        <v>5</v>
      </c>
      <c r="CM164" s="100">
        <f t="shared" ca="1" si="206"/>
        <v>3</v>
      </c>
      <c r="CN164" s="354">
        <f t="shared" ca="1" si="207"/>
        <v>0</v>
      </c>
      <c r="CO164" s="354"/>
      <c r="CR164" s="355" t="str">
        <f t="shared" ca="1" si="208"/>
        <v/>
      </c>
      <c r="CS164" s="355" t="str">
        <f t="shared" ca="1" si="209"/>
        <v/>
      </c>
      <c r="CT164" s="355"/>
      <c r="CU164" s="355" t="str">
        <f t="shared" si="210"/>
        <v/>
      </c>
      <c r="CV164" s="355" t="str">
        <f t="shared" ca="1" si="211"/>
        <v/>
      </c>
      <c r="CW164" s="355" t="str">
        <f t="shared" ca="1" si="212"/>
        <v/>
      </c>
      <c r="CX164" s="402"/>
      <c r="CY164" t="str">
        <f t="shared" ca="1" si="213"/>
        <v/>
      </c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</row>
    <row r="165" spans="1:133" x14ac:dyDescent="0.25">
      <c r="A165" s="126">
        <v>86</v>
      </c>
      <c r="B165" s="123">
        <f>IF(ввод!F88="","",ввод!F88)</f>
        <v>100.61185646200333</v>
      </c>
      <c r="C165" s="123">
        <f>IF(ввод!G88="","",ввод!G88)</f>
        <v>100.10615242256901</v>
      </c>
      <c r="D165" s="123" t="str">
        <f>IF(ввод!H88="","",ввод!H88)</f>
        <v/>
      </c>
      <c r="E165" s="124" t="str">
        <f>IF(ввод!I88="","",ввод!I88)</f>
        <v/>
      </c>
      <c r="F165" s="100">
        <f t="shared" si="109"/>
        <v>2</v>
      </c>
      <c r="G165" s="257">
        <f>IF(AND(F165&gt;=2,COUNTA(ввод!D88)=1),1,"")</f>
        <v>1</v>
      </c>
      <c r="H165" s="100">
        <f t="shared" si="145"/>
        <v>0.35758675555743719</v>
      </c>
      <c r="K165" s="100">
        <f t="shared" si="141"/>
        <v>100.35900444228616</v>
      </c>
      <c r="M165" s="100">
        <f>IF(ISNUMBER(парам!$B$8),K165-парам!$B$8,K165-$B$3)</f>
        <v>0.35900444228616379</v>
      </c>
      <c r="N165" s="100">
        <f t="shared" si="142"/>
        <v>0.36</v>
      </c>
      <c r="O165" s="125">
        <f t="shared" ca="1" si="146"/>
        <v>0.45650994188480215</v>
      </c>
      <c r="P165" s="100">
        <f t="shared" si="147"/>
        <v>0.50570403943432041</v>
      </c>
      <c r="Q165" s="100">
        <f t="shared" si="143"/>
        <v>0.51</v>
      </c>
      <c r="R165" s="125">
        <f t="shared" ca="1" si="148"/>
        <v>0.22693089677557934</v>
      </c>
      <c r="S165" s="100">
        <f t="shared" si="214"/>
        <v>0.51363453980485474</v>
      </c>
      <c r="T165" s="100">
        <f t="shared" si="149"/>
        <v>0.51</v>
      </c>
      <c r="U165" s="125">
        <f t="shared" ca="1" si="215"/>
        <v>0.64851584810103091</v>
      </c>
      <c r="V165" s="174">
        <f t="shared" ca="1" si="150"/>
        <v>0</v>
      </c>
      <c r="W165" s="351">
        <f t="shared" ca="1" si="151"/>
        <v>0</v>
      </c>
      <c r="X165" s="174">
        <f t="shared" ca="1" si="152"/>
        <v>0</v>
      </c>
      <c r="Y165" s="174">
        <f t="shared" ca="1" si="153"/>
        <v>0</v>
      </c>
      <c r="Z165" s="351">
        <f t="shared" si="154"/>
        <v>1</v>
      </c>
      <c r="AA165" s="174">
        <f t="shared" si="155"/>
        <v>3</v>
      </c>
      <c r="AB165" s="174">
        <f t="shared" si="156"/>
        <v>2</v>
      </c>
      <c r="AC165" s="352">
        <f t="shared" si="216"/>
        <v>1</v>
      </c>
      <c r="AD165" s="267">
        <f t="shared" si="157"/>
        <v>-2</v>
      </c>
      <c r="AE165" s="267">
        <f t="shared" si="158"/>
        <v>-1</v>
      </c>
      <c r="AF165" s="354">
        <f t="shared" ca="1" si="159"/>
        <v>1</v>
      </c>
      <c r="AG165" s="100">
        <f t="shared" ca="1" si="160"/>
        <v>10</v>
      </c>
      <c r="AH165" s="100">
        <f t="shared" ca="1" si="161"/>
        <v>4</v>
      </c>
      <c r="AI165" s="354">
        <f t="shared" ca="1" si="162"/>
        <v>0</v>
      </c>
      <c r="AJ165" s="100">
        <f t="shared" ca="1" si="163"/>
        <v>3</v>
      </c>
      <c r="AK165" s="100">
        <f t="shared" ca="1" si="164"/>
        <v>1</v>
      </c>
      <c r="AL165" s="354">
        <f t="shared" ca="1" si="165"/>
        <v>0</v>
      </c>
      <c r="AM165" s="354">
        <f t="shared" ca="1" si="166"/>
        <v>0</v>
      </c>
      <c r="AN165" s="100">
        <f t="shared" ref="AN165:AO165" ca="1" si="236">SUM(AL161:AL165)</f>
        <v>0</v>
      </c>
      <c r="AO165" s="100">
        <f t="shared" ca="1" si="236"/>
        <v>2</v>
      </c>
      <c r="AP165" s="355" t="str">
        <f t="shared" ca="1" si="168"/>
        <v/>
      </c>
      <c r="AQ165" s="355" t="str">
        <f t="shared" ca="1" si="169"/>
        <v/>
      </c>
      <c r="AR165" s="355" t="str">
        <f t="shared" si="170"/>
        <v/>
      </c>
      <c r="AS165" s="355" t="str">
        <f t="shared" si="171"/>
        <v/>
      </c>
      <c r="AT165" s="355" t="str">
        <f t="shared" ca="1" si="172"/>
        <v/>
      </c>
      <c r="AU165" s="355" t="str">
        <f t="shared" ca="1" si="173"/>
        <v/>
      </c>
      <c r="AV165" s="355" t="str">
        <f t="shared" ca="1" si="174"/>
        <v/>
      </c>
      <c r="AW165" s="379">
        <f t="shared" ca="1" si="175"/>
        <v>0</v>
      </c>
      <c r="AX165" s="351">
        <f t="shared" ca="1" si="176"/>
        <v>0</v>
      </c>
      <c r="AY165" s="174">
        <f t="shared" ca="1" si="177"/>
        <v>0</v>
      </c>
      <c r="AZ165" s="174">
        <f t="shared" ca="1" si="178"/>
        <v>0</v>
      </c>
      <c r="BA165" s="351"/>
      <c r="BB165" s="174"/>
      <c r="BC165" s="174"/>
      <c r="BD165" s="352">
        <f t="shared" si="179"/>
        <v>-1</v>
      </c>
      <c r="BE165" s="267">
        <f t="shared" si="180"/>
        <v>0</v>
      </c>
      <c r="BF165" s="267">
        <f t="shared" si="181"/>
        <v>1</v>
      </c>
      <c r="BG165" s="354">
        <f t="shared" ca="1" si="182"/>
        <v>1</v>
      </c>
      <c r="BH165" s="100">
        <f t="shared" ca="1" si="183"/>
        <v>8</v>
      </c>
      <c r="BI165" s="100">
        <f t="shared" ca="1" si="184"/>
        <v>5</v>
      </c>
      <c r="BJ165" s="354">
        <f t="shared" ca="1" si="185"/>
        <v>0</v>
      </c>
      <c r="BK165" s="100">
        <f t="shared" ca="1" si="186"/>
        <v>2</v>
      </c>
      <c r="BL165" s="100">
        <f t="shared" ca="1" si="187"/>
        <v>1</v>
      </c>
      <c r="BM165" s="354">
        <f t="shared" ca="1" si="188"/>
        <v>0</v>
      </c>
      <c r="BN165" s="354"/>
      <c r="BQ165" s="355" t="str">
        <f t="shared" ca="1" si="189"/>
        <v/>
      </c>
      <c r="BR165" s="355" t="str">
        <f t="shared" ca="1" si="190"/>
        <v/>
      </c>
      <c r="BS165" s="355"/>
      <c r="BT165" s="355" t="str">
        <f t="shared" si="191"/>
        <v/>
      </c>
      <c r="BU165" s="355" t="str">
        <f t="shared" ca="1" si="192"/>
        <v/>
      </c>
      <c r="BV165" s="355" t="str">
        <f t="shared" ca="1" si="193"/>
        <v/>
      </c>
      <c r="BW165" s="355"/>
      <c r="BX165" s="379">
        <f t="shared" ca="1" si="194"/>
        <v>0</v>
      </c>
      <c r="BY165" s="351">
        <f t="shared" ca="1" si="195"/>
        <v>0</v>
      </c>
      <c r="BZ165" s="174">
        <f t="shared" ca="1" si="196"/>
        <v>0</v>
      </c>
      <c r="CA165" s="174">
        <f t="shared" ca="1" si="197"/>
        <v>1</v>
      </c>
      <c r="CB165" s="351"/>
      <c r="CC165" s="174"/>
      <c r="CD165" s="174"/>
      <c r="CE165" s="352">
        <f t="shared" si="198"/>
        <v>1</v>
      </c>
      <c r="CF165" s="267">
        <f t="shared" si="199"/>
        <v>0</v>
      </c>
      <c r="CG165" s="267">
        <f t="shared" si="200"/>
        <v>1</v>
      </c>
      <c r="CH165" s="354">
        <f t="shared" ca="1" si="201"/>
        <v>0</v>
      </c>
      <c r="CI165" s="100">
        <f t="shared" ca="1" si="202"/>
        <v>5</v>
      </c>
      <c r="CJ165" s="100">
        <f t="shared" ca="1" si="203"/>
        <v>1</v>
      </c>
      <c r="CK165" s="354">
        <f t="shared" ca="1" si="204"/>
        <v>1</v>
      </c>
      <c r="CL165" s="100">
        <f t="shared" ca="1" si="205"/>
        <v>6</v>
      </c>
      <c r="CM165" s="100">
        <f t="shared" ca="1" si="206"/>
        <v>3</v>
      </c>
      <c r="CN165" s="354">
        <f t="shared" ca="1" si="207"/>
        <v>0</v>
      </c>
      <c r="CO165" s="354"/>
      <c r="CR165" s="355" t="str">
        <f t="shared" ca="1" si="208"/>
        <v/>
      </c>
      <c r="CS165" s="355" t="str">
        <f t="shared" ca="1" si="209"/>
        <v/>
      </c>
      <c r="CT165" s="355"/>
      <c r="CU165" s="355" t="str">
        <f t="shared" si="210"/>
        <v/>
      </c>
      <c r="CV165" s="355" t="str">
        <f t="shared" ca="1" si="211"/>
        <v/>
      </c>
      <c r="CW165" s="355" t="str">
        <f t="shared" ca="1" si="212"/>
        <v/>
      </c>
      <c r="CX165" s="402"/>
      <c r="CY165" t="str">
        <f t="shared" ca="1" si="213"/>
        <v/>
      </c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</row>
    <row r="166" spans="1:133" x14ac:dyDescent="0.25">
      <c r="A166" s="126">
        <v>87</v>
      </c>
      <c r="B166" s="123">
        <f>IF(ввод!F89="","",ввод!F89)</f>
        <v>98.834493794770083</v>
      </c>
      <c r="C166" s="123">
        <f>IF(ввод!G89="","",ввод!G89)</f>
        <v>99.437771848546944</v>
      </c>
      <c r="D166" s="123" t="str">
        <f>IF(ввод!H89="","",ввод!H89)</f>
        <v/>
      </c>
      <c r="E166" s="124" t="str">
        <f>IF(ввод!I89="","",ввод!I89)</f>
        <v/>
      </c>
      <c r="F166" s="100">
        <f t="shared" si="109"/>
        <v>2</v>
      </c>
      <c r="G166" s="257">
        <f>IF(AND(F166&gt;=2,COUNTA(ввод!D89)=1),1,"")</f>
        <v>1</v>
      </c>
      <c r="H166" s="100">
        <f t="shared" si="145"/>
        <v>0.42658200276664154</v>
      </c>
      <c r="K166" s="100">
        <f t="shared" si="141"/>
        <v>99.136132821658521</v>
      </c>
      <c r="M166" s="100">
        <f>IF(ISNUMBER(парам!$B$8),K166-парам!$B$8,K166-$B$3)</f>
        <v>-0.8638671783414793</v>
      </c>
      <c r="N166" s="100">
        <f t="shared" si="142"/>
        <v>-0.86</v>
      </c>
      <c r="O166" s="125">
        <f t="shared" ca="1" si="146"/>
        <v>-1.0984932466838606</v>
      </c>
      <c r="P166" s="100">
        <f t="shared" si="147"/>
        <v>0.60327805377686161</v>
      </c>
      <c r="Q166" s="100">
        <f t="shared" si="143"/>
        <v>0.6</v>
      </c>
      <c r="R166" s="125">
        <f t="shared" ca="1" si="148"/>
        <v>0.27071650426551502</v>
      </c>
      <c r="S166" s="100">
        <f t="shared" si="214"/>
        <v>1.2228716206276431</v>
      </c>
      <c r="T166" s="100">
        <f t="shared" si="149"/>
        <v>1.2</v>
      </c>
      <c r="U166" s="125">
        <f t="shared" ca="1" si="215"/>
        <v>1.5259196425906609</v>
      </c>
      <c r="V166" s="174">
        <f t="shared" ca="1" si="150"/>
        <v>0</v>
      </c>
      <c r="W166" s="351">
        <f t="shared" ca="1" si="151"/>
        <v>0</v>
      </c>
      <c r="X166" s="174">
        <f t="shared" ca="1" si="152"/>
        <v>0</v>
      </c>
      <c r="Y166" s="174">
        <f t="shared" ca="1" si="153"/>
        <v>0</v>
      </c>
      <c r="Z166" s="351">
        <f t="shared" si="154"/>
        <v>-1</v>
      </c>
      <c r="AA166" s="174">
        <f t="shared" si="155"/>
        <v>3</v>
      </c>
      <c r="AB166" s="174">
        <f t="shared" si="156"/>
        <v>2</v>
      </c>
      <c r="AC166" s="352">
        <f t="shared" si="216"/>
        <v>-1</v>
      </c>
      <c r="AD166" s="267">
        <f t="shared" si="157"/>
        <v>-2</v>
      </c>
      <c r="AE166" s="267">
        <f t="shared" si="158"/>
        <v>-1</v>
      </c>
      <c r="AF166" s="354">
        <f t="shared" ca="1" si="159"/>
        <v>0</v>
      </c>
      <c r="AG166" s="100">
        <f t="shared" ca="1" si="160"/>
        <v>10</v>
      </c>
      <c r="AH166" s="100">
        <f t="shared" ca="1" si="161"/>
        <v>4</v>
      </c>
      <c r="AI166" s="354">
        <f t="shared" ca="1" si="162"/>
        <v>1</v>
      </c>
      <c r="AJ166" s="100">
        <f t="shared" ca="1" si="163"/>
        <v>4</v>
      </c>
      <c r="AK166" s="100">
        <f t="shared" ca="1" si="164"/>
        <v>1</v>
      </c>
      <c r="AL166" s="354">
        <f t="shared" ca="1" si="165"/>
        <v>0</v>
      </c>
      <c r="AM166" s="354">
        <f t="shared" ca="1" si="166"/>
        <v>1</v>
      </c>
      <c r="AN166" s="100">
        <f t="shared" ref="AN166:AO166" ca="1" si="237">SUM(AL162:AL166)</f>
        <v>0</v>
      </c>
      <c r="AO166" s="100">
        <f t="shared" ca="1" si="237"/>
        <v>2</v>
      </c>
      <c r="AP166" s="355" t="str">
        <f t="shared" ca="1" si="168"/>
        <v/>
      </c>
      <c r="AQ166" s="355" t="str">
        <f t="shared" ca="1" si="169"/>
        <v/>
      </c>
      <c r="AR166" s="355" t="str">
        <f t="shared" si="170"/>
        <v/>
      </c>
      <c r="AS166" s="355" t="str">
        <f t="shared" si="171"/>
        <v/>
      </c>
      <c r="AT166" s="355" t="str">
        <f t="shared" ca="1" si="172"/>
        <v/>
      </c>
      <c r="AU166" s="355" t="str">
        <f t="shared" ca="1" si="173"/>
        <v/>
      </c>
      <c r="AV166" s="355" t="str">
        <f t="shared" ca="1" si="174"/>
        <v/>
      </c>
      <c r="AW166" s="379">
        <f t="shared" ca="1" si="175"/>
        <v>0</v>
      </c>
      <c r="AX166" s="351">
        <f t="shared" ca="1" si="176"/>
        <v>0</v>
      </c>
      <c r="AY166" s="174">
        <f t="shared" ca="1" si="177"/>
        <v>0</v>
      </c>
      <c r="AZ166" s="174">
        <f t="shared" ca="1" si="178"/>
        <v>0</v>
      </c>
      <c r="BA166" s="351"/>
      <c r="BB166" s="174"/>
      <c r="BC166" s="174"/>
      <c r="BD166" s="352">
        <f t="shared" si="179"/>
        <v>1</v>
      </c>
      <c r="BE166" s="267">
        <f t="shared" si="180"/>
        <v>2</v>
      </c>
      <c r="BF166" s="267">
        <f t="shared" si="181"/>
        <v>1</v>
      </c>
      <c r="BG166" s="354">
        <f t="shared" ca="1" si="182"/>
        <v>1</v>
      </c>
      <c r="BH166" s="100">
        <f t="shared" ca="1" si="183"/>
        <v>9</v>
      </c>
      <c r="BI166" s="100">
        <f t="shared" ca="1" si="184"/>
        <v>5</v>
      </c>
      <c r="BJ166" s="354">
        <f t="shared" ca="1" si="185"/>
        <v>0</v>
      </c>
      <c r="BK166" s="100">
        <f t="shared" ca="1" si="186"/>
        <v>2</v>
      </c>
      <c r="BL166" s="100">
        <f t="shared" ca="1" si="187"/>
        <v>0</v>
      </c>
      <c r="BM166" s="354">
        <f t="shared" ca="1" si="188"/>
        <v>0</v>
      </c>
      <c r="BN166" s="354"/>
      <c r="BQ166" s="355" t="str">
        <f t="shared" ca="1" si="189"/>
        <v/>
      </c>
      <c r="BR166" s="355" t="str">
        <f t="shared" ca="1" si="190"/>
        <v/>
      </c>
      <c r="BS166" s="355"/>
      <c r="BT166" s="355" t="str">
        <f t="shared" si="191"/>
        <v/>
      </c>
      <c r="BU166" s="355" t="str">
        <f t="shared" ca="1" si="192"/>
        <v/>
      </c>
      <c r="BV166" s="355" t="str">
        <f t="shared" ca="1" si="193"/>
        <v/>
      </c>
      <c r="BW166" s="355"/>
      <c r="BX166" s="379">
        <f t="shared" ca="1" si="194"/>
        <v>0</v>
      </c>
      <c r="BY166" s="351">
        <f t="shared" ca="1" si="195"/>
        <v>1</v>
      </c>
      <c r="BZ166" s="174">
        <f t="shared" ca="1" si="196"/>
        <v>1</v>
      </c>
      <c r="CA166" s="174">
        <f t="shared" ca="1" si="197"/>
        <v>1</v>
      </c>
      <c r="CB166" s="351"/>
      <c r="CC166" s="174"/>
      <c r="CD166" s="174"/>
      <c r="CE166" s="352">
        <f t="shared" si="198"/>
        <v>1</v>
      </c>
      <c r="CF166" s="267">
        <f t="shared" si="199"/>
        <v>2</v>
      </c>
      <c r="CG166" s="267">
        <f t="shared" si="200"/>
        <v>3</v>
      </c>
      <c r="CH166" s="354">
        <f t="shared" ca="1" si="201"/>
        <v>0</v>
      </c>
      <c r="CI166" s="100">
        <f t="shared" ca="1" si="202"/>
        <v>5</v>
      </c>
      <c r="CJ166" s="100">
        <f t="shared" ca="1" si="203"/>
        <v>1</v>
      </c>
      <c r="CK166" s="354">
        <f t="shared" ca="1" si="204"/>
        <v>1</v>
      </c>
      <c r="CL166" s="100">
        <f t="shared" ca="1" si="205"/>
        <v>7</v>
      </c>
      <c r="CM166" s="100">
        <f t="shared" ca="1" si="206"/>
        <v>3</v>
      </c>
      <c r="CN166" s="354">
        <f t="shared" ca="1" si="207"/>
        <v>1</v>
      </c>
      <c r="CO166" s="354"/>
      <c r="CR166" s="355" t="str">
        <f t="shared" ca="1" si="208"/>
        <v/>
      </c>
      <c r="CS166" s="355" t="str">
        <f t="shared" ca="1" si="209"/>
        <v/>
      </c>
      <c r="CT166" s="355"/>
      <c r="CU166" s="355" t="str">
        <f t="shared" si="210"/>
        <v/>
      </c>
      <c r="CV166" s="355" t="str">
        <f t="shared" ca="1" si="211"/>
        <v/>
      </c>
      <c r="CW166" s="355" t="str">
        <f t="shared" ca="1" si="212"/>
        <v/>
      </c>
      <c r="CX166" s="402"/>
      <c r="CY166" t="str">
        <f t="shared" ca="1" si="213"/>
        <v/>
      </c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</row>
    <row r="167" spans="1:133" x14ac:dyDescent="0.25">
      <c r="A167" s="126">
        <v>88</v>
      </c>
      <c r="B167" s="123">
        <f>IF(ввод!F90="","",ввод!F90)</f>
        <v>100.06898428785344</v>
      </c>
      <c r="C167" s="123">
        <f>IF(ввод!G90="","",ввод!G90)</f>
        <v>96.785845842557919</v>
      </c>
      <c r="D167" s="123" t="str">
        <f>IF(ввод!H90="","",ввод!H90)</f>
        <v/>
      </c>
      <c r="E167" s="124" t="str">
        <f>IF(ввод!I90="","",ввод!I90)</f>
        <v/>
      </c>
      <c r="F167" s="100">
        <f t="shared" si="109"/>
        <v>2</v>
      </c>
      <c r="G167" s="257">
        <f>IF(AND(F167&gt;=2,COUNTA(ввод!D90)=1),1,"")</f>
        <v>1</v>
      </c>
      <c r="H167" s="100">
        <f t="shared" si="145"/>
        <v>2.3215294582427215</v>
      </c>
      <c r="K167" s="100">
        <f t="shared" si="141"/>
        <v>98.427415065205679</v>
      </c>
      <c r="M167" s="100">
        <f>IF(ISNUMBER(парам!$B$8),K167-парам!$B$8,K167-$B$3)</f>
        <v>-1.572584934794321</v>
      </c>
      <c r="N167" s="100">
        <f t="shared" si="142"/>
        <v>-1.6</v>
      </c>
      <c r="O167" s="125">
        <f t="shared" ca="1" si="146"/>
        <v>-1.9996985347040068</v>
      </c>
      <c r="P167" s="100">
        <f t="shared" si="147"/>
        <v>3.2831384452955206</v>
      </c>
      <c r="Q167" s="100">
        <f t="shared" si="143"/>
        <v>3.3</v>
      </c>
      <c r="R167" s="125">
        <f t="shared" ca="1" si="148"/>
        <v>1.4732837658617486</v>
      </c>
      <c r="S167" s="100">
        <f t="shared" si="214"/>
        <v>0.70871775645284174</v>
      </c>
      <c r="T167" s="100">
        <f t="shared" si="149"/>
        <v>0.71</v>
      </c>
      <c r="U167" s="125">
        <f t="shared" ca="1" si="215"/>
        <v>0.90283578853280766</v>
      </c>
      <c r="V167" s="174">
        <f t="shared" ca="1" si="150"/>
        <v>0</v>
      </c>
      <c r="W167" s="351">
        <f t="shared" ca="1" si="151"/>
        <v>1</v>
      </c>
      <c r="X167" s="174">
        <f t="shared" ca="1" si="152"/>
        <v>1</v>
      </c>
      <c r="Y167" s="174">
        <f t="shared" ca="1" si="153"/>
        <v>1</v>
      </c>
      <c r="Z167" s="351">
        <f t="shared" si="154"/>
        <v>-1</v>
      </c>
      <c r="AA167" s="174">
        <f t="shared" si="155"/>
        <v>3</v>
      </c>
      <c r="AB167" s="174">
        <f t="shared" si="156"/>
        <v>2</v>
      </c>
      <c r="AC167" s="352">
        <f t="shared" si="216"/>
        <v>-1</v>
      </c>
      <c r="AD167" s="267">
        <f t="shared" si="157"/>
        <v>-2</v>
      </c>
      <c r="AE167" s="267">
        <f t="shared" si="158"/>
        <v>-1</v>
      </c>
      <c r="AF167" s="354">
        <f t="shared" ca="1" si="159"/>
        <v>0</v>
      </c>
      <c r="AG167" s="100">
        <f t="shared" ca="1" si="160"/>
        <v>9</v>
      </c>
      <c r="AH167" s="100">
        <f t="shared" ca="1" si="161"/>
        <v>3</v>
      </c>
      <c r="AI167" s="354">
        <f t="shared" ca="1" si="162"/>
        <v>1</v>
      </c>
      <c r="AJ167" s="100">
        <f t="shared" ca="1" si="163"/>
        <v>4</v>
      </c>
      <c r="AK167" s="100">
        <f t="shared" ca="1" si="164"/>
        <v>2</v>
      </c>
      <c r="AL167" s="354">
        <f t="shared" ca="1" si="165"/>
        <v>0</v>
      </c>
      <c r="AM167" s="354">
        <f t="shared" ca="1" si="166"/>
        <v>1</v>
      </c>
      <c r="AN167" s="100">
        <f t="shared" ref="AN167:AO167" ca="1" si="238">SUM(AL163:AL167)</f>
        <v>0</v>
      </c>
      <c r="AO167" s="100">
        <f t="shared" ca="1" si="238"/>
        <v>2</v>
      </c>
      <c r="AP167" s="355" t="str">
        <f t="shared" ca="1" si="168"/>
        <v/>
      </c>
      <c r="AQ167" s="355" t="str">
        <f t="shared" ca="1" si="169"/>
        <v/>
      </c>
      <c r="AR167" s="355" t="str">
        <f t="shared" si="170"/>
        <v/>
      </c>
      <c r="AS167" s="355" t="str">
        <f t="shared" si="171"/>
        <v/>
      </c>
      <c r="AT167" s="355" t="str">
        <f t="shared" ca="1" si="172"/>
        <v/>
      </c>
      <c r="AU167" s="355" t="str">
        <f t="shared" ca="1" si="173"/>
        <v/>
      </c>
      <c r="AV167" s="355" t="str">
        <f t="shared" ca="1" si="174"/>
        <v/>
      </c>
      <c r="AW167" s="379">
        <f t="shared" ca="1" si="175"/>
        <v>0</v>
      </c>
      <c r="AX167" s="351">
        <f t="shared" ca="1" si="176"/>
        <v>1</v>
      </c>
      <c r="AY167" s="174">
        <f t="shared" ca="1" si="177"/>
        <v>1</v>
      </c>
      <c r="AZ167" s="174">
        <f t="shared" ca="1" si="178"/>
        <v>1</v>
      </c>
      <c r="BA167" s="351"/>
      <c r="BB167" s="174"/>
      <c r="BC167" s="174"/>
      <c r="BD167" s="352">
        <f t="shared" si="179"/>
        <v>1</v>
      </c>
      <c r="BE167" s="267">
        <f t="shared" si="180"/>
        <v>2</v>
      </c>
      <c r="BF167" s="267">
        <f t="shared" si="181"/>
        <v>1</v>
      </c>
      <c r="BG167" s="354">
        <f t="shared" ca="1" si="182"/>
        <v>0</v>
      </c>
      <c r="BH167" s="100">
        <f t="shared" ca="1" si="183"/>
        <v>9</v>
      </c>
      <c r="BI167" s="100">
        <f t="shared" ca="1" si="184"/>
        <v>4</v>
      </c>
      <c r="BJ167" s="354">
        <f t="shared" ca="1" si="185"/>
        <v>1</v>
      </c>
      <c r="BK167" s="100">
        <f t="shared" ca="1" si="186"/>
        <v>3</v>
      </c>
      <c r="BL167" s="100">
        <f t="shared" ca="1" si="187"/>
        <v>1</v>
      </c>
      <c r="BM167" s="354">
        <f t="shared" ca="1" si="188"/>
        <v>1</v>
      </c>
      <c r="BN167" s="354"/>
      <c r="BQ167" s="355" t="str">
        <f t="shared" ca="1" si="189"/>
        <v/>
      </c>
      <c r="BR167" s="355" t="str">
        <f t="shared" ca="1" si="190"/>
        <v/>
      </c>
      <c r="BS167" s="355"/>
      <c r="BT167" s="355" t="str">
        <f t="shared" si="191"/>
        <v/>
      </c>
      <c r="BU167" s="355" t="str">
        <f t="shared" ca="1" si="192"/>
        <v/>
      </c>
      <c r="BV167" s="355" t="str">
        <f t="shared" ca="1" si="193"/>
        <v/>
      </c>
      <c r="BW167" s="355"/>
      <c r="BX167" s="379">
        <f t="shared" ca="1" si="194"/>
        <v>0</v>
      </c>
      <c r="BY167" s="351">
        <f t="shared" ca="1" si="195"/>
        <v>0</v>
      </c>
      <c r="BZ167" s="174">
        <f t="shared" ca="1" si="196"/>
        <v>1</v>
      </c>
      <c r="CA167" s="174">
        <f t="shared" ca="1" si="197"/>
        <v>0</v>
      </c>
      <c r="CB167" s="351"/>
      <c r="CC167" s="174"/>
      <c r="CD167" s="174"/>
      <c r="CE167" s="352">
        <f t="shared" si="198"/>
        <v>-1</v>
      </c>
      <c r="CF167" s="267">
        <f t="shared" si="199"/>
        <v>2</v>
      </c>
      <c r="CG167" s="267">
        <f t="shared" si="200"/>
        <v>1</v>
      </c>
      <c r="CH167" s="354">
        <f t="shared" ca="1" si="201"/>
        <v>0</v>
      </c>
      <c r="CI167" s="100">
        <f t="shared" ca="1" si="202"/>
        <v>5</v>
      </c>
      <c r="CJ167" s="100">
        <f t="shared" ca="1" si="203"/>
        <v>1</v>
      </c>
      <c r="CK167" s="354">
        <f t="shared" ca="1" si="204"/>
        <v>1</v>
      </c>
      <c r="CL167" s="100">
        <f t="shared" ca="1" si="205"/>
        <v>7</v>
      </c>
      <c r="CM167" s="100">
        <f t="shared" ca="1" si="206"/>
        <v>3</v>
      </c>
      <c r="CN167" s="354">
        <f t="shared" ca="1" si="207"/>
        <v>0</v>
      </c>
      <c r="CO167" s="354"/>
      <c r="CR167" s="355" t="str">
        <f t="shared" ca="1" si="208"/>
        <v/>
      </c>
      <c r="CS167" s="355" t="str">
        <f t="shared" ca="1" si="209"/>
        <v/>
      </c>
      <c r="CT167" s="355"/>
      <c r="CU167" s="355" t="str">
        <f t="shared" si="210"/>
        <v/>
      </c>
      <c r="CV167" s="355" t="str">
        <f t="shared" ca="1" si="211"/>
        <v/>
      </c>
      <c r="CW167" s="355" t="str">
        <f t="shared" ca="1" si="212"/>
        <v/>
      </c>
      <c r="CX167" s="402"/>
      <c r="CY167" t="str">
        <f t="shared" ca="1" si="213"/>
        <v/>
      </c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</row>
    <row r="168" spans="1:133" x14ac:dyDescent="0.25">
      <c r="A168" s="126">
        <v>89</v>
      </c>
      <c r="B168" s="123">
        <f>IF(ввод!F91="","",ввод!F91)</f>
        <v>98.680786758410932</v>
      </c>
      <c r="C168" s="123">
        <f>IF(ввод!G91="","",ввод!G91)</f>
        <v>99.060118634111916</v>
      </c>
      <c r="D168" s="123" t="str">
        <f>IF(ввод!H91="","",ввод!H91)</f>
        <v/>
      </c>
      <c r="E168" s="124" t="str">
        <f>IF(ввод!I91="","",ввод!I91)</f>
        <v/>
      </c>
      <c r="F168" s="100">
        <f t="shared" si="109"/>
        <v>2</v>
      </c>
      <c r="G168" s="257">
        <f>IF(AND(F168&gt;=2,COUNTA(ввод!D91)=1),1,"")</f>
        <v>1</v>
      </c>
      <c r="H168" s="100">
        <f t="shared" si="145"/>
        <v>0.26822814162837855</v>
      </c>
      <c r="K168" s="100">
        <f t="shared" si="141"/>
        <v>98.870452696261424</v>
      </c>
      <c r="M168" s="100">
        <f>IF(ISNUMBER(парам!$B$8),K168-парам!$B$8,K168-$B$3)</f>
        <v>-1.1295473037385761</v>
      </c>
      <c r="N168" s="100">
        <f t="shared" si="142"/>
        <v>-1.1000000000000001</v>
      </c>
      <c r="O168" s="125">
        <f t="shared" ca="1" si="146"/>
        <v>-1.4363320150083441</v>
      </c>
      <c r="P168" s="100">
        <f t="shared" si="147"/>
        <v>0.37933187570098426</v>
      </c>
      <c r="Q168" s="100">
        <f t="shared" si="143"/>
        <v>0.38</v>
      </c>
      <c r="R168" s="125">
        <f t="shared" ca="1" si="148"/>
        <v>0.1702223356267398</v>
      </c>
      <c r="S168" s="100">
        <f t="shared" si="214"/>
        <v>0.4430376310557449</v>
      </c>
      <c r="T168" s="100">
        <f t="shared" si="149"/>
        <v>0.44</v>
      </c>
      <c r="U168" s="125">
        <f t="shared" ca="1" si="215"/>
        <v>0.559503868949909</v>
      </c>
      <c r="V168" s="174">
        <f t="shared" ca="1" si="150"/>
        <v>0</v>
      </c>
      <c r="W168" s="351">
        <f t="shared" ca="1" si="151"/>
        <v>1</v>
      </c>
      <c r="X168" s="174">
        <f t="shared" ca="1" si="152"/>
        <v>2</v>
      </c>
      <c r="Y168" s="174">
        <f t="shared" ca="1" si="153"/>
        <v>1</v>
      </c>
      <c r="Z168" s="351">
        <f t="shared" si="154"/>
        <v>-1</v>
      </c>
      <c r="AA168" s="174">
        <f t="shared" si="155"/>
        <v>5</v>
      </c>
      <c r="AB168" s="174">
        <f t="shared" si="156"/>
        <v>2</v>
      </c>
      <c r="AC168" s="352">
        <f t="shared" si="216"/>
        <v>1</v>
      </c>
      <c r="AD168" s="267">
        <f t="shared" si="157"/>
        <v>0</v>
      </c>
      <c r="AE168" s="267">
        <f t="shared" si="158"/>
        <v>-1</v>
      </c>
      <c r="AF168" s="354">
        <f t="shared" ca="1" si="159"/>
        <v>0</v>
      </c>
      <c r="AG168" s="100">
        <f t="shared" ca="1" si="160"/>
        <v>8</v>
      </c>
      <c r="AH168" s="100">
        <f t="shared" ca="1" si="161"/>
        <v>3</v>
      </c>
      <c r="AI168" s="354">
        <f t="shared" ca="1" si="162"/>
        <v>1</v>
      </c>
      <c r="AJ168" s="100">
        <f t="shared" ca="1" si="163"/>
        <v>5</v>
      </c>
      <c r="AK168" s="100">
        <f t="shared" ca="1" si="164"/>
        <v>3</v>
      </c>
      <c r="AL168" s="354">
        <f t="shared" ca="1" si="165"/>
        <v>0</v>
      </c>
      <c r="AM168" s="354">
        <f t="shared" ca="1" si="166"/>
        <v>1</v>
      </c>
      <c r="AN168" s="100">
        <f t="shared" ref="AN168:AO168" ca="1" si="239">SUM(AL164:AL168)</f>
        <v>0</v>
      </c>
      <c r="AO168" s="100">
        <f t="shared" ca="1" si="239"/>
        <v>3</v>
      </c>
      <c r="AP168" s="355" t="str">
        <f t="shared" ca="1" si="168"/>
        <v/>
      </c>
      <c r="AQ168" s="355" t="str">
        <f t="shared" ca="1" si="169"/>
        <v xml:space="preserve">wX3'2&gt;2S </v>
      </c>
      <c r="AR168" s="355" t="str">
        <f t="shared" si="170"/>
        <v/>
      </c>
      <c r="AS168" s="355" t="str">
        <f t="shared" si="171"/>
        <v/>
      </c>
      <c r="AT168" s="355" t="str">
        <f t="shared" ca="1" si="172"/>
        <v/>
      </c>
      <c r="AU168" s="355" t="str">
        <f t="shared" ca="1" si="173"/>
        <v/>
      </c>
      <c r="AV168" s="355" t="str">
        <f t="shared" ca="1" si="174"/>
        <v/>
      </c>
      <c r="AW168" s="379">
        <f t="shared" ca="1" si="175"/>
        <v>0</v>
      </c>
      <c r="AX168" s="351">
        <f t="shared" ca="1" si="176"/>
        <v>0</v>
      </c>
      <c r="AY168" s="174">
        <f t="shared" ca="1" si="177"/>
        <v>1</v>
      </c>
      <c r="AZ168" s="174">
        <f t="shared" ca="1" si="178"/>
        <v>0</v>
      </c>
      <c r="BA168" s="351"/>
      <c r="BB168" s="174"/>
      <c r="BC168" s="174"/>
      <c r="BD168" s="352">
        <f t="shared" si="179"/>
        <v>-1</v>
      </c>
      <c r="BE168" s="267">
        <f t="shared" si="180"/>
        <v>0</v>
      </c>
      <c r="BF168" s="267">
        <f t="shared" si="181"/>
        <v>1</v>
      </c>
      <c r="BG168" s="354">
        <f t="shared" ca="1" si="182"/>
        <v>1</v>
      </c>
      <c r="BH168" s="100">
        <f t="shared" ca="1" si="183"/>
        <v>9</v>
      </c>
      <c r="BI168" s="100">
        <f t="shared" ca="1" si="184"/>
        <v>5</v>
      </c>
      <c r="BJ168" s="354">
        <f t="shared" ca="1" si="185"/>
        <v>0</v>
      </c>
      <c r="BK168" s="100">
        <f t="shared" ca="1" si="186"/>
        <v>3</v>
      </c>
      <c r="BL168" s="100">
        <f t="shared" ca="1" si="187"/>
        <v>1</v>
      </c>
      <c r="BM168" s="354">
        <f t="shared" ca="1" si="188"/>
        <v>0</v>
      </c>
      <c r="BN168" s="354"/>
      <c r="BQ168" s="355" t="str">
        <f t="shared" ca="1" si="189"/>
        <v/>
      </c>
      <c r="BR168" s="355" t="str">
        <f t="shared" ca="1" si="190"/>
        <v/>
      </c>
      <c r="BS168" s="355"/>
      <c r="BT168" s="355" t="str">
        <f t="shared" si="191"/>
        <v/>
      </c>
      <c r="BU168" s="355" t="str">
        <f t="shared" ca="1" si="192"/>
        <v/>
      </c>
      <c r="BV168" s="355" t="str">
        <f t="shared" ca="1" si="193"/>
        <v/>
      </c>
      <c r="BW168" s="355"/>
      <c r="BX168" s="379">
        <f t="shared" ca="1" si="194"/>
        <v>0</v>
      </c>
      <c r="BY168" s="351">
        <f t="shared" ca="1" si="195"/>
        <v>0</v>
      </c>
      <c r="BZ168" s="174">
        <f t="shared" ca="1" si="196"/>
        <v>0</v>
      </c>
      <c r="CA168" s="174">
        <f t="shared" ca="1" si="197"/>
        <v>1</v>
      </c>
      <c r="CB168" s="351"/>
      <c r="CC168" s="174"/>
      <c r="CD168" s="174"/>
      <c r="CE168" s="352">
        <f t="shared" si="198"/>
        <v>-1</v>
      </c>
      <c r="CF168" s="267">
        <f t="shared" si="199"/>
        <v>0</v>
      </c>
      <c r="CG168" s="267">
        <f t="shared" si="200"/>
        <v>-1</v>
      </c>
      <c r="CH168" s="354">
        <f t="shared" ca="1" si="201"/>
        <v>0</v>
      </c>
      <c r="CI168" s="100">
        <f t="shared" ca="1" si="202"/>
        <v>4</v>
      </c>
      <c r="CJ168" s="100">
        <f t="shared" ca="1" si="203"/>
        <v>1</v>
      </c>
      <c r="CK168" s="354">
        <f t="shared" ca="1" si="204"/>
        <v>1</v>
      </c>
      <c r="CL168" s="100">
        <f t="shared" ca="1" si="205"/>
        <v>7</v>
      </c>
      <c r="CM168" s="100">
        <f t="shared" ca="1" si="206"/>
        <v>4</v>
      </c>
      <c r="CN168" s="354">
        <f t="shared" ca="1" si="207"/>
        <v>0</v>
      </c>
      <c r="CO168" s="354"/>
      <c r="CR168" s="355" t="str">
        <f t="shared" ca="1" si="208"/>
        <v/>
      </c>
      <c r="CS168" s="355" t="str">
        <f t="shared" ca="1" si="209"/>
        <v/>
      </c>
      <c r="CT168" s="355"/>
      <c r="CU168" s="355" t="str">
        <f t="shared" si="210"/>
        <v/>
      </c>
      <c r="CV168" s="355" t="str">
        <f t="shared" ca="1" si="211"/>
        <v/>
      </c>
      <c r="CW168" s="355" t="str">
        <f t="shared" ca="1" si="212"/>
        <v/>
      </c>
      <c r="CX168" s="402"/>
      <c r="CY168" t="str">
        <f t="shared" ca="1" si="213"/>
        <v xml:space="preserve">wX3'2&gt;2S </v>
      </c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</row>
    <row r="169" spans="1:133" x14ac:dyDescent="0.25">
      <c r="A169" s="126">
        <v>90</v>
      </c>
      <c r="B169" s="123">
        <f>IF(ввод!F92="","",ввод!F92)</f>
        <v>100.62242525882468</v>
      </c>
      <c r="C169" s="123">
        <f>IF(ввод!G92="","",ввод!G92)</f>
        <v>99.582945308155729</v>
      </c>
      <c r="D169" s="123" t="str">
        <f>IF(ввод!H92="","",ввод!H92)</f>
        <v/>
      </c>
      <c r="E169" s="124" t="str">
        <f>IF(ввод!I92="","",ввод!I92)</f>
        <v/>
      </c>
      <c r="F169" s="100">
        <f t="shared" si="109"/>
        <v>2</v>
      </c>
      <c r="G169" s="257">
        <f>IF(AND(F169&gt;=2,COUNTA(ввод!D92)=1),1,"")</f>
        <v>1</v>
      </c>
      <c r="H169" s="100">
        <f t="shared" si="145"/>
        <v>0.73502332202547105</v>
      </c>
      <c r="K169" s="100">
        <f t="shared" si="141"/>
        <v>100.1026852834902</v>
      </c>
      <c r="M169" s="100">
        <f>IF(ISNUMBER(парам!$B$8),K169-парам!$B$8,K169-$B$3)</f>
        <v>0.10268528349020301</v>
      </c>
      <c r="N169" s="100">
        <f t="shared" si="142"/>
        <v>0.1</v>
      </c>
      <c r="O169" s="125">
        <f t="shared" ca="1" si="146"/>
        <v>0.13057457590224272</v>
      </c>
      <c r="P169" s="100">
        <f t="shared" si="147"/>
        <v>1.039479950668948</v>
      </c>
      <c r="Q169" s="100">
        <f t="shared" si="143"/>
        <v>1</v>
      </c>
      <c r="R169" s="125">
        <f t="shared" ca="1" si="148"/>
        <v>0.46645883558574219</v>
      </c>
      <c r="S169" s="100">
        <f t="shared" si="214"/>
        <v>1.2322325872287792</v>
      </c>
      <c r="T169" s="100">
        <f t="shared" si="149"/>
        <v>1.2</v>
      </c>
      <c r="U169" s="125">
        <f t="shared" ca="1" si="215"/>
        <v>1.5259196425906609</v>
      </c>
      <c r="V169" s="174">
        <f t="shared" ca="1" si="150"/>
        <v>0</v>
      </c>
      <c r="W169" s="351">
        <f t="shared" ca="1" si="151"/>
        <v>0</v>
      </c>
      <c r="X169" s="174">
        <f t="shared" ca="1" si="152"/>
        <v>1</v>
      </c>
      <c r="Y169" s="174">
        <f t="shared" ca="1" si="153"/>
        <v>1</v>
      </c>
      <c r="Z169" s="351">
        <f t="shared" si="154"/>
        <v>1</v>
      </c>
      <c r="AA169" s="174">
        <f t="shared" si="155"/>
        <v>3</v>
      </c>
      <c r="AB169" s="174">
        <f t="shared" si="156"/>
        <v>2</v>
      </c>
      <c r="AC169" s="352">
        <f t="shared" si="216"/>
        <v>1</v>
      </c>
      <c r="AD169" s="267">
        <f t="shared" si="157"/>
        <v>0</v>
      </c>
      <c r="AE169" s="267">
        <f t="shared" si="158"/>
        <v>1</v>
      </c>
      <c r="AF169" s="354">
        <f t="shared" ca="1" si="159"/>
        <v>1</v>
      </c>
      <c r="AG169" s="100">
        <f t="shared" ca="1" si="160"/>
        <v>8</v>
      </c>
      <c r="AH169" s="100">
        <f t="shared" ca="1" si="161"/>
        <v>4</v>
      </c>
      <c r="AI169" s="354">
        <f t="shared" ca="1" si="162"/>
        <v>0</v>
      </c>
      <c r="AJ169" s="100">
        <f t="shared" ca="1" si="163"/>
        <v>4</v>
      </c>
      <c r="AK169" s="100">
        <f t="shared" ca="1" si="164"/>
        <v>3</v>
      </c>
      <c r="AL169" s="354">
        <f t="shared" ca="1" si="165"/>
        <v>0</v>
      </c>
      <c r="AM169" s="354">
        <f t="shared" ca="1" si="166"/>
        <v>0</v>
      </c>
      <c r="AN169" s="100">
        <f t="shared" ref="AN169:AO169" ca="1" si="240">SUM(AL165:AL169)</f>
        <v>0</v>
      </c>
      <c r="AO169" s="100">
        <f t="shared" ca="1" si="240"/>
        <v>3</v>
      </c>
      <c r="AP169" s="355" t="str">
        <f t="shared" ca="1" si="168"/>
        <v/>
      </c>
      <c r="AQ169" s="355" t="str">
        <f t="shared" ca="1" si="169"/>
        <v/>
      </c>
      <c r="AR169" s="355" t="str">
        <f t="shared" si="170"/>
        <v/>
      </c>
      <c r="AS169" s="355" t="str">
        <f t="shared" si="171"/>
        <v/>
      </c>
      <c r="AT169" s="355" t="str">
        <f t="shared" ca="1" si="172"/>
        <v/>
      </c>
      <c r="AU169" s="355" t="str">
        <f t="shared" ca="1" si="173"/>
        <v/>
      </c>
      <c r="AV169" s="355" t="str">
        <f t="shared" ca="1" si="174"/>
        <v/>
      </c>
      <c r="AW169" s="379">
        <f t="shared" ca="1" si="175"/>
        <v>0</v>
      </c>
      <c r="AX169" s="351">
        <f t="shared" ca="1" si="176"/>
        <v>0</v>
      </c>
      <c r="AY169" s="174">
        <f t="shared" ca="1" si="177"/>
        <v>0</v>
      </c>
      <c r="AZ169" s="174">
        <f t="shared" ca="1" si="178"/>
        <v>1</v>
      </c>
      <c r="BA169" s="351"/>
      <c r="BB169" s="174"/>
      <c r="BC169" s="174"/>
      <c r="BD169" s="352">
        <f t="shared" si="179"/>
        <v>1</v>
      </c>
      <c r="BE169" s="267">
        <f t="shared" si="180"/>
        <v>2</v>
      </c>
      <c r="BF169" s="267">
        <f t="shared" si="181"/>
        <v>1</v>
      </c>
      <c r="BG169" s="354">
        <f t="shared" ca="1" si="182"/>
        <v>0</v>
      </c>
      <c r="BH169" s="100">
        <f t="shared" ca="1" si="183"/>
        <v>9</v>
      </c>
      <c r="BI169" s="100">
        <f t="shared" ca="1" si="184"/>
        <v>5</v>
      </c>
      <c r="BJ169" s="354">
        <f t="shared" ca="1" si="185"/>
        <v>1</v>
      </c>
      <c r="BK169" s="100">
        <f t="shared" ca="1" si="186"/>
        <v>3</v>
      </c>
      <c r="BL169" s="100">
        <f t="shared" ca="1" si="187"/>
        <v>2</v>
      </c>
      <c r="BM169" s="354">
        <f t="shared" ca="1" si="188"/>
        <v>1</v>
      </c>
      <c r="BN169" s="354"/>
      <c r="BQ169" s="355" t="str">
        <f t="shared" ca="1" si="189"/>
        <v/>
      </c>
      <c r="BR169" s="355" t="str">
        <f t="shared" ca="1" si="190"/>
        <v/>
      </c>
      <c r="BS169" s="355"/>
      <c r="BT169" s="355" t="str">
        <f t="shared" si="191"/>
        <v/>
      </c>
      <c r="BU169" s="355" t="str">
        <f t="shared" ca="1" si="192"/>
        <v/>
      </c>
      <c r="BV169" s="355" t="str">
        <f t="shared" ca="1" si="193"/>
        <v/>
      </c>
      <c r="BW169" s="355"/>
      <c r="BX169" s="379">
        <f t="shared" ca="1" si="194"/>
        <v>0</v>
      </c>
      <c r="BY169" s="351">
        <f t="shared" ca="1" si="195"/>
        <v>1</v>
      </c>
      <c r="BZ169" s="174">
        <f t="shared" ca="1" si="196"/>
        <v>1</v>
      </c>
      <c r="CA169" s="174">
        <f t="shared" ca="1" si="197"/>
        <v>1</v>
      </c>
      <c r="CB169" s="351"/>
      <c r="CC169" s="174"/>
      <c r="CD169" s="174"/>
      <c r="CE169" s="352">
        <f t="shared" si="198"/>
        <v>1</v>
      </c>
      <c r="CF169" s="267">
        <f t="shared" si="199"/>
        <v>0</v>
      </c>
      <c r="CG169" s="267">
        <f t="shared" si="200"/>
        <v>1</v>
      </c>
      <c r="CH169" s="354">
        <f t="shared" ca="1" si="201"/>
        <v>0</v>
      </c>
      <c r="CI169" s="100">
        <f t="shared" ca="1" si="202"/>
        <v>3</v>
      </c>
      <c r="CJ169" s="100">
        <f t="shared" ca="1" si="203"/>
        <v>1</v>
      </c>
      <c r="CK169" s="354">
        <f t="shared" ca="1" si="204"/>
        <v>1</v>
      </c>
      <c r="CL169" s="100">
        <f t="shared" ca="1" si="205"/>
        <v>7</v>
      </c>
      <c r="CM169" s="100">
        <f t="shared" ca="1" si="206"/>
        <v>4</v>
      </c>
      <c r="CN169" s="354">
        <f t="shared" ca="1" si="207"/>
        <v>1</v>
      </c>
      <c r="CO169" s="354"/>
      <c r="CR169" s="355" t="str">
        <f t="shared" ca="1" si="208"/>
        <v/>
      </c>
      <c r="CS169" s="355" t="str">
        <f t="shared" ca="1" si="209"/>
        <v/>
      </c>
      <c r="CT169" s="355"/>
      <c r="CU169" s="355" t="str">
        <f t="shared" si="210"/>
        <v/>
      </c>
      <c r="CV169" s="355" t="str">
        <f t="shared" ca="1" si="211"/>
        <v/>
      </c>
      <c r="CW169" s="355" t="str">
        <f t="shared" ca="1" si="212"/>
        <v/>
      </c>
      <c r="CX169" s="402"/>
      <c r="CY169" t="str">
        <f t="shared" ca="1" si="213"/>
        <v/>
      </c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</row>
    <row r="170" spans="1:133" x14ac:dyDescent="0.25">
      <c r="A170" s="126">
        <v>91</v>
      </c>
      <c r="B170" s="123">
        <f>IF(ввод!F93="","",ввод!F93)</f>
        <v>99.871190120396633</v>
      </c>
      <c r="C170" s="123">
        <f>IF(ввод!G93="","",ввод!G93)</f>
        <v>101.27574600872556</v>
      </c>
      <c r="D170" s="123" t="str">
        <f>IF(ввод!H93="","",ввод!H93)</f>
        <v/>
      </c>
      <c r="E170" s="124" t="str">
        <f>IF(ввод!I93="","",ввод!I93)</f>
        <v/>
      </c>
      <c r="F170" s="100">
        <f t="shared" si="109"/>
        <v>2</v>
      </c>
      <c r="G170" s="257">
        <f>IF(AND(F170&gt;=2,COUNTA(ввод!D93)=1),1,"")</f>
        <v>1</v>
      </c>
      <c r="H170" s="100">
        <f t="shared" si="145"/>
        <v>0.99317099319288071</v>
      </c>
      <c r="K170" s="100">
        <f t="shared" si="141"/>
        <v>100.5734680645611</v>
      </c>
      <c r="M170" s="100">
        <f>IF(ISNUMBER(парам!$B$8),K170-парам!$B$8,K170-$B$3)</f>
        <v>0.57346806456109789</v>
      </c>
      <c r="N170" s="100">
        <f t="shared" si="142"/>
        <v>0.56999999999999995</v>
      </c>
      <c r="O170" s="125">
        <f t="shared" ca="1" si="146"/>
        <v>0.72922182009352376</v>
      </c>
      <c r="P170" s="100">
        <f t="shared" si="147"/>
        <v>1.4045558883289289</v>
      </c>
      <c r="Q170" s="100">
        <f t="shared" si="143"/>
        <v>1.4</v>
      </c>
      <c r="R170" s="125">
        <f t="shared" ca="1" si="148"/>
        <v>0.63028392588369087</v>
      </c>
      <c r="S170" s="100">
        <f t="shared" si="214"/>
        <v>0.47078278107089488</v>
      </c>
      <c r="T170" s="100">
        <f t="shared" si="149"/>
        <v>0.47</v>
      </c>
      <c r="U170" s="125">
        <f t="shared" ca="1" si="215"/>
        <v>0.59765186001467552</v>
      </c>
      <c r="V170" s="174">
        <f t="shared" ca="1" si="150"/>
        <v>0</v>
      </c>
      <c r="W170" s="351">
        <f t="shared" ca="1" si="151"/>
        <v>0</v>
      </c>
      <c r="X170" s="174">
        <f t="shared" ca="1" si="152"/>
        <v>0</v>
      </c>
      <c r="Y170" s="174">
        <f t="shared" ca="1" si="153"/>
        <v>1</v>
      </c>
      <c r="Z170" s="351">
        <f t="shared" si="154"/>
        <v>1</v>
      </c>
      <c r="AA170" s="174">
        <f t="shared" si="155"/>
        <v>1</v>
      </c>
      <c r="AB170" s="174">
        <f t="shared" si="156"/>
        <v>0</v>
      </c>
      <c r="AC170" s="352">
        <f t="shared" si="216"/>
        <v>1</v>
      </c>
      <c r="AD170" s="267">
        <f t="shared" si="157"/>
        <v>2</v>
      </c>
      <c r="AE170" s="267">
        <f t="shared" si="158"/>
        <v>1</v>
      </c>
      <c r="AF170" s="354">
        <f t="shared" ca="1" si="159"/>
        <v>0</v>
      </c>
      <c r="AG170" s="100">
        <f t="shared" ca="1" si="160"/>
        <v>8</v>
      </c>
      <c r="AH170" s="100">
        <f t="shared" ca="1" si="161"/>
        <v>3</v>
      </c>
      <c r="AI170" s="354">
        <f t="shared" ca="1" si="162"/>
        <v>1</v>
      </c>
      <c r="AJ170" s="100">
        <f t="shared" ca="1" si="163"/>
        <v>4</v>
      </c>
      <c r="AK170" s="100">
        <f t="shared" ca="1" si="164"/>
        <v>3</v>
      </c>
      <c r="AL170" s="354">
        <f t="shared" ca="1" si="165"/>
        <v>1</v>
      </c>
      <c r="AM170" s="354">
        <f t="shared" ca="1" si="166"/>
        <v>0</v>
      </c>
      <c r="AN170" s="100">
        <f t="shared" ref="AN170:AO170" ca="1" si="241">SUM(AL166:AL170)</f>
        <v>1</v>
      </c>
      <c r="AO170" s="100">
        <f t="shared" ca="1" si="241"/>
        <v>3</v>
      </c>
      <c r="AP170" s="355" t="str">
        <f t="shared" ca="1" si="168"/>
        <v/>
      </c>
      <c r="AQ170" s="355" t="str">
        <f t="shared" ca="1" si="169"/>
        <v/>
      </c>
      <c r="AR170" s="355" t="str">
        <f t="shared" si="170"/>
        <v/>
      </c>
      <c r="AS170" s="355" t="str">
        <f t="shared" si="171"/>
        <v/>
      </c>
      <c r="AT170" s="355" t="str">
        <f t="shared" ca="1" si="172"/>
        <v/>
      </c>
      <c r="AU170" s="355" t="str">
        <f t="shared" ca="1" si="173"/>
        <v/>
      </c>
      <c r="AV170" s="355" t="str">
        <f t="shared" ca="1" si="174"/>
        <v/>
      </c>
      <c r="AW170" s="379">
        <f t="shared" ca="1" si="175"/>
        <v>0</v>
      </c>
      <c r="AX170" s="351">
        <f t="shared" ca="1" si="176"/>
        <v>0</v>
      </c>
      <c r="AY170" s="174">
        <f t="shared" ca="1" si="177"/>
        <v>0</v>
      </c>
      <c r="AZ170" s="174">
        <f t="shared" ca="1" si="178"/>
        <v>0</v>
      </c>
      <c r="BA170" s="351"/>
      <c r="BB170" s="174"/>
      <c r="BC170" s="174"/>
      <c r="BD170" s="352">
        <f t="shared" si="179"/>
        <v>1</v>
      </c>
      <c r="BE170" s="267">
        <f t="shared" si="180"/>
        <v>2</v>
      </c>
      <c r="BF170" s="267">
        <f t="shared" si="181"/>
        <v>3</v>
      </c>
      <c r="BG170" s="354">
        <f t="shared" ca="1" si="182"/>
        <v>0</v>
      </c>
      <c r="BH170" s="100">
        <f t="shared" ca="1" si="183"/>
        <v>9</v>
      </c>
      <c r="BI170" s="100">
        <f t="shared" ca="1" si="184"/>
        <v>4</v>
      </c>
      <c r="BJ170" s="354">
        <f t="shared" ca="1" si="185"/>
        <v>1</v>
      </c>
      <c r="BK170" s="100">
        <f t="shared" ca="1" si="186"/>
        <v>3</v>
      </c>
      <c r="BL170" s="100">
        <f t="shared" ca="1" si="187"/>
        <v>3</v>
      </c>
      <c r="BM170" s="354">
        <f t="shared" ca="1" si="188"/>
        <v>1</v>
      </c>
      <c r="BN170" s="354"/>
      <c r="BQ170" s="355" t="str">
        <f t="shared" ca="1" si="189"/>
        <v/>
      </c>
      <c r="BR170" s="355" t="str">
        <f t="shared" ca="1" si="190"/>
        <v/>
      </c>
      <c r="BS170" s="355"/>
      <c r="BT170" s="355" t="str">
        <f t="shared" si="191"/>
        <v/>
      </c>
      <c r="BU170" s="355" t="str">
        <f t="shared" ca="1" si="192"/>
        <v/>
      </c>
      <c r="BV170" s="355" t="str">
        <f t="shared" ca="1" si="193"/>
        <v/>
      </c>
      <c r="BW170" s="355"/>
      <c r="BX170" s="379">
        <f t="shared" ca="1" si="194"/>
        <v>0</v>
      </c>
      <c r="BY170" s="351">
        <f t="shared" ca="1" si="195"/>
        <v>0</v>
      </c>
      <c r="BZ170" s="174">
        <f t="shared" ca="1" si="196"/>
        <v>1</v>
      </c>
      <c r="CA170" s="174">
        <f t="shared" ca="1" si="197"/>
        <v>0</v>
      </c>
      <c r="CB170" s="351"/>
      <c r="CC170" s="174"/>
      <c r="CD170" s="174"/>
      <c r="CE170" s="352">
        <f t="shared" si="198"/>
        <v>-1</v>
      </c>
      <c r="CF170" s="267">
        <f t="shared" si="199"/>
        <v>0</v>
      </c>
      <c r="CG170" s="267">
        <f t="shared" si="200"/>
        <v>-1</v>
      </c>
      <c r="CH170" s="354">
        <f t="shared" ca="1" si="201"/>
        <v>0</v>
      </c>
      <c r="CI170" s="100">
        <f t="shared" ca="1" si="202"/>
        <v>3</v>
      </c>
      <c r="CJ170" s="100">
        <f t="shared" ca="1" si="203"/>
        <v>1</v>
      </c>
      <c r="CK170" s="354">
        <f t="shared" ca="1" si="204"/>
        <v>1</v>
      </c>
      <c r="CL170" s="100">
        <f t="shared" ca="1" si="205"/>
        <v>7</v>
      </c>
      <c r="CM170" s="100">
        <f t="shared" ca="1" si="206"/>
        <v>4</v>
      </c>
      <c r="CN170" s="354">
        <f t="shared" ca="1" si="207"/>
        <v>0</v>
      </c>
      <c r="CO170" s="354"/>
      <c r="CR170" s="355" t="str">
        <f t="shared" ca="1" si="208"/>
        <v/>
      </c>
      <c r="CS170" s="355" t="str">
        <f t="shared" ca="1" si="209"/>
        <v/>
      </c>
      <c r="CT170" s="355"/>
      <c r="CU170" s="355" t="str">
        <f t="shared" si="210"/>
        <v/>
      </c>
      <c r="CV170" s="355" t="str">
        <f t="shared" ca="1" si="211"/>
        <v/>
      </c>
      <c r="CW170" s="355" t="str">
        <f t="shared" ca="1" si="212"/>
        <v/>
      </c>
      <c r="CX170" s="402"/>
      <c r="CY170" t="str">
        <f t="shared" ca="1" si="213"/>
        <v/>
      </c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</row>
    <row r="171" spans="1:133" x14ac:dyDescent="0.25">
      <c r="A171" s="126">
        <v>92</v>
      </c>
      <c r="B171" s="123">
        <f>IF(ввод!F94="","",ввод!F94)</f>
        <v>100.51729517121794</v>
      </c>
      <c r="C171" s="123">
        <f>IF(ввод!G94="","",ввод!G94)</f>
        <v>100.16353728174499</v>
      </c>
      <c r="D171" s="123" t="str">
        <f>IF(ввод!H94="","",ввод!H94)</f>
        <v/>
      </c>
      <c r="E171" s="124" t="str">
        <f>IF(ввод!I94="","",ввод!I94)</f>
        <v/>
      </c>
      <c r="F171" s="100">
        <f t="shared" si="109"/>
        <v>2</v>
      </c>
      <c r="G171" s="257">
        <f>IF(AND(F171&gt;=2,COUNTA(ввод!D94)=1),1,"")</f>
        <v>1</v>
      </c>
      <c r="H171" s="100">
        <f t="shared" si="145"/>
        <v>0.25014460254456056</v>
      </c>
      <c r="K171" s="100">
        <f t="shared" si="141"/>
        <v>100.34041622648147</v>
      </c>
      <c r="M171" s="100">
        <f>IF(ISNUMBER(парам!$B$8),K171-парам!$B$8,K171-$B$3)</f>
        <v>0.34041622648146586</v>
      </c>
      <c r="N171" s="100">
        <f t="shared" si="142"/>
        <v>0.34</v>
      </c>
      <c r="O171" s="125">
        <f t="shared" ca="1" si="146"/>
        <v>0.43287317220388322</v>
      </c>
      <c r="P171" s="100">
        <f t="shared" si="147"/>
        <v>0.35375788947294495</v>
      </c>
      <c r="Q171" s="100">
        <f t="shared" si="143"/>
        <v>0.35</v>
      </c>
      <c r="R171" s="125">
        <f t="shared" ca="1" si="148"/>
        <v>0.15874620101775569</v>
      </c>
      <c r="S171" s="100">
        <f t="shared" si="214"/>
        <v>0.23305183807963203</v>
      </c>
      <c r="T171" s="100">
        <f t="shared" si="149"/>
        <v>0.23</v>
      </c>
      <c r="U171" s="125">
        <f t="shared" ca="1" si="215"/>
        <v>0.29246793149654338</v>
      </c>
      <c r="V171" s="174">
        <f t="shared" ca="1" si="150"/>
        <v>0</v>
      </c>
      <c r="W171" s="351">
        <f t="shared" ca="1" si="151"/>
        <v>0</v>
      </c>
      <c r="X171" s="174">
        <f t="shared" ca="1" si="152"/>
        <v>0</v>
      </c>
      <c r="Y171" s="174">
        <f t="shared" ca="1" si="153"/>
        <v>0</v>
      </c>
      <c r="Z171" s="351">
        <f t="shared" si="154"/>
        <v>1</v>
      </c>
      <c r="AA171" s="174">
        <f t="shared" si="155"/>
        <v>1</v>
      </c>
      <c r="AB171" s="174">
        <f t="shared" si="156"/>
        <v>0</v>
      </c>
      <c r="AC171" s="352">
        <f t="shared" si="216"/>
        <v>-1</v>
      </c>
      <c r="AD171" s="267">
        <f t="shared" si="157"/>
        <v>0</v>
      </c>
      <c r="AE171" s="267">
        <f t="shared" si="158"/>
        <v>1</v>
      </c>
      <c r="AF171" s="354">
        <f t="shared" ca="1" si="159"/>
        <v>1</v>
      </c>
      <c r="AG171" s="100">
        <f t="shared" ca="1" si="160"/>
        <v>8</v>
      </c>
      <c r="AH171" s="100">
        <f t="shared" ca="1" si="161"/>
        <v>3</v>
      </c>
      <c r="AI171" s="354">
        <f t="shared" ca="1" si="162"/>
        <v>0</v>
      </c>
      <c r="AJ171" s="100">
        <f t="shared" ca="1" si="163"/>
        <v>4</v>
      </c>
      <c r="AK171" s="100">
        <f t="shared" ca="1" si="164"/>
        <v>2</v>
      </c>
      <c r="AL171" s="354">
        <f t="shared" ca="1" si="165"/>
        <v>0</v>
      </c>
      <c r="AM171" s="354">
        <f t="shared" ca="1" si="166"/>
        <v>0</v>
      </c>
      <c r="AN171" s="100">
        <f t="shared" ref="AN171:AO171" ca="1" si="242">SUM(AL167:AL171)</f>
        <v>1</v>
      </c>
      <c r="AO171" s="100">
        <f t="shared" ca="1" si="242"/>
        <v>2</v>
      </c>
      <c r="AP171" s="355" t="str">
        <f t="shared" ca="1" si="168"/>
        <v/>
      </c>
      <c r="AQ171" s="355" t="str">
        <f t="shared" ca="1" si="169"/>
        <v/>
      </c>
      <c r="AR171" s="355" t="str">
        <f t="shared" si="170"/>
        <v/>
      </c>
      <c r="AS171" s="355" t="str">
        <f t="shared" si="171"/>
        <v/>
      </c>
      <c r="AT171" s="355" t="str">
        <f t="shared" ca="1" si="172"/>
        <v/>
      </c>
      <c r="AU171" s="355" t="str">
        <f t="shared" ca="1" si="173"/>
        <v/>
      </c>
      <c r="AV171" s="355" t="str">
        <f t="shared" ca="1" si="174"/>
        <v/>
      </c>
      <c r="AW171" s="379">
        <f t="shared" ca="1" si="175"/>
        <v>0</v>
      </c>
      <c r="AX171" s="351">
        <f t="shared" ca="1" si="176"/>
        <v>0</v>
      </c>
      <c r="AY171" s="174">
        <f t="shared" ca="1" si="177"/>
        <v>0</v>
      </c>
      <c r="AZ171" s="174">
        <f t="shared" ca="1" si="178"/>
        <v>0</v>
      </c>
      <c r="BA171" s="351"/>
      <c r="BB171" s="174"/>
      <c r="BC171" s="174"/>
      <c r="BD171" s="352">
        <f t="shared" si="179"/>
        <v>-1</v>
      </c>
      <c r="BE171" s="267">
        <f t="shared" si="180"/>
        <v>2</v>
      </c>
      <c r="BF171" s="267">
        <f t="shared" si="181"/>
        <v>1</v>
      </c>
      <c r="BG171" s="354">
        <f t="shared" ca="1" si="182"/>
        <v>1</v>
      </c>
      <c r="BH171" s="100">
        <f t="shared" ca="1" si="183"/>
        <v>9</v>
      </c>
      <c r="BI171" s="100">
        <f t="shared" ca="1" si="184"/>
        <v>4</v>
      </c>
      <c r="BJ171" s="354">
        <f t="shared" ca="1" si="185"/>
        <v>0</v>
      </c>
      <c r="BK171" s="100">
        <f t="shared" ca="1" si="186"/>
        <v>3</v>
      </c>
      <c r="BL171" s="100">
        <f t="shared" ca="1" si="187"/>
        <v>2</v>
      </c>
      <c r="BM171" s="354">
        <f t="shared" ca="1" si="188"/>
        <v>0</v>
      </c>
      <c r="BN171" s="354"/>
      <c r="BQ171" s="355" t="str">
        <f t="shared" ca="1" si="189"/>
        <v/>
      </c>
      <c r="BR171" s="355" t="str">
        <f t="shared" ca="1" si="190"/>
        <v/>
      </c>
      <c r="BS171" s="355"/>
      <c r="BT171" s="355" t="str">
        <f t="shared" si="191"/>
        <v/>
      </c>
      <c r="BU171" s="355" t="str">
        <f t="shared" ca="1" si="192"/>
        <v/>
      </c>
      <c r="BV171" s="355" t="str">
        <f t="shared" ca="1" si="193"/>
        <v/>
      </c>
      <c r="BW171" s="355"/>
      <c r="BX171" s="379">
        <f t="shared" ca="1" si="194"/>
        <v>0</v>
      </c>
      <c r="BY171" s="351">
        <f t="shared" ca="1" si="195"/>
        <v>0</v>
      </c>
      <c r="BZ171" s="174">
        <f t="shared" ca="1" si="196"/>
        <v>0</v>
      </c>
      <c r="CA171" s="174">
        <f t="shared" ca="1" si="197"/>
        <v>1</v>
      </c>
      <c r="CB171" s="351"/>
      <c r="CC171" s="174"/>
      <c r="CD171" s="174"/>
      <c r="CE171" s="352">
        <f t="shared" si="198"/>
        <v>-1</v>
      </c>
      <c r="CF171" s="267">
        <f t="shared" si="199"/>
        <v>-2</v>
      </c>
      <c r="CG171" s="267">
        <f t="shared" si="200"/>
        <v>-3</v>
      </c>
      <c r="CH171" s="354">
        <f t="shared" ca="1" si="201"/>
        <v>1</v>
      </c>
      <c r="CI171" s="100">
        <f t="shared" ca="1" si="202"/>
        <v>4</v>
      </c>
      <c r="CJ171" s="100">
        <f t="shared" ca="1" si="203"/>
        <v>1</v>
      </c>
      <c r="CK171" s="354">
        <f t="shared" ca="1" si="204"/>
        <v>0</v>
      </c>
      <c r="CL171" s="100">
        <f t="shared" ca="1" si="205"/>
        <v>6</v>
      </c>
      <c r="CM171" s="100">
        <f t="shared" ca="1" si="206"/>
        <v>3</v>
      </c>
      <c r="CN171" s="354">
        <f t="shared" ca="1" si="207"/>
        <v>0</v>
      </c>
      <c r="CO171" s="354"/>
      <c r="CR171" s="355" t="str">
        <f t="shared" ca="1" si="208"/>
        <v/>
      </c>
      <c r="CS171" s="355" t="str">
        <f t="shared" ca="1" si="209"/>
        <v/>
      </c>
      <c r="CT171" s="355"/>
      <c r="CU171" s="355" t="str">
        <f t="shared" si="210"/>
        <v/>
      </c>
      <c r="CV171" s="355" t="str">
        <f t="shared" ca="1" si="211"/>
        <v/>
      </c>
      <c r="CW171" s="355" t="str">
        <f t="shared" ca="1" si="212"/>
        <v/>
      </c>
      <c r="CX171" s="402"/>
      <c r="CY171" t="str">
        <f t="shared" ca="1" si="213"/>
        <v/>
      </c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</row>
    <row r="172" spans="1:133" x14ac:dyDescent="0.25">
      <c r="A172" s="126">
        <v>93</v>
      </c>
      <c r="B172" s="123">
        <f>IF(ввод!F95="","",ввод!F95)</f>
        <v>99.435583286926857</v>
      </c>
      <c r="C172" s="123">
        <f>IF(ввод!G95="","",ввод!G95)</f>
        <v>97.648686373794931</v>
      </c>
      <c r="D172" s="123" t="str">
        <f>IF(ввод!H95="","",ввод!H95)</f>
        <v/>
      </c>
      <c r="E172" s="124" t="str">
        <f>IF(ввод!I95="","",ввод!I95)</f>
        <v/>
      </c>
      <c r="F172" s="100">
        <f t="shared" si="109"/>
        <v>2</v>
      </c>
      <c r="G172" s="257">
        <f>IF(AND(F172&gt;=2,COUNTA(ввод!D95)=1),1,"")</f>
        <v>1</v>
      </c>
      <c r="H172" s="100">
        <f t="shared" si="145"/>
        <v>1.2635269245568941</v>
      </c>
      <c r="K172" s="100">
        <f t="shared" si="141"/>
        <v>98.542134830360894</v>
      </c>
      <c r="M172" s="100">
        <f>IF(ISNUMBER(парам!$B$8),K172-парам!$B$8,K172-$B$3)</f>
        <v>-1.4578651696391063</v>
      </c>
      <c r="N172" s="100">
        <f t="shared" si="142"/>
        <v>-1.5</v>
      </c>
      <c r="O172" s="125">
        <f t="shared" ca="1" si="146"/>
        <v>-1.8538209155008984</v>
      </c>
      <c r="P172" s="100">
        <f t="shared" si="147"/>
        <v>1.7868969131319261</v>
      </c>
      <c r="Q172" s="100">
        <f t="shared" si="143"/>
        <v>1.8</v>
      </c>
      <c r="R172" s="125">
        <f t="shared" ca="1" si="148"/>
        <v>0.80185659461240688</v>
      </c>
      <c r="S172" s="100">
        <f t="shared" si="214"/>
        <v>1.7982813961205721</v>
      </c>
      <c r="T172" s="100">
        <f t="shared" si="149"/>
        <v>1.8</v>
      </c>
      <c r="U172" s="125">
        <f t="shared" ca="1" si="215"/>
        <v>2.2888794638859915</v>
      </c>
      <c r="V172" s="174">
        <f t="shared" ca="1" si="150"/>
        <v>0</v>
      </c>
      <c r="W172" s="351">
        <f t="shared" ca="1" si="151"/>
        <v>1</v>
      </c>
      <c r="X172" s="174">
        <f t="shared" ca="1" si="152"/>
        <v>1</v>
      </c>
      <c r="Y172" s="174">
        <f t="shared" ca="1" si="153"/>
        <v>1</v>
      </c>
      <c r="Z172" s="351">
        <f t="shared" si="154"/>
        <v>-1</v>
      </c>
      <c r="AA172" s="174">
        <f t="shared" si="155"/>
        <v>1</v>
      </c>
      <c r="AB172" s="174">
        <f t="shared" si="156"/>
        <v>0</v>
      </c>
      <c r="AC172" s="352">
        <f t="shared" si="216"/>
        <v>-1</v>
      </c>
      <c r="AD172" s="267">
        <f t="shared" si="157"/>
        <v>0</v>
      </c>
      <c r="AE172" s="267">
        <f t="shared" si="158"/>
        <v>1</v>
      </c>
      <c r="AF172" s="354">
        <f t="shared" ca="1" si="159"/>
        <v>0</v>
      </c>
      <c r="AG172" s="100">
        <f t="shared" ca="1" si="160"/>
        <v>7</v>
      </c>
      <c r="AH172" s="100">
        <f t="shared" ca="1" si="161"/>
        <v>2</v>
      </c>
      <c r="AI172" s="354">
        <f t="shared" ca="1" si="162"/>
        <v>1</v>
      </c>
      <c r="AJ172" s="100">
        <f t="shared" ca="1" si="163"/>
        <v>5</v>
      </c>
      <c r="AK172" s="100">
        <f t="shared" ca="1" si="164"/>
        <v>2</v>
      </c>
      <c r="AL172" s="354">
        <f t="shared" ca="1" si="165"/>
        <v>0</v>
      </c>
      <c r="AM172" s="354">
        <f t="shared" ca="1" si="166"/>
        <v>1</v>
      </c>
      <c r="AN172" s="100">
        <f t="shared" ref="AN172:AO172" ca="1" si="243">SUM(AL168:AL172)</f>
        <v>1</v>
      </c>
      <c r="AO172" s="100">
        <f t="shared" ca="1" si="243"/>
        <v>2</v>
      </c>
      <c r="AP172" s="355" t="str">
        <f t="shared" ca="1" si="168"/>
        <v/>
      </c>
      <c r="AQ172" s="355" t="str">
        <f t="shared" ca="1" si="169"/>
        <v/>
      </c>
      <c r="AR172" s="355" t="str">
        <f t="shared" si="170"/>
        <v/>
      </c>
      <c r="AS172" s="355" t="str">
        <f t="shared" si="171"/>
        <v/>
      </c>
      <c r="AT172" s="355" t="str">
        <f t="shared" ca="1" si="172"/>
        <v/>
      </c>
      <c r="AU172" s="355" t="str">
        <f t="shared" ca="1" si="173"/>
        <v/>
      </c>
      <c r="AV172" s="355" t="str">
        <f t="shared" ca="1" si="174"/>
        <v/>
      </c>
      <c r="AW172" s="379">
        <f t="shared" ca="1" si="175"/>
        <v>0</v>
      </c>
      <c r="AX172" s="351">
        <f t="shared" ca="1" si="176"/>
        <v>0</v>
      </c>
      <c r="AY172" s="174">
        <f t="shared" ca="1" si="177"/>
        <v>0</v>
      </c>
      <c r="AZ172" s="174">
        <f t="shared" ca="1" si="178"/>
        <v>0</v>
      </c>
      <c r="BA172" s="351"/>
      <c r="BB172" s="174"/>
      <c r="BC172" s="174"/>
      <c r="BD172" s="352">
        <f t="shared" si="179"/>
        <v>1</v>
      </c>
      <c r="BE172" s="267">
        <f t="shared" si="180"/>
        <v>2</v>
      </c>
      <c r="BF172" s="267">
        <f t="shared" si="181"/>
        <v>1</v>
      </c>
      <c r="BG172" s="354">
        <f t="shared" ca="1" si="182"/>
        <v>0</v>
      </c>
      <c r="BH172" s="100">
        <f t="shared" ca="1" si="183"/>
        <v>9</v>
      </c>
      <c r="BI172" s="100">
        <f t="shared" ca="1" si="184"/>
        <v>3</v>
      </c>
      <c r="BJ172" s="354">
        <f t="shared" ca="1" si="185"/>
        <v>1</v>
      </c>
      <c r="BK172" s="100">
        <f t="shared" ca="1" si="186"/>
        <v>4</v>
      </c>
      <c r="BL172" s="100">
        <f t="shared" ca="1" si="187"/>
        <v>3</v>
      </c>
      <c r="BM172" s="354">
        <f t="shared" ca="1" si="188"/>
        <v>1</v>
      </c>
      <c r="BN172" s="354"/>
      <c r="BQ172" s="355" t="str">
        <f t="shared" ca="1" si="189"/>
        <v/>
      </c>
      <c r="BR172" s="355" t="str">
        <f t="shared" ca="1" si="190"/>
        <v/>
      </c>
      <c r="BS172" s="355"/>
      <c r="BT172" s="355" t="str">
        <f t="shared" si="191"/>
        <v/>
      </c>
      <c r="BU172" s="355" t="str">
        <f t="shared" ca="1" si="192"/>
        <v/>
      </c>
      <c r="BV172" s="355" t="str">
        <f t="shared" ca="1" si="193"/>
        <v/>
      </c>
      <c r="BW172" s="355"/>
      <c r="BX172" s="379">
        <f t="shared" ca="1" si="194"/>
        <v>1</v>
      </c>
      <c r="BY172" s="351">
        <f t="shared" ca="1" si="195"/>
        <v>1</v>
      </c>
      <c r="BZ172" s="174">
        <f t="shared" ca="1" si="196"/>
        <v>1</v>
      </c>
      <c r="CA172" s="174">
        <f t="shared" ca="1" si="197"/>
        <v>1</v>
      </c>
      <c r="CB172" s="351"/>
      <c r="CC172" s="174"/>
      <c r="CD172" s="174"/>
      <c r="CE172" s="352">
        <f t="shared" si="198"/>
        <v>1</v>
      </c>
      <c r="CF172" s="267">
        <f t="shared" si="199"/>
        <v>-2</v>
      </c>
      <c r="CG172" s="267">
        <f t="shared" si="200"/>
        <v>-1</v>
      </c>
      <c r="CH172" s="354">
        <f t="shared" ca="1" si="201"/>
        <v>0</v>
      </c>
      <c r="CI172" s="100">
        <f t="shared" ca="1" si="202"/>
        <v>3</v>
      </c>
      <c r="CJ172" s="100">
        <f t="shared" ca="1" si="203"/>
        <v>1</v>
      </c>
      <c r="CK172" s="354">
        <f t="shared" ca="1" si="204"/>
        <v>1</v>
      </c>
      <c r="CL172" s="100">
        <f t="shared" ca="1" si="205"/>
        <v>7</v>
      </c>
      <c r="CM172" s="100">
        <f t="shared" ca="1" si="206"/>
        <v>3</v>
      </c>
      <c r="CN172" s="354">
        <f t="shared" ca="1" si="207"/>
        <v>1</v>
      </c>
      <c r="CO172" s="354"/>
      <c r="CR172" s="355" t="str">
        <f t="shared" ca="1" si="208"/>
        <v xml:space="preserve">wR1'1&gt;3S </v>
      </c>
      <c r="CS172" s="355" t="str">
        <f t="shared" ca="1" si="209"/>
        <v/>
      </c>
      <c r="CT172" s="355"/>
      <c r="CU172" s="355" t="str">
        <f t="shared" si="210"/>
        <v/>
      </c>
      <c r="CV172" s="355" t="str">
        <f t="shared" ca="1" si="211"/>
        <v/>
      </c>
      <c r="CW172" s="355" t="str">
        <f t="shared" ca="1" si="212"/>
        <v/>
      </c>
      <c r="CX172" s="402"/>
      <c r="CY172" t="str">
        <f t="shared" ca="1" si="213"/>
        <v xml:space="preserve">wR1'1&gt;3S </v>
      </c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</row>
    <row r="173" spans="1:133" x14ac:dyDescent="0.25">
      <c r="A173" s="126">
        <v>94</v>
      </c>
      <c r="B173" s="123">
        <f>IF(ввод!F96="","",ввод!F96)</f>
        <v>98.886547612479902</v>
      </c>
      <c r="C173" s="123">
        <f>IF(ввод!G96="","",ввод!G96)</f>
        <v>100.11834219193605</v>
      </c>
      <c r="D173" s="123" t="str">
        <f>IF(ввод!H96="","",ввод!H96)</f>
        <v/>
      </c>
      <c r="E173" s="124" t="str">
        <f>IF(ввод!I96="","",ввод!I96)</f>
        <v/>
      </c>
      <c r="F173" s="100">
        <f t="shared" si="109"/>
        <v>2</v>
      </c>
      <c r="G173" s="257">
        <f>IF(AND(F173&gt;=2,COUNTA(ввод!D96)=1),1,"")</f>
        <v>1</v>
      </c>
      <c r="H173" s="100">
        <f t="shared" si="145"/>
        <v>0.87101030016227488</v>
      </c>
      <c r="K173" s="100">
        <f t="shared" si="141"/>
        <v>99.502444902207969</v>
      </c>
      <c r="M173" s="100">
        <f>IF(ISNUMBER(парам!$B$8),K173-парам!$B$8,K173-$B$3)</f>
        <v>-0.49755509779203067</v>
      </c>
      <c r="N173" s="100">
        <f t="shared" si="142"/>
        <v>-0.5</v>
      </c>
      <c r="O173" s="125">
        <f t="shared" ca="1" si="146"/>
        <v>-0.63269091415998058</v>
      </c>
      <c r="P173" s="100">
        <f t="shared" si="147"/>
        <v>1.2317945794561496</v>
      </c>
      <c r="Q173" s="100">
        <f t="shared" si="143"/>
        <v>1.2</v>
      </c>
      <c r="R173" s="125">
        <f t="shared" ca="1" si="148"/>
        <v>0.55275858360151897</v>
      </c>
      <c r="S173" s="100">
        <f t="shared" si="214"/>
        <v>0.96031007184707562</v>
      </c>
      <c r="T173" s="100">
        <f t="shared" si="149"/>
        <v>0.96</v>
      </c>
      <c r="U173" s="125">
        <f t="shared" ca="1" si="215"/>
        <v>1.2207357140725286</v>
      </c>
      <c r="V173" s="174">
        <f t="shared" ca="1" si="150"/>
        <v>0</v>
      </c>
      <c r="W173" s="351">
        <f t="shared" ca="1" si="151"/>
        <v>0</v>
      </c>
      <c r="X173" s="174">
        <f t="shared" ca="1" si="152"/>
        <v>1</v>
      </c>
      <c r="Y173" s="174">
        <f t="shared" ca="1" si="153"/>
        <v>0</v>
      </c>
      <c r="Z173" s="351">
        <f t="shared" si="154"/>
        <v>-1</v>
      </c>
      <c r="AA173" s="174">
        <f t="shared" si="155"/>
        <v>1</v>
      </c>
      <c r="AB173" s="174">
        <f t="shared" si="156"/>
        <v>0</v>
      </c>
      <c r="AC173" s="352">
        <f t="shared" si="216"/>
        <v>1</v>
      </c>
      <c r="AD173" s="267">
        <f t="shared" si="157"/>
        <v>2</v>
      </c>
      <c r="AE173" s="267">
        <f t="shared" si="158"/>
        <v>1</v>
      </c>
      <c r="AF173" s="354">
        <f t="shared" ca="1" si="159"/>
        <v>0</v>
      </c>
      <c r="AG173" s="100">
        <f t="shared" ca="1" si="160"/>
        <v>6</v>
      </c>
      <c r="AH173" s="100">
        <f t="shared" ca="1" si="161"/>
        <v>2</v>
      </c>
      <c r="AI173" s="354">
        <f t="shared" ca="1" si="162"/>
        <v>1</v>
      </c>
      <c r="AJ173" s="100">
        <f t="shared" ca="1" si="163"/>
        <v>6</v>
      </c>
      <c r="AK173" s="100">
        <f t="shared" ca="1" si="164"/>
        <v>3</v>
      </c>
      <c r="AL173" s="354">
        <f t="shared" ca="1" si="165"/>
        <v>0</v>
      </c>
      <c r="AM173" s="354">
        <f t="shared" ca="1" si="166"/>
        <v>1</v>
      </c>
      <c r="AN173" s="100">
        <f t="shared" ref="AN173:AO173" ca="1" si="244">SUM(AL169:AL173)</f>
        <v>1</v>
      </c>
      <c r="AO173" s="100">
        <f t="shared" ca="1" si="244"/>
        <v>2</v>
      </c>
      <c r="AP173" s="355" t="str">
        <f t="shared" ca="1" si="168"/>
        <v/>
      </c>
      <c r="AQ173" s="355" t="str">
        <f t="shared" ca="1" si="169"/>
        <v/>
      </c>
      <c r="AR173" s="355" t="str">
        <f t="shared" si="170"/>
        <v/>
      </c>
      <c r="AS173" s="355" t="str">
        <f t="shared" si="171"/>
        <v/>
      </c>
      <c r="AT173" s="355" t="str">
        <f t="shared" ca="1" si="172"/>
        <v/>
      </c>
      <c r="AU173" s="355" t="str">
        <f t="shared" ca="1" si="173"/>
        <v/>
      </c>
      <c r="AV173" s="355" t="str">
        <f t="shared" ca="1" si="174"/>
        <v/>
      </c>
      <c r="AW173" s="379">
        <f t="shared" ca="1" si="175"/>
        <v>0</v>
      </c>
      <c r="AX173" s="351">
        <f t="shared" ca="1" si="176"/>
        <v>0</v>
      </c>
      <c r="AY173" s="174">
        <f t="shared" ca="1" si="177"/>
        <v>0</v>
      </c>
      <c r="AZ173" s="174">
        <f t="shared" ca="1" si="178"/>
        <v>0</v>
      </c>
      <c r="BA173" s="351"/>
      <c r="BB173" s="174"/>
      <c r="BC173" s="174"/>
      <c r="BD173" s="352">
        <f t="shared" si="179"/>
        <v>-1</v>
      </c>
      <c r="BE173" s="267">
        <f t="shared" si="180"/>
        <v>0</v>
      </c>
      <c r="BF173" s="267">
        <f t="shared" si="181"/>
        <v>1</v>
      </c>
      <c r="BG173" s="354">
        <f t="shared" ca="1" si="182"/>
        <v>0</v>
      </c>
      <c r="BH173" s="100">
        <f t="shared" ca="1" si="183"/>
        <v>8</v>
      </c>
      <c r="BI173" s="100">
        <f t="shared" ca="1" si="184"/>
        <v>2</v>
      </c>
      <c r="BJ173" s="354">
        <f t="shared" ca="1" si="185"/>
        <v>1</v>
      </c>
      <c r="BK173" s="100">
        <f t="shared" ca="1" si="186"/>
        <v>5</v>
      </c>
      <c r="BL173" s="100">
        <f t="shared" ca="1" si="187"/>
        <v>3</v>
      </c>
      <c r="BM173" s="354">
        <f t="shared" ca="1" si="188"/>
        <v>1</v>
      </c>
      <c r="BN173" s="354"/>
      <c r="BQ173" s="355" t="str">
        <f t="shared" ca="1" si="189"/>
        <v/>
      </c>
      <c r="BR173" s="355" t="str">
        <f t="shared" ca="1" si="190"/>
        <v/>
      </c>
      <c r="BS173" s="355"/>
      <c r="BT173" s="355" t="str">
        <f t="shared" si="191"/>
        <v/>
      </c>
      <c r="BU173" s="355" t="str">
        <f t="shared" ca="1" si="192"/>
        <v/>
      </c>
      <c r="BV173" s="355" t="str">
        <f t="shared" ca="1" si="193"/>
        <v/>
      </c>
      <c r="BW173" s="355"/>
      <c r="BX173" s="379">
        <f t="shared" ca="1" si="194"/>
        <v>0</v>
      </c>
      <c r="BY173" s="351">
        <f t="shared" ca="1" si="195"/>
        <v>1</v>
      </c>
      <c r="BZ173" s="174">
        <f t="shared" ca="1" si="196"/>
        <v>2</v>
      </c>
      <c r="CA173" s="174">
        <f t="shared" ca="1" si="197"/>
        <v>1</v>
      </c>
      <c r="CB173" s="351"/>
      <c r="CC173" s="174"/>
      <c r="CD173" s="174"/>
      <c r="CE173" s="352">
        <f t="shared" si="198"/>
        <v>-1</v>
      </c>
      <c r="CF173" s="267">
        <f t="shared" si="199"/>
        <v>-2</v>
      </c>
      <c r="CG173" s="267">
        <f t="shared" si="200"/>
        <v>-1</v>
      </c>
      <c r="CH173" s="354">
        <f t="shared" ca="1" si="201"/>
        <v>0</v>
      </c>
      <c r="CI173" s="100">
        <f t="shared" ca="1" si="202"/>
        <v>2</v>
      </c>
      <c r="CJ173" s="100">
        <f t="shared" ca="1" si="203"/>
        <v>1</v>
      </c>
      <c r="CK173" s="354">
        <f t="shared" ca="1" si="204"/>
        <v>1</v>
      </c>
      <c r="CL173" s="100">
        <f t="shared" ca="1" si="205"/>
        <v>7</v>
      </c>
      <c r="CM173" s="100">
        <f t="shared" ca="1" si="206"/>
        <v>3</v>
      </c>
      <c r="CN173" s="354">
        <f t="shared" ca="1" si="207"/>
        <v>1</v>
      </c>
      <c r="CO173" s="354"/>
      <c r="CR173" s="355" t="str">
        <f t="shared" ca="1" si="208"/>
        <v/>
      </c>
      <c r="CS173" s="355" t="str">
        <f t="shared" ca="1" si="209"/>
        <v xml:space="preserve">wR3'2&gt;2S </v>
      </c>
      <c r="CT173" s="355"/>
      <c r="CU173" s="355" t="str">
        <f t="shared" si="210"/>
        <v/>
      </c>
      <c r="CV173" s="355" t="str">
        <f t="shared" ca="1" si="211"/>
        <v/>
      </c>
      <c r="CW173" s="355" t="str">
        <f t="shared" ca="1" si="212"/>
        <v/>
      </c>
      <c r="CX173" s="402"/>
      <c r="CY173" t="str">
        <f t="shared" ca="1" si="213"/>
        <v xml:space="preserve">wR3'2&gt;2S </v>
      </c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</row>
    <row r="174" spans="1:133" x14ac:dyDescent="0.25">
      <c r="A174" s="126">
        <v>95</v>
      </c>
      <c r="B174" s="123">
        <f>IF(ввод!F97="","",ввод!F97)</f>
        <v>99.965641333666895</v>
      </c>
      <c r="C174" s="123">
        <f>IF(ввод!G97="","",ввод!G97)</f>
        <v>99.829160048449012</v>
      </c>
      <c r="D174" s="123" t="str">
        <f>IF(ввод!H97="","",ввод!H97)</f>
        <v/>
      </c>
      <c r="E174" s="124" t="str">
        <f>IF(ввод!I97="","",ввод!I97)</f>
        <v/>
      </c>
      <c r="F174" s="100">
        <f t="shared" si="109"/>
        <v>2</v>
      </c>
      <c r="G174" s="257">
        <f>IF(AND(F174&gt;=2,COUNTA(ввод!D97)=1),1,"")</f>
        <v>1</v>
      </c>
      <c r="H174" s="100">
        <f t="shared" si="145"/>
        <v>9.6506842282620339E-2</v>
      </c>
      <c r="K174" s="100">
        <f t="shared" si="141"/>
        <v>99.897400691057953</v>
      </c>
      <c r="M174" s="100">
        <f>IF(ISNUMBER(парам!$B$8),K174-парам!$B$8,K174-$B$3)</f>
        <v>-0.10259930894204672</v>
      </c>
      <c r="N174" s="100">
        <f t="shared" si="142"/>
        <v>-0.1</v>
      </c>
      <c r="O174" s="125">
        <f t="shared" ca="1" si="146"/>
        <v>-0.13046525069241394</v>
      </c>
      <c r="P174" s="100">
        <f t="shared" si="147"/>
        <v>0.13648128521788294</v>
      </c>
      <c r="Q174" s="100">
        <f t="shared" si="143"/>
        <v>0.14000000000000001</v>
      </c>
      <c r="R174" s="125">
        <f t="shared" ca="1" si="148"/>
        <v>6.1244953633795007E-2</v>
      </c>
      <c r="S174" s="100">
        <f t="shared" si="214"/>
        <v>0.39495578884998395</v>
      </c>
      <c r="T174" s="100">
        <f t="shared" si="149"/>
        <v>0.39</v>
      </c>
      <c r="U174" s="125">
        <f t="shared" ca="1" si="215"/>
        <v>0.49592388384196479</v>
      </c>
      <c r="V174" s="174">
        <f t="shared" ca="1" si="150"/>
        <v>0</v>
      </c>
      <c r="W174" s="351">
        <f t="shared" ca="1" si="151"/>
        <v>0</v>
      </c>
      <c r="X174" s="174">
        <f t="shared" ca="1" si="152"/>
        <v>0</v>
      </c>
      <c r="Y174" s="174">
        <f t="shared" ca="1" si="153"/>
        <v>1</v>
      </c>
      <c r="Z174" s="351">
        <f t="shared" si="154"/>
        <v>-1</v>
      </c>
      <c r="AA174" s="174">
        <f t="shared" si="155"/>
        <v>3</v>
      </c>
      <c r="AB174" s="174">
        <f t="shared" si="156"/>
        <v>0</v>
      </c>
      <c r="AC174" s="352">
        <f t="shared" si="216"/>
        <v>1</v>
      </c>
      <c r="AD174" s="267">
        <f t="shared" si="157"/>
        <v>2</v>
      </c>
      <c r="AE174" s="267">
        <f t="shared" si="158"/>
        <v>1</v>
      </c>
      <c r="AF174" s="354">
        <f t="shared" ca="1" si="159"/>
        <v>1</v>
      </c>
      <c r="AG174" s="100">
        <f t="shared" ca="1" si="160"/>
        <v>7</v>
      </c>
      <c r="AH174" s="100">
        <f t="shared" ca="1" si="161"/>
        <v>3</v>
      </c>
      <c r="AI174" s="354">
        <f t="shared" ca="1" si="162"/>
        <v>0</v>
      </c>
      <c r="AJ174" s="100">
        <f t="shared" ca="1" si="163"/>
        <v>5</v>
      </c>
      <c r="AK174" s="100">
        <f t="shared" ca="1" si="164"/>
        <v>2</v>
      </c>
      <c r="AL174" s="354">
        <f t="shared" ca="1" si="165"/>
        <v>0</v>
      </c>
      <c r="AM174" s="354">
        <f t="shared" ca="1" si="166"/>
        <v>0</v>
      </c>
      <c r="AN174" s="100">
        <f t="shared" ref="AN174:AO174" ca="1" si="245">SUM(AL170:AL174)</f>
        <v>1</v>
      </c>
      <c r="AO174" s="100">
        <f t="shared" ca="1" si="245"/>
        <v>2</v>
      </c>
      <c r="AP174" s="355" t="str">
        <f t="shared" ca="1" si="168"/>
        <v/>
      </c>
      <c r="AQ174" s="355" t="str">
        <f t="shared" ca="1" si="169"/>
        <v/>
      </c>
      <c r="AR174" s="355" t="str">
        <f t="shared" si="170"/>
        <v/>
      </c>
      <c r="AS174" s="355" t="str">
        <f t="shared" si="171"/>
        <v/>
      </c>
      <c r="AT174" s="355" t="str">
        <f t="shared" ca="1" si="172"/>
        <v/>
      </c>
      <c r="AU174" s="355" t="str">
        <f t="shared" ca="1" si="173"/>
        <v/>
      </c>
      <c r="AV174" s="355" t="str">
        <f t="shared" ca="1" si="174"/>
        <v/>
      </c>
      <c r="AW174" s="379">
        <f t="shared" ca="1" si="175"/>
        <v>0</v>
      </c>
      <c r="AX174" s="351">
        <f t="shared" ca="1" si="176"/>
        <v>0</v>
      </c>
      <c r="AY174" s="174">
        <f t="shared" ca="1" si="177"/>
        <v>0</v>
      </c>
      <c r="AZ174" s="174">
        <f t="shared" ca="1" si="178"/>
        <v>0</v>
      </c>
      <c r="BA174" s="351"/>
      <c r="BB174" s="174"/>
      <c r="BC174" s="174"/>
      <c r="BD174" s="352">
        <f t="shared" si="179"/>
        <v>-1</v>
      </c>
      <c r="BE174" s="267">
        <f t="shared" si="180"/>
        <v>0</v>
      </c>
      <c r="BF174" s="267">
        <f t="shared" si="181"/>
        <v>-1</v>
      </c>
      <c r="BG174" s="354">
        <f t="shared" ca="1" si="182"/>
        <v>1</v>
      </c>
      <c r="BH174" s="100">
        <f t="shared" ca="1" si="183"/>
        <v>8</v>
      </c>
      <c r="BI174" s="100">
        <f t="shared" ca="1" si="184"/>
        <v>3</v>
      </c>
      <c r="BJ174" s="354">
        <f t="shared" ca="1" si="185"/>
        <v>0</v>
      </c>
      <c r="BK174" s="100">
        <f t="shared" ca="1" si="186"/>
        <v>5</v>
      </c>
      <c r="BL174" s="100">
        <f t="shared" ca="1" si="187"/>
        <v>2</v>
      </c>
      <c r="BM174" s="354">
        <f t="shared" ca="1" si="188"/>
        <v>0</v>
      </c>
      <c r="BN174" s="354"/>
      <c r="BQ174" s="355" t="str">
        <f t="shared" ca="1" si="189"/>
        <v/>
      </c>
      <c r="BR174" s="355" t="str">
        <f t="shared" ca="1" si="190"/>
        <v/>
      </c>
      <c r="BS174" s="355"/>
      <c r="BT174" s="355" t="str">
        <f t="shared" si="191"/>
        <v/>
      </c>
      <c r="BU174" s="355" t="str">
        <f t="shared" ca="1" si="192"/>
        <v/>
      </c>
      <c r="BV174" s="355" t="str">
        <f t="shared" ca="1" si="193"/>
        <v/>
      </c>
      <c r="BW174" s="355"/>
      <c r="BX174" s="379">
        <f t="shared" ca="1" si="194"/>
        <v>0</v>
      </c>
      <c r="BY174" s="351">
        <f t="shared" ca="1" si="195"/>
        <v>0</v>
      </c>
      <c r="BZ174" s="174">
        <f t="shared" ca="1" si="196"/>
        <v>1</v>
      </c>
      <c r="CA174" s="174">
        <f t="shared" ca="1" si="197"/>
        <v>1</v>
      </c>
      <c r="CB174" s="351"/>
      <c r="CC174" s="174"/>
      <c r="CD174" s="174"/>
      <c r="CE174" s="352">
        <f t="shared" si="198"/>
        <v>-1</v>
      </c>
      <c r="CF174" s="267">
        <f t="shared" si="199"/>
        <v>-2</v>
      </c>
      <c r="CG174" s="267">
        <f t="shared" si="200"/>
        <v>-3</v>
      </c>
      <c r="CH174" s="354">
        <f t="shared" ca="1" si="201"/>
        <v>0</v>
      </c>
      <c r="CI174" s="100">
        <f t="shared" ca="1" si="202"/>
        <v>2</v>
      </c>
      <c r="CJ174" s="100">
        <f t="shared" ca="1" si="203"/>
        <v>1</v>
      </c>
      <c r="CK174" s="354">
        <f t="shared" ca="1" si="204"/>
        <v>1</v>
      </c>
      <c r="CL174" s="100">
        <f t="shared" ca="1" si="205"/>
        <v>7</v>
      </c>
      <c r="CM174" s="100">
        <f t="shared" ca="1" si="206"/>
        <v>3</v>
      </c>
      <c r="CN174" s="354">
        <f t="shared" ca="1" si="207"/>
        <v>0</v>
      </c>
      <c r="CO174" s="354"/>
      <c r="CR174" s="355" t="str">
        <f t="shared" ca="1" si="208"/>
        <v/>
      </c>
      <c r="CS174" s="355" t="str">
        <f t="shared" ca="1" si="209"/>
        <v/>
      </c>
      <c r="CT174" s="355"/>
      <c r="CU174" s="355" t="str">
        <f t="shared" si="210"/>
        <v/>
      </c>
      <c r="CV174" s="355" t="str">
        <f t="shared" ca="1" si="211"/>
        <v/>
      </c>
      <c r="CW174" s="355" t="str">
        <f t="shared" ca="1" si="212"/>
        <v/>
      </c>
      <c r="CX174" s="402"/>
      <c r="CY174" t="str">
        <f t="shared" ca="1" si="213"/>
        <v/>
      </c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</row>
    <row r="175" spans="1:133" x14ac:dyDescent="0.25">
      <c r="A175" s="126">
        <v>96</v>
      </c>
      <c r="B175" s="123">
        <f>IF(ввод!F98="","",ввод!F98)</f>
        <v>98.468800016841783</v>
      </c>
      <c r="C175" s="123">
        <f>IF(ввод!G98="","",ввод!G98)</f>
        <v>99.073040908664595</v>
      </c>
      <c r="D175" s="123" t="str">
        <f>IF(ввод!H98="","",ввод!H98)</f>
        <v/>
      </c>
      <c r="E175" s="124" t="str">
        <f>IF(ввод!I98="","",ввод!I98)</f>
        <v/>
      </c>
      <c r="F175" s="100">
        <f t="shared" si="109"/>
        <v>2</v>
      </c>
      <c r="G175" s="257">
        <f>IF(AND(F175&gt;=2,COUNTA(ввод!D98)=1),1,"")</f>
        <v>1</v>
      </c>
      <c r="H175" s="100">
        <f t="shared" si="145"/>
        <v>0.42726283207811738</v>
      </c>
      <c r="K175" s="100">
        <f t="shared" si="141"/>
        <v>98.770920462753196</v>
      </c>
      <c r="M175" s="100">
        <f>IF(ISNUMBER(парам!$B$8),K175-парам!$B$8,K175-$B$3)</f>
        <v>-1.229079537246804</v>
      </c>
      <c r="N175" s="100">
        <f t="shared" si="142"/>
        <v>-1.2</v>
      </c>
      <c r="O175" s="125">
        <f t="shared" ca="1" si="146"/>
        <v>-1.5628971734926149</v>
      </c>
      <c r="P175" s="100">
        <f t="shared" si="147"/>
        <v>0.60424089182281193</v>
      </c>
      <c r="Q175" s="100">
        <f t="shared" si="143"/>
        <v>0.6</v>
      </c>
      <c r="R175" s="125">
        <f t="shared" ca="1" si="148"/>
        <v>0.27114857062089071</v>
      </c>
      <c r="S175" s="100">
        <f t="shared" si="214"/>
        <v>1.1264802283047572</v>
      </c>
      <c r="T175" s="100">
        <f t="shared" si="149"/>
        <v>1.1000000000000001</v>
      </c>
      <c r="U175" s="125">
        <f t="shared" ca="1" si="215"/>
        <v>1.3987596723747726</v>
      </c>
      <c r="V175" s="174">
        <f t="shared" ca="1" si="150"/>
        <v>0</v>
      </c>
      <c r="W175" s="351">
        <f t="shared" ca="1" si="151"/>
        <v>1</v>
      </c>
      <c r="X175" s="174">
        <f t="shared" ca="1" si="152"/>
        <v>1</v>
      </c>
      <c r="Y175" s="174">
        <f t="shared" ca="1" si="153"/>
        <v>1</v>
      </c>
      <c r="Z175" s="351">
        <f t="shared" si="154"/>
        <v>-1</v>
      </c>
      <c r="AA175" s="174">
        <f t="shared" si="155"/>
        <v>3</v>
      </c>
      <c r="AB175" s="174">
        <f t="shared" si="156"/>
        <v>2</v>
      </c>
      <c r="AC175" s="352">
        <f t="shared" si="216"/>
        <v>-1</v>
      </c>
      <c r="AD175" s="267">
        <f t="shared" si="157"/>
        <v>0</v>
      </c>
      <c r="AE175" s="267">
        <f t="shared" si="158"/>
        <v>-1</v>
      </c>
      <c r="AF175" s="354">
        <f t="shared" ca="1" si="159"/>
        <v>0</v>
      </c>
      <c r="AG175" s="100">
        <f t="shared" ca="1" si="160"/>
        <v>6</v>
      </c>
      <c r="AH175" s="100">
        <f t="shared" ca="1" si="161"/>
        <v>3</v>
      </c>
      <c r="AI175" s="354">
        <f t="shared" ca="1" si="162"/>
        <v>1</v>
      </c>
      <c r="AJ175" s="100">
        <f t="shared" ca="1" si="163"/>
        <v>5</v>
      </c>
      <c r="AK175" s="100">
        <f t="shared" ca="1" si="164"/>
        <v>3</v>
      </c>
      <c r="AL175" s="354">
        <f t="shared" ca="1" si="165"/>
        <v>0</v>
      </c>
      <c r="AM175" s="354">
        <f t="shared" ca="1" si="166"/>
        <v>1</v>
      </c>
      <c r="AN175" s="100">
        <f t="shared" ref="AN175:AO175" ca="1" si="246">SUM(AL171:AL175)</f>
        <v>0</v>
      </c>
      <c r="AO175" s="100">
        <f t="shared" ca="1" si="246"/>
        <v>3</v>
      </c>
      <c r="AP175" s="355" t="str">
        <f t="shared" ca="1" si="168"/>
        <v/>
      </c>
      <c r="AQ175" s="355" t="str">
        <f t="shared" ca="1" si="169"/>
        <v/>
      </c>
      <c r="AR175" s="355" t="str">
        <f t="shared" si="170"/>
        <v/>
      </c>
      <c r="AS175" s="355" t="str">
        <f t="shared" si="171"/>
        <v/>
      </c>
      <c r="AT175" s="355" t="str">
        <f t="shared" ca="1" si="172"/>
        <v/>
      </c>
      <c r="AU175" s="355" t="str">
        <f t="shared" ca="1" si="173"/>
        <v/>
      </c>
      <c r="AV175" s="355" t="str">
        <f t="shared" ca="1" si="174"/>
        <v/>
      </c>
      <c r="AW175" s="379">
        <f t="shared" ca="1" si="175"/>
        <v>0</v>
      </c>
      <c r="AX175" s="351">
        <f t="shared" ca="1" si="176"/>
        <v>0</v>
      </c>
      <c r="AY175" s="174">
        <f t="shared" ca="1" si="177"/>
        <v>0</v>
      </c>
      <c r="AZ175" s="174">
        <f t="shared" ca="1" si="178"/>
        <v>0</v>
      </c>
      <c r="BA175" s="351"/>
      <c r="BB175" s="174"/>
      <c r="BC175" s="174"/>
      <c r="BD175" s="352">
        <f t="shared" si="179"/>
        <v>1</v>
      </c>
      <c r="BE175" s="267">
        <f t="shared" si="180"/>
        <v>0</v>
      </c>
      <c r="BF175" s="267">
        <f t="shared" si="181"/>
        <v>-1</v>
      </c>
      <c r="BG175" s="354">
        <f t="shared" ca="1" si="182"/>
        <v>1</v>
      </c>
      <c r="BH175" s="100">
        <f t="shared" ca="1" si="183"/>
        <v>8</v>
      </c>
      <c r="BI175" s="100">
        <f t="shared" ca="1" si="184"/>
        <v>3</v>
      </c>
      <c r="BJ175" s="354">
        <f t="shared" ca="1" si="185"/>
        <v>0</v>
      </c>
      <c r="BK175" s="100">
        <f t="shared" ca="1" si="186"/>
        <v>4</v>
      </c>
      <c r="BL175" s="100">
        <f t="shared" ca="1" si="187"/>
        <v>2</v>
      </c>
      <c r="BM175" s="354">
        <f t="shared" ca="1" si="188"/>
        <v>0</v>
      </c>
      <c r="BN175" s="354"/>
      <c r="BQ175" s="355" t="str">
        <f t="shared" ca="1" si="189"/>
        <v/>
      </c>
      <c r="BR175" s="355" t="str">
        <f t="shared" ca="1" si="190"/>
        <v/>
      </c>
      <c r="BS175" s="355"/>
      <c r="BT175" s="355" t="str">
        <f t="shared" si="191"/>
        <v/>
      </c>
      <c r="BU175" s="355" t="str">
        <f t="shared" ca="1" si="192"/>
        <v/>
      </c>
      <c r="BV175" s="355" t="str">
        <f t="shared" ca="1" si="193"/>
        <v/>
      </c>
      <c r="BW175" s="355"/>
      <c r="BX175" s="379">
        <f t="shared" ca="1" si="194"/>
        <v>0</v>
      </c>
      <c r="BY175" s="351">
        <f t="shared" ca="1" si="195"/>
        <v>1</v>
      </c>
      <c r="BZ175" s="174">
        <f t="shared" ca="1" si="196"/>
        <v>1</v>
      </c>
      <c r="CA175" s="174">
        <f t="shared" ca="1" si="197"/>
        <v>2</v>
      </c>
      <c r="CB175" s="351"/>
      <c r="CC175" s="174"/>
      <c r="CD175" s="174"/>
      <c r="CE175" s="352">
        <f t="shared" si="198"/>
        <v>1</v>
      </c>
      <c r="CF175" s="267">
        <f t="shared" si="199"/>
        <v>-2</v>
      </c>
      <c r="CG175" s="267">
        <f t="shared" si="200"/>
        <v>-1</v>
      </c>
      <c r="CH175" s="354">
        <f t="shared" ca="1" si="201"/>
        <v>0</v>
      </c>
      <c r="CI175" s="100">
        <f t="shared" ca="1" si="202"/>
        <v>2</v>
      </c>
      <c r="CJ175" s="100">
        <f t="shared" ca="1" si="203"/>
        <v>1</v>
      </c>
      <c r="CK175" s="354">
        <f t="shared" ca="1" si="204"/>
        <v>1</v>
      </c>
      <c r="CL175" s="100">
        <f t="shared" ca="1" si="205"/>
        <v>7</v>
      </c>
      <c r="CM175" s="100">
        <f t="shared" ca="1" si="206"/>
        <v>4</v>
      </c>
      <c r="CN175" s="354">
        <f t="shared" ca="1" si="207"/>
        <v>1</v>
      </c>
      <c r="CO175" s="354"/>
      <c r="CR175" s="355" t="str">
        <f t="shared" ca="1" si="208"/>
        <v/>
      </c>
      <c r="CS175" s="355" t="str">
        <f t="shared" ca="1" si="209"/>
        <v xml:space="preserve">wR3'2&gt;2S </v>
      </c>
      <c r="CT175" s="355"/>
      <c r="CU175" s="355" t="str">
        <f t="shared" si="210"/>
        <v/>
      </c>
      <c r="CV175" s="355" t="str">
        <f t="shared" ca="1" si="211"/>
        <v/>
      </c>
      <c r="CW175" s="355" t="str">
        <f t="shared" ca="1" si="212"/>
        <v/>
      </c>
      <c r="CX175" s="402"/>
      <c r="CY175" t="str">
        <f t="shared" ca="1" si="213"/>
        <v xml:space="preserve">wR3'2&gt;2S </v>
      </c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</row>
    <row r="176" spans="1:133" x14ac:dyDescent="0.25">
      <c r="A176" s="126">
        <v>97</v>
      </c>
      <c r="B176" s="123">
        <f>IF(ввод!F99="","",ввод!F99)</f>
        <v>102.3385727331836</v>
      </c>
      <c r="C176" s="123">
        <f>IF(ввод!G99="","",ввод!G99)</f>
        <v>101.11097244189497</v>
      </c>
      <c r="D176" s="123" t="str">
        <f>IF(ввод!H99="","",ввод!H99)</f>
        <v/>
      </c>
      <c r="E176" s="124" t="str">
        <f>IF(ввод!I99="","",ввод!I99)</f>
        <v/>
      </c>
      <c r="F176" s="100">
        <f t="shared" si="109"/>
        <v>2</v>
      </c>
      <c r="G176" s="257">
        <f>IF(AND(F176&gt;=2,COUNTA(ввод!D99)=1),1,"")</f>
        <v>1</v>
      </c>
      <c r="H176" s="100">
        <f t="shared" si="145"/>
        <v>0.86804449055676713</v>
      </c>
      <c r="K176" s="100">
        <f t="shared" si="141"/>
        <v>101.72477258753929</v>
      </c>
      <c r="M176" s="100">
        <f>IF(ISNUMBER(парам!$B$8),K176-парам!$B$8,K176-$B$3)</f>
        <v>1.7247725875392916</v>
      </c>
      <c r="N176" s="100">
        <f t="shared" si="142"/>
        <v>1.7</v>
      </c>
      <c r="O176" s="125">
        <f t="shared" ca="1" si="146"/>
        <v>2.193220308606771</v>
      </c>
      <c r="P176" s="100">
        <f t="shared" si="147"/>
        <v>1.2276002912886241</v>
      </c>
      <c r="Q176" s="100">
        <f t="shared" si="143"/>
        <v>1.2</v>
      </c>
      <c r="R176" s="125">
        <f t="shared" ca="1" si="148"/>
        <v>0.5508764282280787</v>
      </c>
      <c r="S176" s="100">
        <f t="shared" si="214"/>
        <v>2.9538521247860956</v>
      </c>
      <c r="T176" s="100">
        <f t="shared" si="149"/>
        <v>3</v>
      </c>
      <c r="U176" s="125">
        <f t="shared" ca="1" si="215"/>
        <v>3.8147991064766522</v>
      </c>
      <c r="V176" s="174">
        <f t="shared" ca="1" si="150"/>
        <v>1</v>
      </c>
      <c r="W176" s="351">
        <f t="shared" ca="1" si="151"/>
        <v>1</v>
      </c>
      <c r="X176" s="174">
        <f t="shared" ca="1" si="152"/>
        <v>2</v>
      </c>
      <c r="Y176" s="174">
        <f t="shared" ca="1" si="153"/>
        <v>1</v>
      </c>
      <c r="Z176" s="351">
        <f t="shared" si="154"/>
        <v>1</v>
      </c>
      <c r="AA176" s="174">
        <f t="shared" si="155"/>
        <v>1</v>
      </c>
      <c r="AB176" s="174">
        <f t="shared" si="156"/>
        <v>2</v>
      </c>
      <c r="AC176" s="352">
        <f t="shared" si="216"/>
        <v>1</v>
      </c>
      <c r="AD176" s="267">
        <f t="shared" si="157"/>
        <v>0</v>
      </c>
      <c r="AE176" s="267">
        <f t="shared" si="158"/>
        <v>1</v>
      </c>
      <c r="AF176" s="354">
        <f t="shared" ca="1" si="159"/>
        <v>0</v>
      </c>
      <c r="AG176" s="100">
        <f t="shared" ca="1" si="160"/>
        <v>6</v>
      </c>
      <c r="AH176" s="100">
        <f t="shared" ca="1" si="161"/>
        <v>2</v>
      </c>
      <c r="AI176" s="354">
        <f t="shared" ca="1" si="162"/>
        <v>1</v>
      </c>
      <c r="AJ176" s="100">
        <f t="shared" ca="1" si="163"/>
        <v>5</v>
      </c>
      <c r="AK176" s="100">
        <f t="shared" ca="1" si="164"/>
        <v>3</v>
      </c>
      <c r="AL176" s="354">
        <f t="shared" ca="1" si="165"/>
        <v>1</v>
      </c>
      <c r="AM176" s="354">
        <f t="shared" ca="1" si="166"/>
        <v>0</v>
      </c>
      <c r="AN176" s="100">
        <f t="shared" ref="AN176:AO176" ca="1" si="247">SUM(AL172:AL176)</f>
        <v>1</v>
      </c>
      <c r="AO176" s="100">
        <f t="shared" ca="1" si="247"/>
        <v>3</v>
      </c>
      <c r="AP176" s="355" t="str">
        <f t="shared" ca="1" si="168"/>
        <v xml:space="preserve">wX1'1&gt;3S </v>
      </c>
      <c r="AQ176" s="355" t="str">
        <f t="shared" ca="1" si="169"/>
        <v xml:space="preserve">wX3'2&gt;2S </v>
      </c>
      <c r="AR176" s="355" t="str">
        <f t="shared" si="170"/>
        <v/>
      </c>
      <c r="AS176" s="355" t="str">
        <f t="shared" si="171"/>
        <v/>
      </c>
      <c r="AT176" s="355" t="str">
        <f t="shared" ca="1" si="172"/>
        <v/>
      </c>
      <c r="AU176" s="355" t="str">
        <f t="shared" ca="1" si="173"/>
        <v/>
      </c>
      <c r="AV176" s="355" t="str">
        <f t="shared" ca="1" si="174"/>
        <v/>
      </c>
      <c r="AW176" s="379">
        <f t="shared" ca="1" si="175"/>
        <v>0</v>
      </c>
      <c r="AX176" s="351">
        <f t="shared" ca="1" si="176"/>
        <v>0</v>
      </c>
      <c r="AY176" s="174">
        <f t="shared" ca="1" si="177"/>
        <v>0</v>
      </c>
      <c r="AZ176" s="174">
        <f t="shared" ca="1" si="178"/>
        <v>0</v>
      </c>
      <c r="BA176" s="351"/>
      <c r="BB176" s="174"/>
      <c r="BC176" s="174"/>
      <c r="BD176" s="352">
        <f t="shared" si="179"/>
        <v>1</v>
      </c>
      <c r="BE176" s="267">
        <f t="shared" si="180"/>
        <v>0</v>
      </c>
      <c r="BF176" s="267">
        <f t="shared" si="181"/>
        <v>1</v>
      </c>
      <c r="BG176" s="354">
        <f t="shared" ca="1" si="182"/>
        <v>0</v>
      </c>
      <c r="BH176" s="100">
        <f t="shared" ca="1" si="183"/>
        <v>8</v>
      </c>
      <c r="BI176" s="100">
        <f t="shared" ca="1" si="184"/>
        <v>3</v>
      </c>
      <c r="BJ176" s="354">
        <f t="shared" ca="1" si="185"/>
        <v>1</v>
      </c>
      <c r="BK176" s="100">
        <f t="shared" ca="1" si="186"/>
        <v>5</v>
      </c>
      <c r="BL176" s="100">
        <f t="shared" ca="1" si="187"/>
        <v>2</v>
      </c>
      <c r="BM176" s="354">
        <f t="shared" ca="1" si="188"/>
        <v>1</v>
      </c>
      <c r="BN176" s="354"/>
      <c r="BQ176" s="355" t="str">
        <f t="shared" ca="1" si="189"/>
        <v/>
      </c>
      <c r="BR176" s="355" t="str">
        <f t="shared" ca="1" si="190"/>
        <v/>
      </c>
      <c r="BS176" s="355"/>
      <c r="BT176" s="355" t="str">
        <f t="shared" si="191"/>
        <v/>
      </c>
      <c r="BU176" s="355" t="str">
        <f t="shared" ca="1" si="192"/>
        <v/>
      </c>
      <c r="BV176" s="355" t="str">
        <f t="shared" ca="1" si="193"/>
        <v/>
      </c>
      <c r="BW176" s="355"/>
      <c r="BX176" s="379">
        <f t="shared" ca="1" si="194"/>
        <v>1</v>
      </c>
      <c r="BY176" s="351">
        <f t="shared" ca="1" si="195"/>
        <v>1</v>
      </c>
      <c r="BZ176" s="174">
        <f t="shared" ca="1" si="196"/>
        <v>2</v>
      </c>
      <c r="CA176" s="174">
        <f t="shared" ca="1" si="197"/>
        <v>1</v>
      </c>
      <c r="CB176" s="351"/>
      <c r="CC176" s="174"/>
      <c r="CD176" s="174"/>
      <c r="CE176" s="352">
        <f t="shared" si="198"/>
        <v>1</v>
      </c>
      <c r="CF176" s="267">
        <f t="shared" si="199"/>
        <v>0</v>
      </c>
      <c r="CG176" s="267">
        <f t="shared" si="200"/>
        <v>1</v>
      </c>
      <c r="CH176" s="354">
        <f t="shared" ca="1" si="201"/>
        <v>0</v>
      </c>
      <c r="CI176" s="100">
        <f t="shared" ca="1" si="202"/>
        <v>2</v>
      </c>
      <c r="CJ176" s="100">
        <f t="shared" ca="1" si="203"/>
        <v>1</v>
      </c>
      <c r="CK176" s="354">
        <f t="shared" ca="1" si="204"/>
        <v>1</v>
      </c>
      <c r="CL176" s="100">
        <f t="shared" ca="1" si="205"/>
        <v>7</v>
      </c>
      <c r="CM176" s="100">
        <f t="shared" ca="1" si="206"/>
        <v>4</v>
      </c>
      <c r="CN176" s="354">
        <f t="shared" ca="1" si="207"/>
        <v>1</v>
      </c>
      <c r="CO176" s="354"/>
      <c r="CR176" s="355" t="str">
        <f t="shared" ca="1" si="208"/>
        <v xml:space="preserve">wR1'1&gt;3S </v>
      </c>
      <c r="CS176" s="355" t="str">
        <f t="shared" ca="1" si="209"/>
        <v xml:space="preserve">wR3'2&gt;2S </v>
      </c>
      <c r="CT176" s="355"/>
      <c r="CU176" s="355" t="str">
        <f t="shared" si="210"/>
        <v/>
      </c>
      <c r="CV176" s="355" t="str">
        <f t="shared" ca="1" si="211"/>
        <v/>
      </c>
      <c r="CW176" s="355" t="str">
        <f t="shared" ca="1" si="212"/>
        <v/>
      </c>
      <c r="CX176" s="402"/>
      <c r="CY176" t="str">
        <f t="shared" ca="1" si="213"/>
        <v xml:space="preserve">wX1'1&gt;3S wX3'2&gt;2S wR1'1&gt;3S wR3'2&gt;2S </v>
      </c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</row>
    <row r="177" spans="1:133" x14ac:dyDescent="0.25">
      <c r="A177" s="126">
        <v>98</v>
      </c>
      <c r="B177" s="123">
        <f>IF(ввод!F100="","",ввод!F100)</f>
        <v>101.61928133777667</v>
      </c>
      <c r="C177" s="123">
        <f>IF(ввод!G100="","",ввод!G100)</f>
        <v>100.19967678592751</v>
      </c>
      <c r="D177" s="123" t="str">
        <f>IF(ввод!H100="","",ввод!H100)</f>
        <v/>
      </c>
      <c r="E177" s="124" t="str">
        <f>IF(ввод!I100="","",ввод!I100)</f>
        <v/>
      </c>
      <c r="F177" s="100">
        <f t="shared" ref="F177:F240" si="248">IF(COUNT(B177:E177)&lt;2,"",COUNT(B177:E177))</f>
        <v>2</v>
      </c>
      <c r="G177" s="257">
        <f>IF(AND(F177&gt;=2,COUNTA(ввод!D100)=1),1,"")</f>
        <v>1</v>
      </c>
      <c r="H177" s="100">
        <f t="shared" si="145"/>
        <v>1.0038120052158319</v>
      </c>
      <c r="K177" s="100">
        <f t="shared" si="141"/>
        <v>100.9094790618521</v>
      </c>
      <c r="M177" s="100">
        <f>IF(ISNUMBER(парам!$B$8),K177-парам!$B$8,K177-$B$3)</f>
        <v>0.90947906185209604</v>
      </c>
      <c r="N177" s="100">
        <f t="shared" si="142"/>
        <v>0.91</v>
      </c>
      <c r="O177" s="125">
        <f t="shared" ca="1" si="146"/>
        <v>1.1564933041708667</v>
      </c>
      <c r="P177" s="100">
        <f t="shared" si="147"/>
        <v>1.4196045518491616</v>
      </c>
      <c r="Q177" s="100">
        <f t="shared" si="143"/>
        <v>1.4</v>
      </c>
      <c r="R177" s="125">
        <f t="shared" ca="1" si="148"/>
        <v>0.6370369008287603</v>
      </c>
      <c r="S177" s="100">
        <f t="shared" si="214"/>
        <v>0.8152935256871956</v>
      </c>
      <c r="T177" s="100">
        <f t="shared" si="149"/>
        <v>0.82</v>
      </c>
      <c r="U177" s="125">
        <f t="shared" ca="1" si="215"/>
        <v>1.042711755770285</v>
      </c>
      <c r="V177" s="174">
        <f t="shared" ca="1" si="150"/>
        <v>0</v>
      </c>
      <c r="W177" s="351">
        <f t="shared" ca="1" si="151"/>
        <v>1</v>
      </c>
      <c r="X177" s="174">
        <f t="shared" ca="1" si="152"/>
        <v>2</v>
      </c>
      <c r="Y177" s="174">
        <f t="shared" ca="1" si="153"/>
        <v>2</v>
      </c>
      <c r="Z177" s="351">
        <f t="shared" si="154"/>
        <v>1</v>
      </c>
      <c r="AA177" s="174">
        <f t="shared" si="155"/>
        <v>1</v>
      </c>
      <c r="AB177" s="174">
        <f t="shared" si="156"/>
        <v>2</v>
      </c>
      <c r="AC177" s="352">
        <f t="shared" si="216"/>
        <v>-1</v>
      </c>
      <c r="AD177" s="267">
        <f t="shared" si="157"/>
        <v>0</v>
      </c>
      <c r="AE177" s="267">
        <f t="shared" si="158"/>
        <v>1</v>
      </c>
      <c r="AF177" s="354">
        <f t="shared" ca="1" si="159"/>
        <v>0</v>
      </c>
      <c r="AG177" s="100">
        <f t="shared" ca="1" si="160"/>
        <v>6</v>
      </c>
      <c r="AH177" s="100">
        <f t="shared" ca="1" si="161"/>
        <v>2</v>
      </c>
      <c r="AI177" s="354">
        <f t="shared" ca="1" si="162"/>
        <v>1</v>
      </c>
      <c r="AJ177" s="100">
        <f t="shared" ca="1" si="163"/>
        <v>6</v>
      </c>
      <c r="AK177" s="100">
        <f t="shared" ca="1" si="164"/>
        <v>3</v>
      </c>
      <c r="AL177" s="354">
        <f t="shared" ca="1" si="165"/>
        <v>1</v>
      </c>
      <c r="AM177" s="354">
        <f t="shared" ca="1" si="166"/>
        <v>0</v>
      </c>
      <c r="AN177" s="100">
        <f t="shared" ref="AN177:AO177" ca="1" si="249">SUM(AL173:AL177)</f>
        <v>2</v>
      </c>
      <c r="AO177" s="100">
        <f t="shared" ca="1" si="249"/>
        <v>2</v>
      </c>
      <c r="AP177" s="355" t="str">
        <f t="shared" ca="1" si="168"/>
        <v/>
      </c>
      <c r="AQ177" s="355" t="str">
        <f t="shared" ca="1" si="169"/>
        <v xml:space="preserve">wX3'2&gt;2S </v>
      </c>
      <c r="AR177" s="355" t="str">
        <f t="shared" si="170"/>
        <v/>
      </c>
      <c r="AS177" s="355" t="str">
        <f t="shared" si="171"/>
        <v/>
      </c>
      <c r="AT177" s="355" t="str">
        <f t="shared" ca="1" si="172"/>
        <v/>
      </c>
      <c r="AU177" s="355" t="str">
        <f t="shared" ca="1" si="173"/>
        <v/>
      </c>
      <c r="AV177" s="355" t="str">
        <f t="shared" ca="1" si="174"/>
        <v/>
      </c>
      <c r="AW177" s="379">
        <f t="shared" ca="1" si="175"/>
        <v>0</v>
      </c>
      <c r="AX177" s="351">
        <f t="shared" ca="1" si="176"/>
        <v>0</v>
      </c>
      <c r="AY177" s="174">
        <f t="shared" ca="1" si="177"/>
        <v>0</v>
      </c>
      <c r="AZ177" s="174">
        <f t="shared" ca="1" si="178"/>
        <v>0</v>
      </c>
      <c r="BA177" s="351"/>
      <c r="BB177" s="174"/>
      <c r="BC177" s="174"/>
      <c r="BD177" s="352">
        <f t="shared" si="179"/>
        <v>1</v>
      </c>
      <c r="BE177" s="267">
        <f t="shared" si="180"/>
        <v>2</v>
      </c>
      <c r="BF177" s="267">
        <f t="shared" si="181"/>
        <v>1</v>
      </c>
      <c r="BG177" s="354">
        <f t="shared" ca="1" si="182"/>
        <v>0</v>
      </c>
      <c r="BH177" s="100">
        <f t="shared" ca="1" si="183"/>
        <v>8</v>
      </c>
      <c r="BI177" s="100">
        <f t="shared" ca="1" si="184"/>
        <v>3</v>
      </c>
      <c r="BJ177" s="354">
        <f t="shared" ca="1" si="185"/>
        <v>1</v>
      </c>
      <c r="BK177" s="100">
        <f t="shared" ca="1" si="186"/>
        <v>5</v>
      </c>
      <c r="BL177" s="100">
        <f t="shared" ca="1" si="187"/>
        <v>2</v>
      </c>
      <c r="BM177" s="354">
        <f t="shared" ca="1" si="188"/>
        <v>1</v>
      </c>
      <c r="BN177" s="354"/>
      <c r="BQ177" s="355" t="str">
        <f t="shared" ca="1" si="189"/>
        <v/>
      </c>
      <c r="BR177" s="355" t="str">
        <f t="shared" ca="1" si="190"/>
        <v/>
      </c>
      <c r="BS177" s="355"/>
      <c r="BT177" s="355" t="str">
        <f t="shared" si="191"/>
        <v/>
      </c>
      <c r="BU177" s="355" t="str">
        <f t="shared" ca="1" si="192"/>
        <v/>
      </c>
      <c r="BV177" s="355" t="str">
        <f t="shared" ca="1" si="193"/>
        <v/>
      </c>
      <c r="BW177" s="355"/>
      <c r="BX177" s="379">
        <f t="shared" ca="1" si="194"/>
        <v>0</v>
      </c>
      <c r="BY177" s="351">
        <f t="shared" ca="1" si="195"/>
        <v>1</v>
      </c>
      <c r="BZ177" s="174">
        <f t="shared" ca="1" si="196"/>
        <v>2</v>
      </c>
      <c r="CA177" s="174">
        <f t="shared" ca="1" si="197"/>
        <v>2</v>
      </c>
      <c r="CB177" s="351"/>
      <c r="CC177" s="174"/>
      <c r="CD177" s="174"/>
      <c r="CE177" s="352">
        <f t="shared" si="198"/>
        <v>-1</v>
      </c>
      <c r="CF177" s="267">
        <f t="shared" si="199"/>
        <v>0</v>
      </c>
      <c r="CG177" s="267">
        <f t="shared" si="200"/>
        <v>-1</v>
      </c>
      <c r="CH177" s="354">
        <f t="shared" ca="1" si="201"/>
        <v>0</v>
      </c>
      <c r="CI177" s="100">
        <f t="shared" ca="1" si="202"/>
        <v>2</v>
      </c>
      <c r="CJ177" s="100">
        <f t="shared" ca="1" si="203"/>
        <v>1</v>
      </c>
      <c r="CK177" s="354">
        <f t="shared" ca="1" si="204"/>
        <v>1</v>
      </c>
      <c r="CL177" s="100">
        <f t="shared" ca="1" si="205"/>
        <v>7</v>
      </c>
      <c r="CM177" s="100">
        <f t="shared" ca="1" si="206"/>
        <v>4</v>
      </c>
      <c r="CN177" s="354">
        <f t="shared" ca="1" si="207"/>
        <v>1</v>
      </c>
      <c r="CO177" s="354"/>
      <c r="CR177" s="355" t="str">
        <f t="shared" ca="1" si="208"/>
        <v/>
      </c>
      <c r="CS177" s="355" t="str">
        <f t="shared" ca="1" si="209"/>
        <v xml:space="preserve">wR3'2&gt;2S </v>
      </c>
      <c r="CT177" s="355"/>
      <c r="CU177" s="355" t="str">
        <f t="shared" si="210"/>
        <v/>
      </c>
      <c r="CV177" s="355" t="str">
        <f t="shared" ca="1" si="211"/>
        <v/>
      </c>
      <c r="CW177" s="355" t="str">
        <f t="shared" ca="1" si="212"/>
        <v/>
      </c>
      <c r="CX177" s="402"/>
      <c r="CY177" t="str">
        <f t="shared" ca="1" si="213"/>
        <v xml:space="preserve">wX3'2&gt;2S wR3'2&gt;2S </v>
      </c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</row>
    <row r="178" spans="1:133" x14ac:dyDescent="0.25">
      <c r="A178" s="126">
        <v>99</v>
      </c>
      <c r="B178" s="123">
        <f>IF(ввод!F101="","",ввод!F101)</f>
        <v>100.82537202295634</v>
      </c>
      <c r="C178" s="123">
        <f>IF(ввод!G101="","",ввод!G101)</f>
        <v>100.19268791765985</v>
      </c>
      <c r="D178" s="123" t="str">
        <f>IF(ввод!H101="","",ввод!H101)</f>
        <v/>
      </c>
      <c r="E178" s="124" t="str">
        <f>IF(ввод!I101="","",ввод!I101)</f>
        <v/>
      </c>
      <c r="F178" s="100">
        <f t="shared" si="248"/>
        <v>2</v>
      </c>
      <c r="G178" s="257">
        <f>IF(AND(F178&gt;=2,COUNTA(ввод!D101)=1),1,"")</f>
        <v>1</v>
      </c>
      <c r="H178" s="100">
        <f t="shared" si="145"/>
        <v>0.44737522120409234</v>
      </c>
      <c r="K178" s="100">
        <f t="shared" si="141"/>
        <v>100.50902997030809</v>
      </c>
      <c r="M178" s="100">
        <f>IF(ISNUMBER(парам!$B$8),K178-парам!$B$8,K178-$B$3)</f>
        <v>0.50902997030809161</v>
      </c>
      <c r="N178" s="100">
        <f t="shared" si="142"/>
        <v>0.51</v>
      </c>
      <c r="O178" s="125">
        <f t="shared" ca="1" si="146"/>
        <v>0.64728235863371486</v>
      </c>
      <c r="P178" s="100">
        <f t="shared" si="147"/>
        <v>0.63268410529649088</v>
      </c>
      <c r="Q178" s="100">
        <f t="shared" si="143"/>
        <v>0.63</v>
      </c>
      <c r="R178" s="125">
        <f t="shared" ca="1" si="148"/>
        <v>0.28391224944770288</v>
      </c>
      <c r="S178" s="100">
        <f t="shared" si="214"/>
        <v>0.40044909154400443</v>
      </c>
      <c r="T178" s="100">
        <f t="shared" si="149"/>
        <v>0.4</v>
      </c>
      <c r="U178" s="125">
        <f t="shared" ca="1" si="215"/>
        <v>0.50863988086355361</v>
      </c>
      <c r="V178" s="174">
        <f t="shared" ca="1" si="150"/>
        <v>0</v>
      </c>
      <c r="W178" s="351">
        <f t="shared" ca="1" si="151"/>
        <v>0</v>
      </c>
      <c r="X178" s="174">
        <f t="shared" ca="1" si="152"/>
        <v>1</v>
      </c>
      <c r="Y178" s="174">
        <f t="shared" ca="1" si="153"/>
        <v>1</v>
      </c>
      <c r="Z178" s="351">
        <f t="shared" si="154"/>
        <v>1</v>
      </c>
      <c r="AA178" s="174">
        <f t="shared" si="155"/>
        <v>1</v>
      </c>
      <c r="AB178" s="174">
        <f t="shared" si="156"/>
        <v>0</v>
      </c>
      <c r="AC178" s="352">
        <f t="shared" si="216"/>
        <v>-1</v>
      </c>
      <c r="AD178" s="267">
        <f t="shared" si="157"/>
        <v>0</v>
      </c>
      <c r="AE178" s="267">
        <f t="shared" si="158"/>
        <v>-1</v>
      </c>
      <c r="AF178" s="354">
        <f t="shared" ca="1" si="159"/>
        <v>0</v>
      </c>
      <c r="AG178" s="100">
        <f t="shared" ca="1" si="160"/>
        <v>5</v>
      </c>
      <c r="AH178" s="100">
        <f t="shared" ca="1" si="161"/>
        <v>1</v>
      </c>
      <c r="AI178" s="354">
        <f t="shared" ca="1" si="162"/>
        <v>1</v>
      </c>
      <c r="AJ178" s="100">
        <f t="shared" ca="1" si="163"/>
        <v>6</v>
      </c>
      <c r="AK178" s="100">
        <f t="shared" ca="1" si="164"/>
        <v>4</v>
      </c>
      <c r="AL178" s="354">
        <f t="shared" ca="1" si="165"/>
        <v>1</v>
      </c>
      <c r="AM178" s="354">
        <f t="shared" ca="1" si="166"/>
        <v>0</v>
      </c>
      <c r="AN178" s="100">
        <f t="shared" ref="AN178:AO178" ca="1" si="250">SUM(AL174:AL178)</f>
        <v>3</v>
      </c>
      <c r="AO178" s="100">
        <f t="shared" ca="1" si="250"/>
        <v>1</v>
      </c>
      <c r="AP178" s="355" t="str">
        <f t="shared" ca="1" si="168"/>
        <v/>
      </c>
      <c r="AQ178" s="355" t="str">
        <f t="shared" ca="1" si="169"/>
        <v/>
      </c>
      <c r="AR178" s="355" t="str">
        <f t="shared" si="170"/>
        <v/>
      </c>
      <c r="AS178" s="355" t="str">
        <f t="shared" si="171"/>
        <v/>
      </c>
      <c r="AT178" s="355" t="str">
        <f t="shared" ca="1" si="172"/>
        <v/>
      </c>
      <c r="AU178" s="355" t="str">
        <f t="shared" ca="1" si="173"/>
        <v/>
      </c>
      <c r="AV178" s="355" t="str">
        <f t="shared" ca="1" si="174"/>
        <v/>
      </c>
      <c r="AW178" s="379">
        <f t="shared" ca="1" si="175"/>
        <v>0</v>
      </c>
      <c r="AX178" s="351">
        <f t="shared" ca="1" si="176"/>
        <v>0</v>
      </c>
      <c r="AY178" s="174">
        <f t="shared" ca="1" si="177"/>
        <v>0</v>
      </c>
      <c r="AZ178" s="174">
        <f t="shared" ca="1" si="178"/>
        <v>0</v>
      </c>
      <c r="BA178" s="351"/>
      <c r="BB178" s="174"/>
      <c r="BC178" s="174"/>
      <c r="BD178" s="352">
        <f t="shared" si="179"/>
        <v>-1</v>
      </c>
      <c r="BE178" s="267">
        <f t="shared" si="180"/>
        <v>0</v>
      </c>
      <c r="BF178" s="267">
        <f t="shared" si="181"/>
        <v>1</v>
      </c>
      <c r="BG178" s="354">
        <f t="shared" ca="1" si="182"/>
        <v>1</v>
      </c>
      <c r="BH178" s="100">
        <f t="shared" ca="1" si="183"/>
        <v>8</v>
      </c>
      <c r="BI178" s="100">
        <f t="shared" ca="1" si="184"/>
        <v>3</v>
      </c>
      <c r="BJ178" s="354">
        <f t="shared" ca="1" si="185"/>
        <v>0</v>
      </c>
      <c r="BK178" s="100">
        <f t="shared" ca="1" si="186"/>
        <v>4</v>
      </c>
      <c r="BL178" s="100">
        <f t="shared" ca="1" si="187"/>
        <v>2</v>
      </c>
      <c r="BM178" s="354">
        <f t="shared" ca="1" si="188"/>
        <v>0</v>
      </c>
      <c r="BN178" s="354"/>
      <c r="BQ178" s="355" t="str">
        <f t="shared" ca="1" si="189"/>
        <v/>
      </c>
      <c r="BR178" s="355" t="str">
        <f t="shared" ca="1" si="190"/>
        <v/>
      </c>
      <c r="BS178" s="355"/>
      <c r="BT178" s="355" t="str">
        <f t="shared" si="191"/>
        <v/>
      </c>
      <c r="BU178" s="355" t="str">
        <f t="shared" ca="1" si="192"/>
        <v/>
      </c>
      <c r="BV178" s="355" t="str">
        <f t="shared" ca="1" si="193"/>
        <v/>
      </c>
      <c r="BW178" s="355"/>
      <c r="BX178" s="379">
        <f t="shared" ca="1" si="194"/>
        <v>0</v>
      </c>
      <c r="BY178" s="351">
        <f t="shared" ca="1" si="195"/>
        <v>0</v>
      </c>
      <c r="BZ178" s="174">
        <f t="shared" ca="1" si="196"/>
        <v>1</v>
      </c>
      <c r="CA178" s="174">
        <f t="shared" ca="1" si="197"/>
        <v>1</v>
      </c>
      <c r="CB178" s="351"/>
      <c r="CC178" s="174"/>
      <c r="CD178" s="174"/>
      <c r="CE178" s="352">
        <f t="shared" si="198"/>
        <v>-1</v>
      </c>
      <c r="CF178" s="267">
        <f t="shared" si="199"/>
        <v>-2</v>
      </c>
      <c r="CG178" s="267">
        <f t="shared" si="200"/>
        <v>-1</v>
      </c>
      <c r="CH178" s="354">
        <f t="shared" ca="1" si="201"/>
        <v>0</v>
      </c>
      <c r="CI178" s="100">
        <f t="shared" ca="1" si="202"/>
        <v>2</v>
      </c>
      <c r="CJ178" s="100">
        <f t="shared" ca="1" si="203"/>
        <v>0</v>
      </c>
      <c r="CK178" s="354">
        <f t="shared" ca="1" si="204"/>
        <v>1</v>
      </c>
      <c r="CL178" s="100">
        <f t="shared" ca="1" si="205"/>
        <v>7</v>
      </c>
      <c r="CM178" s="100">
        <f t="shared" ca="1" si="206"/>
        <v>4</v>
      </c>
      <c r="CN178" s="354">
        <f t="shared" ca="1" si="207"/>
        <v>0</v>
      </c>
      <c r="CO178" s="354"/>
      <c r="CR178" s="355" t="str">
        <f t="shared" ca="1" si="208"/>
        <v/>
      </c>
      <c r="CS178" s="355" t="str">
        <f t="shared" ca="1" si="209"/>
        <v/>
      </c>
      <c r="CT178" s="355"/>
      <c r="CU178" s="355" t="str">
        <f t="shared" si="210"/>
        <v/>
      </c>
      <c r="CV178" s="355" t="str">
        <f t="shared" ca="1" si="211"/>
        <v/>
      </c>
      <c r="CW178" s="355" t="str">
        <f t="shared" ca="1" si="212"/>
        <v/>
      </c>
      <c r="CX178" s="402"/>
      <c r="CY178" t="str">
        <f t="shared" ca="1" si="213"/>
        <v/>
      </c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</row>
    <row r="179" spans="1:133" x14ac:dyDescent="0.25">
      <c r="A179" s="126">
        <v>100</v>
      </c>
      <c r="B179" s="123">
        <f>IF(ввод!F102="","",ввод!F102)</f>
        <v>100.64693407743692</v>
      </c>
      <c r="C179" s="123">
        <f>IF(ввод!G102="","",ввод!G102)</f>
        <v>100.51168419218691</v>
      </c>
      <c r="D179" s="123" t="str">
        <f>IF(ввод!H102="","",ввод!H102)</f>
        <v/>
      </c>
      <c r="E179" s="124" t="str">
        <f>IF(ввод!I102="","",ввод!I102)</f>
        <v/>
      </c>
      <c r="F179" s="100">
        <f t="shared" si="248"/>
        <v>2</v>
      </c>
      <c r="G179" s="257">
        <f>IF(AND(F179&gt;=2,COUNTA(ввод!D102)=1),1,"")</f>
        <v>1</v>
      </c>
      <c r="H179" s="100">
        <f t="shared" si="145"/>
        <v>9.5636111014990866E-2</v>
      </c>
      <c r="K179" s="100">
        <f t="shared" si="141"/>
        <v>100.57930913481192</v>
      </c>
      <c r="M179" s="100">
        <f>IF(ISNUMBER(парам!$B$8),K179-парам!$B$8,K179-$B$3)</f>
        <v>0.57930913481192192</v>
      </c>
      <c r="N179" s="100">
        <f t="shared" si="142"/>
        <v>0.57999999999999996</v>
      </c>
      <c r="O179" s="125">
        <f t="shared" ca="1" si="146"/>
        <v>0.73664932328476074</v>
      </c>
      <c r="P179" s="100">
        <f t="shared" si="147"/>
        <v>0.13524988525001902</v>
      </c>
      <c r="Q179" s="100">
        <f t="shared" si="143"/>
        <v>0.14000000000000001</v>
      </c>
      <c r="R179" s="125">
        <f t="shared" ca="1" si="148"/>
        <v>6.0692372129187364E-2</v>
      </c>
      <c r="S179" s="100">
        <f t="shared" si="214"/>
        <v>7.0279164503830316E-2</v>
      </c>
      <c r="T179" s="100">
        <f t="shared" si="149"/>
        <v>7.0000000000000007E-2</v>
      </c>
      <c r="U179" s="125">
        <f t="shared" ca="1" si="215"/>
        <v>8.9011979151121898E-2</v>
      </c>
      <c r="V179" s="174">
        <f t="shared" ca="1" si="150"/>
        <v>0</v>
      </c>
      <c r="W179" s="351">
        <f t="shared" ca="1" si="151"/>
        <v>0</v>
      </c>
      <c r="X179" s="174">
        <f t="shared" ca="1" si="152"/>
        <v>0</v>
      </c>
      <c r="Y179" s="174">
        <f t="shared" ca="1" si="153"/>
        <v>1</v>
      </c>
      <c r="Z179" s="351">
        <f t="shared" si="154"/>
        <v>1</v>
      </c>
      <c r="AA179" s="174">
        <f t="shared" si="155"/>
        <v>1</v>
      </c>
      <c r="AB179" s="174">
        <f t="shared" si="156"/>
        <v>2</v>
      </c>
      <c r="AC179" s="352">
        <f t="shared" si="216"/>
        <v>1</v>
      </c>
      <c r="AD179" s="267">
        <f t="shared" si="157"/>
        <v>0</v>
      </c>
      <c r="AE179" s="267">
        <f t="shared" si="158"/>
        <v>-1</v>
      </c>
      <c r="AF179" s="354">
        <f t="shared" ca="1" si="159"/>
        <v>0</v>
      </c>
      <c r="AG179" s="100">
        <f t="shared" ca="1" si="160"/>
        <v>4</v>
      </c>
      <c r="AH179" s="100">
        <f t="shared" ca="1" si="161"/>
        <v>1</v>
      </c>
      <c r="AI179" s="354">
        <f t="shared" ca="1" si="162"/>
        <v>1</v>
      </c>
      <c r="AJ179" s="100">
        <f t="shared" ca="1" si="163"/>
        <v>7</v>
      </c>
      <c r="AK179" s="100">
        <f t="shared" ca="1" si="164"/>
        <v>4</v>
      </c>
      <c r="AL179" s="354">
        <f t="shared" ca="1" si="165"/>
        <v>1</v>
      </c>
      <c r="AM179" s="354">
        <f t="shared" ca="1" si="166"/>
        <v>0</v>
      </c>
      <c r="AN179" s="100">
        <f t="shared" ref="AN179:AO179" ca="1" si="251">SUM(AL175:AL179)</f>
        <v>4</v>
      </c>
      <c r="AO179" s="100">
        <f t="shared" ca="1" si="251"/>
        <v>1</v>
      </c>
      <c r="AP179" s="355" t="str">
        <f t="shared" ca="1" si="168"/>
        <v/>
      </c>
      <c r="AQ179" s="355" t="str">
        <f t="shared" ca="1" si="169"/>
        <v/>
      </c>
      <c r="AR179" s="355" t="str">
        <f t="shared" si="170"/>
        <v/>
      </c>
      <c r="AS179" s="355" t="str">
        <f t="shared" si="171"/>
        <v/>
      </c>
      <c r="AT179" s="355" t="str">
        <f t="shared" ca="1" si="172"/>
        <v/>
      </c>
      <c r="AU179" s="355" t="str">
        <f t="shared" ca="1" si="173"/>
        <v/>
      </c>
      <c r="AV179" s="355" t="str">
        <f t="shared" ca="1" si="174"/>
        <v xml:space="preserve">wX5'4&gt;1SF </v>
      </c>
      <c r="AW179" s="379">
        <f t="shared" ca="1" si="175"/>
        <v>0</v>
      </c>
      <c r="AX179" s="351">
        <f t="shared" ca="1" si="176"/>
        <v>0</v>
      </c>
      <c r="AY179" s="174">
        <f t="shared" ca="1" si="177"/>
        <v>0</v>
      </c>
      <c r="AZ179" s="174">
        <f t="shared" ca="1" si="178"/>
        <v>0</v>
      </c>
      <c r="BA179" s="351"/>
      <c r="BB179" s="174"/>
      <c r="BC179" s="174"/>
      <c r="BD179" s="352">
        <f t="shared" si="179"/>
        <v>-1</v>
      </c>
      <c r="BE179" s="267">
        <f t="shared" si="180"/>
        <v>0</v>
      </c>
      <c r="BF179" s="267">
        <f t="shared" si="181"/>
        <v>1</v>
      </c>
      <c r="BG179" s="354">
        <f t="shared" ca="1" si="182"/>
        <v>1</v>
      </c>
      <c r="BH179" s="100">
        <f t="shared" ca="1" si="183"/>
        <v>8</v>
      </c>
      <c r="BI179" s="100">
        <f t="shared" ca="1" si="184"/>
        <v>4</v>
      </c>
      <c r="BJ179" s="354">
        <f t="shared" ca="1" si="185"/>
        <v>0</v>
      </c>
      <c r="BK179" s="100">
        <f t="shared" ca="1" si="186"/>
        <v>4</v>
      </c>
      <c r="BL179" s="100">
        <f t="shared" ca="1" si="187"/>
        <v>2</v>
      </c>
      <c r="BM179" s="354">
        <f t="shared" ca="1" si="188"/>
        <v>0</v>
      </c>
      <c r="BN179" s="354"/>
      <c r="BQ179" s="355" t="str">
        <f t="shared" ca="1" si="189"/>
        <v/>
      </c>
      <c r="BR179" s="355" t="str">
        <f t="shared" ca="1" si="190"/>
        <v/>
      </c>
      <c r="BS179" s="355"/>
      <c r="BT179" s="355" t="str">
        <f t="shared" si="191"/>
        <v/>
      </c>
      <c r="BU179" s="355" t="str">
        <f t="shared" ca="1" si="192"/>
        <v/>
      </c>
      <c r="BV179" s="355" t="str">
        <f t="shared" ca="1" si="193"/>
        <v/>
      </c>
      <c r="BW179" s="355"/>
      <c r="BX179" s="379">
        <f t="shared" ca="1" si="194"/>
        <v>0</v>
      </c>
      <c r="BY179" s="351">
        <f t="shared" ca="1" si="195"/>
        <v>0</v>
      </c>
      <c r="BZ179" s="174">
        <f t="shared" ca="1" si="196"/>
        <v>0</v>
      </c>
      <c r="CA179" s="174">
        <f t="shared" ca="1" si="197"/>
        <v>1</v>
      </c>
      <c r="CB179" s="351"/>
      <c r="CC179" s="174"/>
      <c r="CD179" s="174"/>
      <c r="CE179" s="352">
        <f t="shared" si="198"/>
        <v>-1</v>
      </c>
      <c r="CF179" s="267">
        <f t="shared" si="199"/>
        <v>-2</v>
      </c>
      <c r="CG179" s="267">
        <f t="shared" si="200"/>
        <v>-1</v>
      </c>
      <c r="CH179" s="354">
        <f t="shared" ca="1" si="201"/>
        <v>1</v>
      </c>
      <c r="CI179" s="100">
        <f t="shared" ca="1" si="202"/>
        <v>2</v>
      </c>
      <c r="CJ179" s="100">
        <f t="shared" ca="1" si="203"/>
        <v>1</v>
      </c>
      <c r="CK179" s="354">
        <f t="shared" ca="1" si="204"/>
        <v>0</v>
      </c>
      <c r="CL179" s="100">
        <f t="shared" ca="1" si="205"/>
        <v>7</v>
      </c>
      <c r="CM179" s="100">
        <f t="shared" ca="1" si="206"/>
        <v>3</v>
      </c>
      <c r="CN179" s="354">
        <f t="shared" ca="1" si="207"/>
        <v>0</v>
      </c>
      <c r="CO179" s="354"/>
      <c r="CR179" s="355" t="str">
        <f t="shared" ca="1" si="208"/>
        <v/>
      </c>
      <c r="CS179" s="355" t="str">
        <f t="shared" ca="1" si="209"/>
        <v/>
      </c>
      <c r="CT179" s="355"/>
      <c r="CU179" s="355" t="str">
        <f t="shared" si="210"/>
        <v/>
      </c>
      <c r="CV179" s="355" t="str">
        <f t="shared" ca="1" si="211"/>
        <v/>
      </c>
      <c r="CW179" s="355" t="str">
        <f t="shared" ca="1" si="212"/>
        <v/>
      </c>
      <c r="CX179" s="402"/>
      <c r="CY179" t="str">
        <f t="shared" ca="1" si="213"/>
        <v xml:space="preserve">wX5'4&gt;1SF </v>
      </c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</row>
    <row r="180" spans="1:133" x14ac:dyDescent="0.25">
      <c r="A180" s="126">
        <v>101</v>
      </c>
      <c r="B180" s="123">
        <f>IF(ввод!F103="","",ввод!F103)</f>
        <v>98.922566804814636</v>
      </c>
      <c r="C180" s="123">
        <f>IF(ввод!G103="","",ввод!G103)</f>
        <v>101.17973593237988</v>
      </c>
      <c r="D180" s="123" t="str">
        <f>IF(ввод!H103="","",ввод!H103)</f>
        <v/>
      </c>
      <c r="E180" s="124" t="str">
        <f>IF(ввод!I103="","",ввод!I103)</f>
        <v/>
      </c>
      <c r="F180" s="100">
        <f t="shared" si="248"/>
        <v>2</v>
      </c>
      <c r="G180" s="257">
        <f>IF(AND(F180&gt;=2,COUNTA(ввод!D103)=1),1,"")</f>
        <v>1</v>
      </c>
      <c r="H180" s="100">
        <f t="shared" si="145"/>
        <v>1.5960595963863105</v>
      </c>
      <c r="K180" s="100">
        <f t="shared" si="141"/>
        <v>100.05115136859726</v>
      </c>
      <c r="M180" s="100">
        <f>IF(ISNUMBER(парам!$B$8),K180-парам!$B$8,K180-$B$3)</f>
        <v>5.1151368597260216E-2</v>
      </c>
      <c r="N180" s="100">
        <f t="shared" si="142"/>
        <v>5.0999999999999997E-2</v>
      </c>
      <c r="O180" s="125">
        <f t="shared" ca="1" si="146"/>
        <v>6.5044065073295382E-2</v>
      </c>
      <c r="P180" s="100">
        <f t="shared" si="147"/>
        <v>2.2571691275652483</v>
      </c>
      <c r="Q180" s="100">
        <f t="shared" si="143"/>
        <v>2.2999999999999998</v>
      </c>
      <c r="R180" s="125">
        <f t="shared" ca="1" si="148"/>
        <v>1.0128877255271753</v>
      </c>
      <c r="S180" s="100">
        <f t="shared" si="214"/>
        <v>0.52815776621466171</v>
      </c>
      <c r="T180" s="100">
        <f t="shared" si="149"/>
        <v>0.53</v>
      </c>
      <c r="U180" s="125">
        <f t="shared" ca="1" si="215"/>
        <v>0.67394784214420855</v>
      </c>
      <c r="V180" s="174">
        <f t="shared" ca="1" si="150"/>
        <v>0</v>
      </c>
      <c r="W180" s="351">
        <f t="shared" ca="1" si="151"/>
        <v>0</v>
      </c>
      <c r="X180" s="174">
        <f t="shared" ca="1" si="152"/>
        <v>0</v>
      </c>
      <c r="Y180" s="174">
        <f t="shared" ca="1" si="153"/>
        <v>0</v>
      </c>
      <c r="Z180" s="351">
        <f t="shared" si="154"/>
        <v>1</v>
      </c>
      <c r="AA180" s="174">
        <f t="shared" si="155"/>
        <v>1</v>
      </c>
      <c r="AB180" s="174">
        <f t="shared" si="156"/>
        <v>4</v>
      </c>
      <c r="AC180" s="352">
        <f t="shared" si="216"/>
        <v>-1</v>
      </c>
      <c r="AD180" s="267">
        <f t="shared" si="157"/>
        <v>-2</v>
      </c>
      <c r="AE180" s="267">
        <f t="shared" si="158"/>
        <v>-1</v>
      </c>
      <c r="AF180" s="354">
        <f t="shared" ca="1" si="159"/>
        <v>1</v>
      </c>
      <c r="AG180" s="100">
        <f t="shared" ca="1" si="160"/>
        <v>4</v>
      </c>
      <c r="AH180" s="100">
        <f t="shared" ca="1" si="161"/>
        <v>2</v>
      </c>
      <c r="AI180" s="354">
        <f t="shared" ca="1" si="162"/>
        <v>0</v>
      </c>
      <c r="AJ180" s="100">
        <f t="shared" ca="1" si="163"/>
        <v>6</v>
      </c>
      <c r="AK180" s="100">
        <f t="shared" ca="1" si="164"/>
        <v>3</v>
      </c>
      <c r="AL180" s="354">
        <f t="shared" ca="1" si="165"/>
        <v>0</v>
      </c>
      <c r="AM180" s="354">
        <f t="shared" ca="1" si="166"/>
        <v>0</v>
      </c>
      <c r="AN180" s="100">
        <f t="shared" ref="AN180:AO180" ca="1" si="252">SUM(AL176:AL180)</f>
        <v>4</v>
      </c>
      <c r="AO180" s="100">
        <f t="shared" ca="1" si="252"/>
        <v>0</v>
      </c>
      <c r="AP180" s="355" t="str">
        <f t="shared" ca="1" si="168"/>
        <v/>
      </c>
      <c r="AQ180" s="355" t="str">
        <f t="shared" ca="1" si="169"/>
        <v/>
      </c>
      <c r="AR180" s="355" t="str">
        <f t="shared" si="170"/>
        <v/>
      </c>
      <c r="AS180" s="355" t="str">
        <f t="shared" si="171"/>
        <v/>
      </c>
      <c r="AT180" s="355" t="str">
        <f t="shared" ca="1" si="172"/>
        <v/>
      </c>
      <c r="AU180" s="355" t="str">
        <f t="shared" ca="1" si="173"/>
        <v/>
      </c>
      <c r="AV180" s="355" t="str">
        <f t="shared" ca="1" si="174"/>
        <v xml:space="preserve">wX5'4&gt;1SF </v>
      </c>
      <c r="AW180" s="379">
        <f t="shared" ca="1" si="175"/>
        <v>0</v>
      </c>
      <c r="AX180" s="351">
        <f t="shared" ca="1" si="176"/>
        <v>1</v>
      </c>
      <c r="AY180" s="174">
        <f t="shared" ca="1" si="177"/>
        <v>1</v>
      </c>
      <c r="AZ180" s="174">
        <f t="shared" ca="1" si="178"/>
        <v>1</v>
      </c>
      <c r="BA180" s="351"/>
      <c r="BB180" s="174"/>
      <c r="BC180" s="174"/>
      <c r="BD180" s="352">
        <f t="shared" si="179"/>
        <v>1</v>
      </c>
      <c r="BE180" s="267">
        <f t="shared" si="180"/>
        <v>2</v>
      </c>
      <c r="BF180" s="267">
        <f t="shared" si="181"/>
        <v>1</v>
      </c>
      <c r="BG180" s="354">
        <f t="shared" ca="1" si="182"/>
        <v>0</v>
      </c>
      <c r="BH180" s="100">
        <f t="shared" ca="1" si="183"/>
        <v>7</v>
      </c>
      <c r="BI180" s="100">
        <f t="shared" ca="1" si="184"/>
        <v>4</v>
      </c>
      <c r="BJ180" s="354">
        <f t="shared" ca="1" si="185"/>
        <v>1</v>
      </c>
      <c r="BK180" s="100">
        <f t="shared" ca="1" si="186"/>
        <v>4</v>
      </c>
      <c r="BL180" s="100">
        <f t="shared" ca="1" si="187"/>
        <v>2</v>
      </c>
      <c r="BM180" s="354">
        <f t="shared" ca="1" si="188"/>
        <v>1</v>
      </c>
      <c r="BN180" s="354"/>
      <c r="BQ180" s="355" t="str">
        <f t="shared" ca="1" si="189"/>
        <v/>
      </c>
      <c r="BR180" s="355" t="str">
        <f t="shared" ca="1" si="190"/>
        <v/>
      </c>
      <c r="BS180" s="355"/>
      <c r="BT180" s="355" t="str">
        <f t="shared" si="191"/>
        <v/>
      </c>
      <c r="BU180" s="355" t="str">
        <f t="shared" ca="1" si="192"/>
        <v/>
      </c>
      <c r="BV180" s="355" t="str">
        <f t="shared" ca="1" si="193"/>
        <v/>
      </c>
      <c r="BW180" s="355"/>
      <c r="BX180" s="379">
        <f t="shared" ca="1" si="194"/>
        <v>0</v>
      </c>
      <c r="BY180" s="351">
        <f t="shared" ca="1" si="195"/>
        <v>0</v>
      </c>
      <c r="BZ180" s="174">
        <f t="shared" ca="1" si="196"/>
        <v>0</v>
      </c>
      <c r="CA180" s="174">
        <f t="shared" ca="1" si="197"/>
        <v>0</v>
      </c>
      <c r="CB180" s="351"/>
      <c r="CC180" s="174"/>
      <c r="CD180" s="174"/>
      <c r="CE180" s="352">
        <f t="shared" si="198"/>
        <v>1</v>
      </c>
      <c r="CF180" s="267">
        <f t="shared" si="199"/>
        <v>0</v>
      </c>
      <c r="CG180" s="267">
        <f t="shared" si="200"/>
        <v>-1</v>
      </c>
      <c r="CH180" s="354">
        <f t="shared" ca="1" si="201"/>
        <v>0</v>
      </c>
      <c r="CI180" s="100">
        <f t="shared" ca="1" si="202"/>
        <v>2</v>
      </c>
      <c r="CJ180" s="100">
        <f t="shared" ca="1" si="203"/>
        <v>1</v>
      </c>
      <c r="CK180" s="354">
        <f t="shared" ca="1" si="204"/>
        <v>1</v>
      </c>
      <c r="CL180" s="100">
        <f t="shared" ca="1" si="205"/>
        <v>7</v>
      </c>
      <c r="CM180" s="100">
        <f t="shared" ca="1" si="206"/>
        <v>3</v>
      </c>
      <c r="CN180" s="354">
        <f t="shared" ca="1" si="207"/>
        <v>0</v>
      </c>
      <c r="CO180" s="354"/>
      <c r="CR180" s="355" t="str">
        <f t="shared" ca="1" si="208"/>
        <v/>
      </c>
      <c r="CS180" s="355" t="str">
        <f t="shared" ca="1" si="209"/>
        <v/>
      </c>
      <c r="CT180" s="355"/>
      <c r="CU180" s="355" t="str">
        <f t="shared" si="210"/>
        <v/>
      </c>
      <c r="CV180" s="355" t="str">
        <f t="shared" ca="1" si="211"/>
        <v/>
      </c>
      <c r="CW180" s="355" t="str">
        <f t="shared" ca="1" si="212"/>
        <v/>
      </c>
      <c r="CX180" s="402"/>
      <c r="CY180" t="str">
        <f t="shared" ca="1" si="213"/>
        <v xml:space="preserve">wX5'4&gt;1SF </v>
      </c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</row>
    <row r="181" spans="1:133" x14ac:dyDescent="0.25">
      <c r="A181" s="126">
        <v>102</v>
      </c>
      <c r="B181" s="123">
        <f>IF(ввод!F104="","",ввод!F104)</f>
        <v>100.01280289513623</v>
      </c>
      <c r="C181" s="123">
        <f>IF(ввод!G104="","",ввод!G104)</f>
        <v>100.28994683538893</v>
      </c>
      <c r="D181" s="123" t="str">
        <f>IF(ввод!H104="","",ввод!H104)</f>
        <v/>
      </c>
      <c r="E181" s="124" t="str">
        <f>IF(ввод!I104="","",ввод!I104)</f>
        <v/>
      </c>
      <c r="F181" s="100">
        <f t="shared" si="248"/>
        <v>2</v>
      </c>
      <c r="G181" s="257">
        <f>IF(AND(F181&gt;=2,COUNTA(ввод!D104)=1),1,"")</f>
        <v>1</v>
      </c>
      <c r="H181" s="100">
        <f t="shared" si="145"/>
        <v>0.1959703595174431</v>
      </c>
      <c r="K181" s="100">
        <f t="shared" si="141"/>
        <v>100.15137486526258</v>
      </c>
      <c r="M181" s="100">
        <f>IF(ISNUMBER(парам!$B$8),K181-парам!$B$8,K181-$B$3)</f>
        <v>0.15137486526258215</v>
      </c>
      <c r="N181" s="100">
        <f t="shared" si="142"/>
        <v>0.15</v>
      </c>
      <c r="O181" s="125">
        <f t="shared" ca="1" si="146"/>
        <v>0.19248823358224065</v>
      </c>
      <c r="P181" s="100">
        <f t="shared" si="147"/>
        <v>0.27714394025269939</v>
      </c>
      <c r="Q181" s="100">
        <f t="shared" si="143"/>
        <v>0.28000000000000003</v>
      </c>
      <c r="R181" s="125">
        <f t="shared" ca="1" si="148"/>
        <v>0.12436626562804226</v>
      </c>
      <c r="S181" s="100">
        <f t="shared" si="214"/>
        <v>0.10022349666532193</v>
      </c>
      <c r="T181" s="100">
        <f t="shared" si="149"/>
        <v>0.1</v>
      </c>
      <c r="U181" s="125">
        <f t="shared" ca="1" si="215"/>
        <v>0.1271599702158884</v>
      </c>
      <c r="V181" s="174">
        <f t="shared" ca="1" si="150"/>
        <v>0</v>
      </c>
      <c r="W181" s="174">
        <f ca="1">SUM(V179:V181)</f>
        <v>0</v>
      </c>
      <c r="X181" s="174">
        <f t="shared" ca="1" si="152"/>
        <v>0</v>
      </c>
      <c r="Y181" s="174">
        <f t="shared" ca="1" si="153"/>
        <v>0</v>
      </c>
      <c r="Z181" s="351">
        <f t="shared" si="154"/>
        <v>1</v>
      </c>
      <c r="AA181" s="174">
        <f t="shared" si="155"/>
        <v>3</v>
      </c>
      <c r="AB181" s="174">
        <f t="shared" si="156"/>
        <v>6</v>
      </c>
      <c r="AC181" s="352">
        <f t="shared" si="216"/>
        <v>1</v>
      </c>
      <c r="AD181" s="267">
        <f t="shared" si="157"/>
        <v>0</v>
      </c>
      <c r="AE181" s="267">
        <f t="shared" si="158"/>
        <v>-1</v>
      </c>
      <c r="AF181" s="354">
        <f t="shared" ca="1" si="159"/>
        <v>1</v>
      </c>
      <c r="AG181" s="100">
        <f t="shared" ca="1" si="160"/>
        <v>5</v>
      </c>
      <c r="AH181" s="100">
        <f t="shared" ca="1" si="161"/>
        <v>2</v>
      </c>
      <c r="AI181" s="354">
        <f t="shared" ca="1" si="162"/>
        <v>0</v>
      </c>
      <c r="AJ181" s="100">
        <f t="shared" ca="1" si="163"/>
        <v>5</v>
      </c>
      <c r="AK181" s="100">
        <f t="shared" ca="1" si="164"/>
        <v>2</v>
      </c>
      <c r="AL181" s="354">
        <f t="shared" ca="1" si="165"/>
        <v>0</v>
      </c>
      <c r="AM181" s="354">
        <f t="shared" ca="1" si="166"/>
        <v>0</v>
      </c>
      <c r="AN181" s="100">
        <f t="shared" ref="AN181:AO181" ca="1" si="253">SUM(AL177:AL181)</f>
        <v>3</v>
      </c>
      <c r="AO181" s="100">
        <f t="shared" ca="1" si="253"/>
        <v>0</v>
      </c>
      <c r="AP181" s="355" t="str">
        <f t="shared" ca="1" si="168"/>
        <v/>
      </c>
      <c r="AQ181" s="355" t="str">
        <f t="shared" ca="1" si="169"/>
        <v/>
      </c>
      <c r="AR181" s="355" t="str">
        <f t="shared" si="170"/>
        <v/>
      </c>
      <c r="AS181" s="355" t="str">
        <f t="shared" si="171"/>
        <v/>
      </c>
      <c r="AT181" s="355" t="str">
        <f t="shared" ca="1" si="172"/>
        <v/>
      </c>
      <c r="AU181" s="355" t="str">
        <f t="shared" ca="1" si="173"/>
        <v/>
      </c>
      <c r="AV181" s="355" t="str">
        <f t="shared" ca="1" si="174"/>
        <v/>
      </c>
      <c r="AW181" s="379">
        <f t="shared" ca="1" si="175"/>
        <v>0</v>
      </c>
      <c r="AX181" s="351">
        <f t="shared" ca="1" si="176"/>
        <v>0</v>
      </c>
      <c r="AY181" s="174">
        <f t="shared" ca="1" si="177"/>
        <v>1</v>
      </c>
      <c r="AZ181" s="174">
        <f t="shared" ca="1" si="178"/>
        <v>0</v>
      </c>
      <c r="BA181" s="351"/>
      <c r="BB181" s="174"/>
      <c r="BC181" s="174"/>
      <c r="BD181" s="352">
        <f t="shared" si="179"/>
        <v>-1</v>
      </c>
      <c r="BE181" s="267">
        <f t="shared" si="180"/>
        <v>0</v>
      </c>
      <c r="BF181" s="267">
        <f t="shared" si="181"/>
        <v>-1</v>
      </c>
      <c r="BG181" s="354">
        <f t="shared" ca="1" si="182"/>
        <v>1</v>
      </c>
      <c r="BH181" s="100">
        <f t="shared" ca="1" si="183"/>
        <v>7</v>
      </c>
      <c r="BI181" s="100">
        <f t="shared" ca="1" si="184"/>
        <v>4</v>
      </c>
      <c r="BJ181" s="354">
        <f t="shared" ca="1" si="185"/>
        <v>0</v>
      </c>
      <c r="BK181" s="100">
        <f t="shared" ca="1" si="186"/>
        <v>3</v>
      </c>
      <c r="BL181" s="100">
        <f t="shared" ca="1" si="187"/>
        <v>1</v>
      </c>
      <c r="BM181" s="354">
        <f t="shared" ca="1" si="188"/>
        <v>0</v>
      </c>
      <c r="BN181" s="354"/>
      <c r="BQ181" s="355" t="str">
        <f t="shared" ca="1" si="189"/>
        <v/>
      </c>
      <c r="BR181" s="355" t="str">
        <f t="shared" ca="1" si="190"/>
        <v/>
      </c>
      <c r="BS181" s="355"/>
      <c r="BT181" s="355" t="str">
        <f t="shared" si="191"/>
        <v/>
      </c>
      <c r="BU181" s="355" t="str">
        <f t="shared" ca="1" si="192"/>
        <v/>
      </c>
      <c r="BV181" s="355" t="str">
        <f t="shared" ca="1" si="193"/>
        <v/>
      </c>
      <c r="BW181" s="355"/>
      <c r="BX181" s="379">
        <f t="shared" ca="1" si="194"/>
        <v>0</v>
      </c>
      <c r="BY181" s="351">
        <f t="shared" ca="1" si="195"/>
        <v>0</v>
      </c>
      <c r="BZ181" s="174">
        <f t="shared" ca="1" si="196"/>
        <v>0</v>
      </c>
      <c r="CA181" s="174">
        <f t="shared" ca="1" si="197"/>
        <v>0</v>
      </c>
      <c r="CB181" s="351"/>
      <c r="CC181" s="174"/>
      <c r="CD181" s="174"/>
      <c r="CE181" s="352">
        <f t="shared" si="198"/>
        <v>-1</v>
      </c>
      <c r="CF181" s="267">
        <f t="shared" si="199"/>
        <v>-2</v>
      </c>
      <c r="CG181" s="267">
        <f t="shared" si="200"/>
        <v>-3</v>
      </c>
      <c r="CH181" s="354">
        <f t="shared" ca="1" si="201"/>
        <v>1</v>
      </c>
      <c r="CI181" s="100">
        <f t="shared" ca="1" si="202"/>
        <v>3</v>
      </c>
      <c r="CJ181" s="100">
        <f t="shared" ca="1" si="203"/>
        <v>2</v>
      </c>
      <c r="CK181" s="354">
        <f t="shared" ca="1" si="204"/>
        <v>0</v>
      </c>
      <c r="CL181" s="100">
        <f t="shared" ca="1" si="205"/>
        <v>6</v>
      </c>
      <c r="CM181" s="100">
        <f t="shared" ca="1" si="206"/>
        <v>2</v>
      </c>
      <c r="CN181" s="354">
        <f t="shared" ca="1" si="207"/>
        <v>0</v>
      </c>
      <c r="CO181" s="354"/>
      <c r="CR181" s="355" t="str">
        <f t="shared" ca="1" si="208"/>
        <v/>
      </c>
      <c r="CS181" s="355" t="str">
        <f t="shared" ca="1" si="209"/>
        <v/>
      </c>
      <c r="CT181" s="355"/>
      <c r="CU181" s="355" t="str">
        <f t="shared" si="210"/>
        <v/>
      </c>
      <c r="CV181" s="355" t="str">
        <f t="shared" ca="1" si="211"/>
        <v/>
      </c>
      <c r="CW181" s="355" t="str">
        <f t="shared" ca="1" si="212"/>
        <v/>
      </c>
      <c r="CX181" s="402"/>
      <c r="CY181" t="str">
        <f t="shared" ca="1" si="213"/>
        <v/>
      </c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</row>
    <row r="182" spans="1:133" x14ac:dyDescent="0.25">
      <c r="A182" s="126">
        <v>103</v>
      </c>
      <c r="B182" s="123">
        <f>IF(ввод!F105="","",ввод!F105)</f>
        <v>101.84603079937754</v>
      </c>
      <c r="C182" s="123">
        <f>IF(ввод!G105="","",ввод!G105)</f>
        <v>98.948810466694724</v>
      </c>
      <c r="D182" s="123" t="str">
        <f>IF(ввод!H105="","",ввод!H105)</f>
        <v/>
      </c>
      <c r="E182" s="124" t="str">
        <f>IF(ввод!I105="","",ввод!I105)</f>
        <v/>
      </c>
      <c r="F182" s="100">
        <f t="shared" si="248"/>
        <v>2</v>
      </c>
      <c r="G182" s="257">
        <f>IF(AND(F182&gt;=2,COUNTA(ввод!D105)=1),1,"")</f>
        <v>1</v>
      </c>
      <c r="H182" s="100">
        <f t="shared" si="145"/>
        <v>2.0486441438315679</v>
      </c>
      <c r="K182" s="100">
        <f t="shared" si="141"/>
        <v>100.39742063303613</v>
      </c>
      <c r="M182" s="100">
        <f>IF(ISNUMBER(парам!$B$8),K182-парам!$B$8,K182-$B$3)</f>
        <v>0.39742063303613406</v>
      </c>
      <c r="N182" s="100">
        <f t="shared" si="142"/>
        <v>0.4</v>
      </c>
      <c r="O182" s="125">
        <f t="shared" ca="1" si="146"/>
        <v>0.50535995860054328</v>
      </c>
      <c r="P182" s="100">
        <f t="shared" si="147"/>
        <v>2.8972203326828208</v>
      </c>
      <c r="Q182" s="100">
        <f t="shared" si="143"/>
        <v>2.9</v>
      </c>
      <c r="R182" s="125">
        <f t="shared" ca="1" si="148"/>
        <v>1.3001059057934323</v>
      </c>
      <c r="S182" s="100">
        <f t="shared" si="214"/>
        <v>0.24604576777355192</v>
      </c>
      <c r="T182" s="100">
        <f t="shared" si="149"/>
        <v>0.25</v>
      </c>
      <c r="U182" s="125">
        <f t="shared" ca="1" si="215"/>
        <v>0.31789992553972102</v>
      </c>
      <c r="V182" s="174">
        <f t="shared" ca="1" si="150"/>
        <v>0</v>
      </c>
      <c r="W182" s="351">
        <f t="shared" ca="1" si="151"/>
        <v>0</v>
      </c>
      <c r="X182" s="174">
        <f t="shared" ca="1" si="152"/>
        <v>0</v>
      </c>
      <c r="Y182" s="174">
        <f t="shared" ca="1" si="153"/>
        <v>0</v>
      </c>
      <c r="Z182" s="351">
        <f t="shared" si="154"/>
        <v>1</v>
      </c>
      <c r="AA182" s="174">
        <f t="shared" si="155"/>
        <v>5</v>
      </c>
      <c r="AB182" s="174">
        <f t="shared" si="156"/>
        <v>6</v>
      </c>
      <c r="AC182" s="352">
        <f t="shared" si="216"/>
        <v>1</v>
      </c>
      <c r="AD182" s="267">
        <f t="shared" si="157"/>
        <v>0</v>
      </c>
      <c r="AE182" s="267">
        <f t="shared" si="158"/>
        <v>1</v>
      </c>
      <c r="AF182" s="354">
        <f t="shared" ca="1" si="159"/>
        <v>1</v>
      </c>
      <c r="AG182" s="100">
        <f t="shared" ca="1" si="160"/>
        <v>6</v>
      </c>
      <c r="AH182" s="100">
        <f t="shared" ca="1" si="161"/>
        <v>3</v>
      </c>
      <c r="AI182" s="354">
        <f t="shared" ca="1" si="162"/>
        <v>0</v>
      </c>
      <c r="AJ182" s="100">
        <f t="shared" ca="1" si="163"/>
        <v>5</v>
      </c>
      <c r="AK182" s="100">
        <f t="shared" ca="1" si="164"/>
        <v>1</v>
      </c>
      <c r="AL182" s="354">
        <f t="shared" ca="1" si="165"/>
        <v>0</v>
      </c>
      <c r="AM182" s="354">
        <f t="shared" ca="1" si="166"/>
        <v>0</v>
      </c>
      <c r="AN182" s="100">
        <f t="shared" ref="AN182:AO182" ca="1" si="254">SUM(AL178:AL182)</f>
        <v>2</v>
      </c>
      <c r="AO182" s="100">
        <f t="shared" ca="1" si="254"/>
        <v>0</v>
      </c>
      <c r="AP182" s="355" t="str">
        <f t="shared" ca="1" si="168"/>
        <v/>
      </c>
      <c r="AQ182" s="355" t="str">
        <f t="shared" ca="1" si="169"/>
        <v/>
      </c>
      <c r="AR182" s="355" t="str">
        <f t="shared" si="170"/>
        <v/>
      </c>
      <c r="AS182" s="355" t="str">
        <f t="shared" si="171"/>
        <v/>
      </c>
      <c r="AT182" s="355" t="str">
        <f t="shared" ca="1" si="172"/>
        <v/>
      </c>
      <c r="AU182" s="355" t="str">
        <f t="shared" ca="1" si="173"/>
        <v/>
      </c>
      <c r="AV182" s="355" t="str">
        <f t="shared" ca="1" si="174"/>
        <v/>
      </c>
      <c r="AW182" s="379">
        <f t="shared" ca="1" si="175"/>
        <v>0</v>
      </c>
      <c r="AX182" s="351">
        <f t="shared" ca="1" si="176"/>
        <v>1</v>
      </c>
      <c r="AY182" s="174">
        <f t="shared" ca="1" si="177"/>
        <v>1</v>
      </c>
      <c r="AZ182" s="174">
        <f t="shared" ca="1" si="178"/>
        <v>2</v>
      </c>
      <c r="BA182" s="351"/>
      <c r="BB182" s="174"/>
      <c r="BC182" s="174"/>
      <c r="BD182" s="352">
        <f t="shared" si="179"/>
        <v>1</v>
      </c>
      <c r="BE182" s="267">
        <f t="shared" si="180"/>
        <v>0</v>
      </c>
      <c r="BF182" s="267">
        <f t="shared" si="181"/>
        <v>-1</v>
      </c>
      <c r="BG182" s="354">
        <f t="shared" ca="1" si="182"/>
        <v>0</v>
      </c>
      <c r="BH182" s="100">
        <f t="shared" ca="1" si="183"/>
        <v>7</v>
      </c>
      <c r="BI182" s="100">
        <f t="shared" ca="1" si="184"/>
        <v>3</v>
      </c>
      <c r="BJ182" s="354">
        <f t="shared" ca="1" si="185"/>
        <v>1</v>
      </c>
      <c r="BK182" s="100">
        <f t="shared" ca="1" si="186"/>
        <v>4</v>
      </c>
      <c r="BL182" s="100">
        <f t="shared" ca="1" si="187"/>
        <v>2</v>
      </c>
      <c r="BM182" s="354">
        <f t="shared" ca="1" si="188"/>
        <v>1</v>
      </c>
      <c r="BN182" s="354"/>
      <c r="BQ182" s="355" t="str">
        <f t="shared" ca="1" si="189"/>
        <v/>
      </c>
      <c r="BR182" s="355" t="str">
        <f t="shared" ca="1" si="190"/>
        <v xml:space="preserve">wr3'2&gt;2S </v>
      </c>
      <c r="BS182" s="355"/>
      <c r="BT182" s="355" t="str">
        <f t="shared" si="191"/>
        <v/>
      </c>
      <c r="BU182" s="355" t="str">
        <f t="shared" ca="1" si="192"/>
        <v/>
      </c>
      <c r="BV182" s="355" t="str">
        <f t="shared" ca="1" si="193"/>
        <v/>
      </c>
      <c r="BW182" s="355"/>
      <c r="BX182" s="379">
        <f t="shared" ca="1" si="194"/>
        <v>0</v>
      </c>
      <c r="BY182" s="351">
        <f t="shared" ca="1" si="195"/>
        <v>0</v>
      </c>
      <c r="BZ182" s="174">
        <f t="shared" ca="1" si="196"/>
        <v>0</v>
      </c>
      <c r="CA182" s="174">
        <f t="shared" ca="1" si="197"/>
        <v>0</v>
      </c>
      <c r="CB182" s="351"/>
      <c r="CC182" s="174"/>
      <c r="CD182" s="174"/>
      <c r="CE182" s="352">
        <f t="shared" si="198"/>
        <v>1</v>
      </c>
      <c r="CF182" s="267">
        <f t="shared" si="199"/>
        <v>-2</v>
      </c>
      <c r="CG182" s="267">
        <f t="shared" si="200"/>
        <v>-1</v>
      </c>
      <c r="CH182" s="354">
        <f t="shared" ca="1" si="201"/>
        <v>1</v>
      </c>
      <c r="CI182" s="100">
        <f t="shared" ca="1" si="202"/>
        <v>4</v>
      </c>
      <c r="CJ182" s="100">
        <f t="shared" ca="1" si="203"/>
        <v>3</v>
      </c>
      <c r="CK182" s="354">
        <f t="shared" ca="1" si="204"/>
        <v>0</v>
      </c>
      <c r="CL182" s="100">
        <f t="shared" ca="1" si="205"/>
        <v>5</v>
      </c>
      <c r="CM182" s="100">
        <f t="shared" ca="1" si="206"/>
        <v>1</v>
      </c>
      <c r="CN182" s="354">
        <f t="shared" ca="1" si="207"/>
        <v>0</v>
      </c>
      <c r="CO182" s="354"/>
      <c r="CR182" s="355" t="str">
        <f t="shared" ca="1" si="208"/>
        <v/>
      </c>
      <c r="CS182" s="355" t="str">
        <f t="shared" ca="1" si="209"/>
        <v/>
      </c>
      <c r="CT182" s="355"/>
      <c r="CU182" s="355" t="str">
        <f t="shared" si="210"/>
        <v/>
      </c>
      <c r="CV182" s="355" t="str">
        <f t="shared" ca="1" si="211"/>
        <v/>
      </c>
      <c r="CW182" s="355" t="str">
        <f t="shared" ca="1" si="212"/>
        <v/>
      </c>
      <c r="CX182" s="402"/>
      <c r="CY182" t="str">
        <f t="shared" ca="1" si="213"/>
        <v xml:space="preserve">wr3'2&gt;2S </v>
      </c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</row>
    <row r="183" spans="1:133" x14ac:dyDescent="0.25">
      <c r="A183" s="126">
        <v>104</v>
      </c>
      <c r="B183" s="123">
        <f>IF(ввод!F106="","",ввод!F106)</f>
        <v>99.493163098243485</v>
      </c>
      <c r="C183" s="123">
        <f>IF(ввод!G106="","",ввод!G106)</f>
        <v>101.0260720366413</v>
      </c>
      <c r="D183" s="123" t="str">
        <f>IF(ввод!H106="","",ввод!H106)</f>
        <v/>
      </c>
      <c r="E183" s="124" t="str">
        <f>IF(ввод!I106="","",ввод!I106)</f>
        <v/>
      </c>
      <c r="F183" s="100">
        <f t="shared" si="248"/>
        <v>2</v>
      </c>
      <c r="G183" s="257">
        <f>IF(AND(F183&gt;=2,COUNTA(ввод!D106)=1),1,"")</f>
        <v>1</v>
      </c>
      <c r="H183" s="100">
        <f t="shared" si="145"/>
        <v>1.0839303052825633</v>
      </c>
      <c r="K183" s="100">
        <f t="shared" si="141"/>
        <v>100.25961756744239</v>
      </c>
      <c r="M183" s="100">
        <f>IF(ISNUMBER(парам!$B$8),K183-парам!$B$8,K183-$B$3)</f>
        <v>0.2596175674423904</v>
      </c>
      <c r="N183" s="100">
        <f t="shared" si="142"/>
        <v>0.26</v>
      </c>
      <c r="O183" s="125">
        <f t="shared" ca="1" si="146"/>
        <v>0.33012962143495761</v>
      </c>
      <c r="P183" s="100">
        <f t="shared" si="147"/>
        <v>1.5329089383978101</v>
      </c>
      <c r="Q183" s="100">
        <f t="shared" si="143"/>
        <v>1.5</v>
      </c>
      <c r="R183" s="125">
        <f t="shared" ca="1" si="148"/>
        <v>0.68788139492624345</v>
      </c>
      <c r="S183" s="100">
        <f t="shared" si="214"/>
        <v>0.13780306559374367</v>
      </c>
      <c r="T183" s="100">
        <f t="shared" si="149"/>
        <v>0.14000000000000001</v>
      </c>
      <c r="U183" s="125">
        <f t="shared" ca="1" si="215"/>
        <v>0.1780239583022438</v>
      </c>
      <c r="V183" s="174">
        <f t="shared" ca="1" si="150"/>
        <v>0</v>
      </c>
      <c r="W183" s="351">
        <f t="shared" ca="1" si="151"/>
        <v>0</v>
      </c>
      <c r="X183" s="174">
        <f t="shared" ca="1" si="152"/>
        <v>0</v>
      </c>
      <c r="Y183" s="174">
        <f t="shared" ca="1" si="153"/>
        <v>0</v>
      </c>
      <c r="Z183" s="351">
        <f t="shared" si="154"/>
        <v>1</v>
      </c>
      <c r="AA183" s="174">
        <f t="shared" si="155"/>
        <v>7</v>
      </c>
      <c r="AB183" s="174">
        <f t="shared" si="156"/>
        <v>6</v>
      </c>
      <c r="AC183" s="352">
        <f t="shared" si="216"/>
        <v>-1</v>
      </c>
      <c r="AD183" s="267">
        <f t="shared" si="157"/>
        <v>0</v>
      </c>
      <c r="AE183" s="267">
        <f t="shared" si="158"/>
        <v>1</v>
      </c>
      <c r="AF183" s="354">
        <f t="shared" ca="1" si="159"/>
        <v>1</v>
      </c>
      <c r="AG183" s="100">
        <f t="shared" ca="1" si="160"/>
        <v>7</v>
      </c>
      <c r="AH183" s="100">
        <f t="shared" ca="1" si="161"/>
        <v>4</v>
      </c>
      <c r="AI183" s="354">
        <f t="shared" ca="1" si="162"/>
        <v>0</v>
      </c>
      <c r="AJ183" s="100">
        <f t="shared" ca="1" si="163"/>
        <v>4</v>
      </c>
      <c r="AK183" s="100">
        <f t="shared" ca="1" si="164"/>
        <v>0</v>
      </c>
      <c r="AL183" s="354">
        <f t="shared" ca="1" si="165"/>
        <v>0</v>
      </c>
      <c r="AM183" s="354">
        <f t="shared" ca="1" si="166"/>
        <v>0</v>
      </c>
      <c r="AN183" s="100">
        <f t="shared" ref="AN183:AO183" ca="1" si="255">SUM(AL179:AL183)</f>
        <v>1</v>
      </c>
      <c r="AO183" s="100">
        <f t="shared" ca="1" si="255"/>
        <v>0</v>
      </c>
      <c r="AP183" s="355" t="str">
        <f t="shared" ca="1" si="168"/>
        <v/>
      </c>
      <c r="AQ183" s="355" t="str">
        <f t="shared" ca="1" si="169"/>
        <v/>
      </c>
      <c r="AR183" s="355" t="str">
        <f t="shared" si="170"/>
        <v/>
      </c>
      <c r="AS183" s="355" t="str">
        <f t="shared" si="171"/>
        <v/>
      </c>
      <c r="AT183" s="355" t="str">
        <f t="shared" ca="1" si="172"/>
        <v/>
      </c>
      <c r="AU183" s="355" t="str">
        <f t="shared" ca="1" si="173"/>
        <v/>
      </c>
      <c r="AV183" s="355" t="str">
        <f t="shared" ca="1" si="174"/>
        <v/>
      </c>
      <c r="AW183" s="379">
        <f t="shared" ca="1" si="175"/>
        <v>0</v>
      </c>
      <c r="AX183" s="351">
        <f t="shared" ca="1" si="176"/>
        <v>0</v>
      </c>
      <c r="AY183" s="174">
        <f t="shared" ca="1" si="177"/>
        <v>1</v>
      </c>
      <c r="AZ183" s="174">
        <f t="shared" ca="1" si="178"/>
        <v>0</v>
      </c>
      <c r="BA183" s="351"/>
      <c r="BB183" s="174"/>
      <c r="BC183" s="174"/>
      <c r="BD183" s="352">
        <f t="shared" si="179"/>
        <v>-1</v>
      </c>
      <c r="BE183" s="267">
        <f t="shared" si="180"/>
        <v>-2</v>
      </c>
      <c r="BF183" s="267">
        <f t="shared" si="181"/>
        <v>-1</v>
      </c>
      <c r="BG183" s="354">
        <f t="shared" ca="1" si="182"/>
        <v>0</v>
      </c>
      <c r="BH183" s="100">
        <f t="shared" ca="1" si="183"/>
        <v>6</v>
      </c>
      <c r="BI183" s="100">
        <f t="shared" ca="1" si="184"/>
        <v>3</v>
      </c>
      <c r="BJ183" s="354">
        <f t="shared" ca="1" si="185"/>
        <v>1</v>
      </c>
      <c r="BK183" s="100">
        <f t="shared" ca="1" si="186"/>
        <v>5</v>
      </c>
      <c r="BL183" s="100">
        <f t="shared" ca="1" si="187"/>
        <v>3</v>
      </c>
      <c r="BM183" s="354">
        <f t="shared" ca="1" si="188"/>
        <v>1</v>
      </c>
      <c r="BN183" s="354"/>
      <c r="BQ183" s="355" t="str">
        <f t="shared" ca="1" si="189"/>
        <v/>
      </c>
      <c r="BR183" s="355" t="str">
        <f t="shared" ca="1" si="190"/>
        <v/>
      </c>
      <c r="BS183" s="355"/>
      <c r="BT183" s="355" t="str">
        <f t="shared" si="191"/>
        <v/>
      </c>
      <c r="BU183" s="355" t="str">
        <f t="shared" ca="1" si="192"/>
        <v/>
      </c>
      <c r="BV183" s="355" t="str">
        <f t="shared" ca="1" si="193"/>
        <v/>
      </c>
      <c r="BW183" s="355"/>
      <c r="BX183" s="379">
        <f t="shared" ca="1" si="194"/>
        <v>0</v>
      </c>
      <c r="BY183" s="351">
        <f t="shared" ca="1" si="195"/>
        <v>0</v>
      </c>
      <c r="BZ183" s="174">
        <f t="shared" ca="1" si="196"/>
        <v>0</v>
      </c>
      <c r="CA183" s="174">
        <f t="shared" ca="1" si="197"/>
        <v>0</v>
      </c>
      <c r="CB183" s="351"/>
      <c r="CC183" s="174"/>
      <c r="CD183" s="174"/>
      <c r="CE183" s="352">
        <f t="shared" si="198"/>
        <v>-1</v>
      </c>
      <c r="CF183" s="267">
        <f t="shared" si="199"/>
        <v>-2</v>
      </c>
      <c r="CG183" s="267">
        <f t="shared" si="200"/>
        <v>-1</v>
      </c>
      <c r="CH183" s="354">
        <f t="shared" ca="1" si="201"/>
        <v>1</v>
      </c>
      <c r="CI183" s="100">
        <f t="shared" ca="1" si="202"/>
        <v>5</v>
      </c>
      <c r="CJ183" s="100">
        <f t="shared" ca="1" si="203"/>
        <v>4</v>
      </c>
      <c r="CK183" s="354">
        <f t="shared" ca="1" si="204"/>
        <v>0</v>
      </c>
      <c r="CL183" s="100">
        <f t="shared" ca="1" si="205"/>
        <v>4</v>
      </c>
      <c r="CM183" s="100">
        <f t="shared" ca="1" si="206"/>
        <v>1</v>
      </c>
      <c r="CN183" s="354">
        <f t="shared" ca="1" si="207"/>
        <v>0</v>
      </c>
      <c r="CO183" s="354"/>
      <c r="CR183" s="355" t="str">
        <f t="shared" ca="1" si="208"/>
        <v/>
      </c>
      <c r="CS183" s="355" t="str">
        <f t="shared" ca="1" si="209"/>
        <v/>
      </c>
      <c r="CT183" s="355"/>
      <c r="CU183" s="355" t="str">
        <f t="shared" si="210"/>
        <v/>
      </c>
      <c r="CV183" s="355" t="str">
        <f t="shared" ca="1" si="211"/>
        <v/>
      </c>
      <c r="CW183" s="355" t="str">
        <f t="shared" ca="1" si="212"/>
        <v/>
      </c>
      <c r="CX183" s="402"/>
      <c r="CY183" t="str">
        <f t="shared" ca="1" si="213"/>
        <v/>
      </c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</row>
    <row r="184" spans="1:133" x14ac:dyDescent="0.25">
      <c r="A184" s="126">
        <v>105</v>
      </c>
      <c r="B184" s="123">
        <f>IF(ввод!F107="","",ввод!F107)</f>
        <v>100.68437901215972</v>
      </c>
      <c r="C184" s="123">
        <f>IF(ввод!G107="","",ввод!G107)</f>
        <v>101.74160002846972</v>
      </c>
      <c r="D184" s="123" t="str">
        <f>IF(ввод!H107="","",ввод!H107)</f>
        <v/>
      </c>
      <c r="E184" s="124" t="str">
        <f>IF(ввод!I107="","",ввод!I107)</f>
        <v/>
      </c>
      <c r="F184" s="100">
        <f t="shared" si="248"/>
        <v>2</v>
      </c>
      <c r="G184" s="257">
        <f>IF(AND(F184&gt;=2,COUNTA(ввод!D107)=1),1,"")</f>
        <v>1</v>
      </c>
      <c r="H184" s="100">
        <f t="shared" si="145"/>
        <v>0.74756814984573128</v>
      </c>
      <c r="K184" s="100">
        <f t="shared" si="141"/>
        <v>101.21298952031472</v>
      </c>
      <c r="M184" s="100">
        <f>IF(ISNUMBER(парам!$B$8),K184-парам!$B$8,K184-$B$3)</f>
        <v>1.2129895203147214</v>
      </c>
      <c r="N184" s="100">
        <f t="shared" si="142"/>
        <v>1.2</v>
      </c>
      <c r="O184" s="125">
        <f t="shared" ca="1" si="146"/>
        <v>1.5424371127540475</v>
      </c>
      <c r="P184" s="100">
        <f t="shared" si="147"/>
        <v>1.0572210163099953</v>
      </c>
      <c r="Q184" s="100">
        <f t="shared" si="143"/>
        <v>1.1000000000000001</v>
      </c>
      <c r="R184" s="125">
        <f t="shared" ca="1" si="148"/>
        <v>0.47442000579941251</v>
      </c>
      <c r="S184" s="100">
        <f t="shared" si="214"/>
        <v>0.95337195287233101</v>
      </c>
      <c r="T184" s="100">
        <f t="shared" si="149"/>
        <v>0.95</v>
      </c>
      <c r="U184" s="125">
        <f t="shared" ca="1" si="215"/>
        <v>1.2080197170509399</v>
      </c>
      <c r="V184" s="174">
        <f t="shared" ca="1" si="150"/>
        <v>0</v>
      </c>
      <c r="W184" s="351">
        <f t="shared" ca="1" si="151"/>
        <v>1</v>
      </c>
      <c r="X184" s="174">
        <f t="shared" ca="1" si="152"/>
        <v>1</v>
      </c>
      <c r="Y184" s="174">
        <f t="shared" ca="1" si="153"/>
        <v>1</v>
      </c>
      <c r="Z184" s="351">
        <f t="shared" si="154"/>
        <v>1</v>
      </c>
      <c r="AA184" s="174">
        <f t="shared" si="155"/>
        <v>9</v>
      </c>
      <c r="AB184" s="174">
        <f t="shared" si="156"/>
        <v>6</v>
      </c>
      <c r="AC184" s="352">
        <f t="shared" si="216"/>
        <v>1</v>
      </c>
      <c r="AD184" s="267">
        <f t="shared" si="157"/>
        <v>2</v>
      </c>
      <c r="AE184" s="267">
        <f t="shared" si="158"/>
        <v>1</v>
      </c>
      <c r="AF184" s="354">
        <f t="shared" ca="1" si="159"/>
        <v>0</v>
      </c>
      <c r="AG184" s="100">
        <f t="shared" ca="1" si="160"/>
        <v>6</v>
      </c>
      <c r="AH184" s="100">
        <f t="shared" ca="1" si="161"/>
        <v>4</v>
      </c>
      <c r="AI184" s="354">
        <f t="shared" ca="1" si="162"/>
        <v>1</v>
      </c>
      <c r="AJ184" s="100">
        <f t="shared" ca="1" si="163"/>
        <v>4</v>
      </c>
      <c r="AK184" s="100">
        <f t="shared" ca="1" si="164"/>
        <v>1</v>
      </c>
      <c r="AL184" s="354">
        <f t="shared" ca="1" si="165"/>
        <v>1</v>
      </c>
      <c r="AM184" s="354">
        <f t="shared" ca="1" si="166"/>
        <v>0</v>
      </c>
      <c r="AN184" s="100">
        <f t="shared" ref="AN184:AO184" ca="1" si="256">SUM(AL180:AL184)</f>
        <v>1</v>
      </c>
      <c r="AO184" s="100">
        <f t="shared" ca="1" si="256"/>
        <v>0</v>
      </c>
      <c r="AP184" s="355" t="str">
        <f t="shared" ca="1" si="168"/>
        <v/>
      </c>
      <c r="AQ184" s="355" t="str">
        <f t="shared" ca="1" si="169"/>
        <v/>
      </c>
      <c r="AR184" s="355" t="str">
        <f t="shared" si="170"/>
        <v xml:space="preserve">wX9'ХсрF </v>
      </c>
      <c r="AS184" s="355" t="str">
        <f t="shared" si="171"/>
        <v/>
      </c>
      <c r="AT184" s="355" t="str">
        <f t="shared" ca="1" si="172"/>
        <v/>
      </c>
      <c r="AU184" s="355" t="str">
        <f t="shared" ca="1" si="173"/>
        <v/>
      </c>
      <c r="AV184" s="355" t="str">
        <f t="shared" ca="1" si="174"/>
        <v/>
      </c>
      <c r="AW184" s="379">
        <f t="shared" ca="1" si="175"/>
        <v>0</v>
      </c>
      <c r="AX184" s="351">
        <f t="shared" ca="1" si="176"/>
        <v>0</v>
      </c>
      <c r="AY184" s="174">
        <f t="shared" ca="1" si="177"/>
        <v>0</v>
      </c>
      <c r="AZ184" s="174">
        <f t="shared" ca="1" si="178"/>
        <v>1</v>
      </c>
      <c r="BA184" s="351"/>
      <c r="BB184" s="174"/>
      <c r="BC184" s="174"/>
      <c r="BD184" s="352">
        <f t="shared" si="179"/>
        <v>-1</v>
      </c>
      <c r="BE184" s="267">
        <f t="shared" si="180"/>
        <v>-2</v>
      </c>
      <c r="BF184" s="267">
        <f t="shared" si="181"/>
        <v>-1</v>
      </c>
      <c r="BG184" s="354">
        <f t="shared" ca="1" si="182"/>
        <v>0</v>
      </c>
      <c r="BH184" s="100">
        <f t="shared" ca="1" si="183"/>
        <v>6</v>
      </c>
      <c r="BI184" s="100">
        <f t="shared" ca="1" si="184"/>
        <v>3</v>
      </c>
      <c r="BJ184" s="354">
        <f t="shared" ca="1" si="185"/>
        <v>1</v>
      </c>
      <c r="BK184" s="100">
        <f t="shared" ca="1" si="186"/>
        <v>5</v>
      </c>
      <c r="BL184" s="100">
        <f t="shared" ca="1" si="187"/>
        <v>3</v>
      </c>
      <c r="BM184" s="354">
        <f t="shared" ca="1" si="188"/>
        <v>1</v>
      </c>
      <c r="BN184" s="354"/>
      <c r="BQ184" s="355" t="str">
        <f t="shared" ca="1" si="189"/>
        <v/>
      </c>
      <c r="BR184" s="355" t="str">
        <f t="shared" ca="1" si="190"/>
        <v/>
      </c>
      <c r="BS184" s="355"/>
      <c r="BT184" s="355" t="str">
        <f t="shared" si="191"/>
        <v/>
      </c>
      <c r="BU184" s="355" t="str">
        <f t="shared" ca="1" si="192"/>
        <v/>
      </c>
      <c r="BV184" s="355" t="str">
        <f t="shared" ca="1" si="193"/>
        <v/>
      </c>
      <c r="BW184" s="355"/>
      <c r="BX184" s="379">
        <f t="shared" ca="1" si="194"/>
        <v>0</v>
      </c>
      <c r="BY184" s="351">
        <f t="shared" ca="1" si="195"/>
        <v>1</v>
      </c>
      <c r="BZ184" s="174">
        <f t="shared" ca="1" si="196"/>
        <v>1</v>
      </c>
      <c r="CA184" s="174">
        <f t="shared" ca="1" si="197"/>
        <v>1</v>
      </c>
      <c r="CB184" s="351"/>
      <c r="CC184" s="174"/>
      <c r="CD184" s="174"/>
      <c r="CE184" s="352">
        <f t="shared" si="198"/>
        <v>1</v>
      </c>
      <c r="CF184" s="267">
        <f t="shared" si="199"/>
        <v>0</v>
      </c>
      <c r="CG184" s="267">
        <f t="shared" si="200"/>
        <v>1</v>
      </c>
      <c r="CH184" s="354">
        <f t="shared" ca="1" si="201"/>
        <v>0</v>
      </c>
      <c r="CI184" s="100">
        <f t="shared" ca="1" si="202"/>
        <v>5</v>
      </c>
      <c r="CJ184" s="100">
        <f t="shared" ca="1" si="203"/>
        <v>4</v>
      </c>
      <c r="CK184" s="354">
        <f t="shared" ca="1" si="204"/>
        <v>1</v>
      </c>
      <c r="CL184" s="100">
        <f t="shared" ca="1" si="205"/>
        <v>4</v>
      </c>
      <c r="CM184" s="100">
        <f t="shared" ca="1" si="206"/>
        <v>1</v>
      </c>
      <c r="CN184" s="354">
        <f t="shared" ca="1" si="207"/>
        <v>1</v>
      </c>
      <c r="CO184" s="354"/>
      <c r="CR184" s="355" t="str">
        <f t="shared" ca="1" si="208"/>
        <v/>
      </c>
      <c r="CS184" s="355" t="str">
        <f t="shared" ca="1" si="209"/>
        <v/>
      </c>
      <c r="CT184" s="355"/>
      <c r="CU184" s="355" t="str">
        <f t="shared" si="210"/>
        <v/>
      </c>
      <c r="CV184" s="355" t="str">
        <f t="shared" ca="1" si="211"/>
        <v/>
      </c>
      <c r="CW184" s="355" t="str">
        <f t="shared" ca="1" si="212"/>
        <v/>
      </c>
      <c r="CX184" s="402"/>
      <c r="CY184" t="str">
        <f t="shared" ca="1" si="213"/>
        <v xml:space="preserve">wX9'ХсрF </v>
      </c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</row>
    <row r="185" spans="1:133" x14ac:dyDescent="0.25">
      <c r="A185" s="126">
        <v>106</v>
      </c>
      <c r="B185" s="123">
        <f>IF(ввод!F108="","",ввод!F108)</f>
        <v>100.56998504512387</v>
      </c>
      <c r="C185" s="123">
        <f>IF(ввод!G108="","",ввод!G108)</f>
        <v>98.858594019572976</v>
      </c>
      <c r="D185" s="123" t="str">
        <f>IF(ввод!H108="","",ввод!H108)</f>
        <v/>
      </c>
      <c r="E185" s="124" t="str">
        <f>IF(ввод!I108="","",ввод!I108)</f>
        <v/>
      </c>
      <c r="F185" s="100">
        <f t="shared" si="248"/>
        <v>2</v>
      </c>
      <c r="G185" s="257">
        <f>IF(AND(F185&gt;=2,COUNTA(ввод!D108)=1),1,"")</f>
        <v>1</v>
      </c>
      <c r="H185" s="100">
        <f t="shared" si="145"/>
        <v>1.2101361994288382</v>
      </c>
      <c r="K185" s="100">
        <f t="shared" si="141"/>
        <v>99.714289532348431</v>
      </c>
      <c r="M185" s="100">
        <f>IF(ISNUMBER(парам!$B$8),K185-парам!$B$8,K185-$B$3)</f>
        <v>-0.28571046765156893</v>
      </c>
      <c r="N185" s="100">
        <f t="shared" si="142"/>
        <v>-0.28999999999999998</v>
      </c>
      <c r="O185" s="125">
        <f t="shared" ca="1" si="146"/>
        <v>-0.36330934556941052</v>
      </c>
      <c r="P185" s="100">
        <f t="shared" si="147"/>
        <v>1.7113910255508955</v>
      </c>
      <c r="Q185" s="100">
        <f t="shared" si="143"/>
        <v>1.7</v>
      </c>
      <c r="R185" s="125">
        <f t="shared" ca="1" si="148"/>
        <v>0.76797389357690371</v>
      </c>
      <c r="S185" s="100">
        <f t="shared" si="214"/>
        <v>1.4986999879662903</v>
      </c>
      <c r="T185" s="100">
        <f t="shared" si="149"/>
        <v>1.5</v>
      </c>
      <c r="U185" s="125">
        <f t="shared" ca="1" si="215"/>
        <v>1.9073995532383261</v>
      </c>
      <c r="V185" s="174">
        <f t="shared" ca="1" si="150"/>
        <v>0</v>
      </c>
      <c r="W185" s="351">
        <f t="shared" ca="1" si="151"/>
        <v>0</v>
      </c>
      <c r="X185" s="174">
        <f t="shared" ca="1" si="152"/>
        <v>1</v>
      </c>
      <c r="Y185" s="174">
        <f t="shared" ca="1" si="153"/>
        <v>0</v>
      </c>
      <c r="Z185" s="351">
        <f t="shared" si="154"/>
        <v>-1</v>
      </c>
      <c r="AA185" s="174">
        <f t="shared" si="155"/>
        <v>7</v>
      </c>
      <c r="AB185" s="174">
        <f t="shared" si="156"/>
        <v>4</v>
      </c>
      <c r="AC185" s="352">
        <f t="shared" si="216"/>
        <v>-1</v>
      </c>
      <c r="AD185" s="267">
        <f t="shared" si="157"/>
        <v>0</v>
      </c>
      <c r="AE185" s="267">
        <f t="shared" si="158"/>
        <v>1</v>
      </c>
      <c r="AF185" s="354">
        <f t="shared" ca="1" si="159"/>
        <v>1</v>
      </c>
      <c r="AG185" s="100">
        <f t="shared" ca="1" si="160"/>
        <v>7</v>
      </c>
      <c r="AH185" s="100">
        <f t="shared" ca="1" si="161"/>
        <v>5</v>
      </c>
      <c r="AI185" s="354">
        <f t="shared" ca="1" si="162"/>
        <v>0</v>
      </c>
      <c r="AJ185" s="100">
        <f t="shared" ca="1" si="163"/>
        <v>3</v>
      </c>
      <c r="AK185" s="100">
        <f t="shared" ca="1" si="164"/>
        <v>1</v>
      </c>
      <c r="AL185" s="354">
        <f t="shared" ca="1" si="165"/>
        <v>0</v>
      </c>
      <c r="AM185" s="354">
        <f t="shared" ca="1" si="166"/>
        <v>0</v>
      </c>
      <c r="AN185" s="100">
        <f t="shared" ref="AN185:AO185" ca="1" si="257">SUM(AL181:AL185)</f>
        <v>1</v>
      </c>
      <c r="AO185" s="100">
        <f t="shared" ca="1" si="257"/>
        <v>0</v>
      </c>
      <c r="AP185" s="355" t="str">
        <f t="shared" ca="1" si="168"/>
        <v/>
      </c>
      <c r="AQ185" s="355" t="str">
        <f t="shared" ca="1" si="169"/>
        <v/>
      </c>
      <c r="AR185" s="355" t="str">
        <f t="shared" si="170"/>
        <v/>
      </c>
      <c r="AS185" s="355" t="str">
        <f t="shared" si="171"/>
        <v/>
      </c>
      <c r="AT185" s="355" t="str">
        <f t="shared" ca="1" si="172"/>
        <v/>
      </c>
      <c r="AU185" s="355" t="str">
        <f t="shared" ca="1" si="173"/>
        <v/>
      </c>
      <c r="AV185" s="355" t="str">
        <f t="shared" ca="1" si="174"/>
        <v/>
      </c>
      <c r="AW185" s="379">
        <f t="shared" ca="1" si="175"/>
        <v>0</v>
      </c>
      <c r="AX185" s="351">
        <f t="shared" ca="1" si="176"/>
        <v>0</v>
      </c>
      <c r="AY185" s="174">
        <f t="shared" ca="1" si="177"/>
        <v>0</v>
      </c>
      <c r="AZ185" s="174">
        <f t="shared" ca="1" si="178"/>
        <v>0</v>
      </c>
      <c r="BA185" s="351"/>
      <c r="BB185" s="174"/>
      <c r="BC185" s="174"/>
      <c r="BD185" s="352">
        <f t="shared" si="179"/>
        <v>1</v>
      </c>
      <c r="BE185" s="267">
        <f t="shared" si="180"/>
        <v>0</v>
      </c>
      <c r="BF185" s="267">
        <f t="shared" si="181"/>
        <v>-1</v>
      </c>
      <c r="BG185" s="354">
        <f t="shared" ca="1" si="182"/>
        <v>0</v>
      </c>
      <c r="BH185" s="100">
        <f t="shared" ca="1" si="183"/>
        <v>6</v>
      </c>
      <c r="BI185" s="100">
        <f t="shared" ca="1" si="184"/>
        <v>2</v>
      </c>
      <c r="BJ185" s="354">
        <f t="shared" ca="1" si="185"/>
        <v>1</v>
      </c>
      <c r="BK185" s="100">
        <f t="shared" ca="1" si="186"/>
        <v>5</v>
      </c>
      <c r="BL185" s="100">
        <f t="shared" ca="1" si="187"/>
        <v>4</v>
      </c>
      <c r="BM185" s="354">
        <f t="shared" ca="1" si="188"/>
        <v>1</v>
      </c>
      <c r="BN185" s="354"/>
      <c r="BQ185" s="355" t="str">
        <f t="shared" ca="1" si="189"/>
        <v/>
      </c>
      <c r="BR185" s="355" t="str">
        <f t="shared" ca="1" si="190"/>
        <v/>
      </c>
      <c r="BS185" s="355"/>
      <c r="BT185" s="355" t="str">
        <f t="shared" si="191"/>
        <v/>
      </c>
      <c r="BU185" s="355" t="str">
        <f t="shared" ca="1" si="192"/>
        <v/>
      </c>
      <c r="BV185" s="355" t="str">
        <f t="shared" ca="1" si="193"/>
        <v/>
      </c>
      <c r="BW185" s="355"/>
      <c r="BX185" s="379">
        <f t="shared" ca="1" si="194"/>
        <v>1</v>
      </c>
      <c r="BY185" s="351">
        <f t="shared" ca="1" si="195"/>
        <v>1</v>
      </c>
      <c r="BZ185" s="174">
        <f t="shared" ca="1" si="196"/>
        <v>2</v>
      </c>
      <c r="CA185" s="174">
        <f t="shared" ca="1" si="197"/>
        <v>1</v>
      </c>
      <c r="CB185" s="351"/>
      <c r="CC185" s="174"/>
      <c r="CD185" s="174"/>
      <c r="CE185" s="352">
        <f t="shared" si="198"/>
        <v>1</v>
      </c>
      <c r="CF185" s="267">
        <f t="shared" si="199"/>
        <v>2</v>
      </c>
      <c r="CG185" s="267">
        <f t="shared" si="200"/>
        <v>1</v>
      </c>
      <c r="CH185" s="354">
        <f t="shared" ca="1" si="201"/>
        <v>0</v>
      </c>
      <c r="CI185" s="100">
        <f t="shared" ca="1" si="202"/>
        <v>5</v>
      </c>
      <c r="CJ185" s="100">
        <f t="shared" ca="1" si="203"/>
        <v>4</v>
      </c>
      <c r="CK185" s="354">
        <f t="shared" ca="1" si="204"/>
        <v>1</v>
      </c>
      <c r="CL185" s="100">
        <f t="shared" ca="1" si="205"/>
        <v>4</v>
      </c>
      <c r="CM185" s="100">
        <f t="shared" ca="1" si="206"/>
        <v>2</v>
      </c>
      <c r="CN185" s="354">
        <f t="shared" ca="1" si="207"/>
        <v>1</v>
      </c>
      <c r="CO185" s="354"/>
      <c r="CR185" s="355" t="str">
        <f t="shared" ca="1" si="208"/>
        <v xml:space="preserve">wR1'1&gt;3S </v>
      </c>
      <c r="CS185" s="355" t="str">
        <f t="shared" ca="1" si="209"/>
        <v xml:space="preserve">wR3'2&gt;2S </v>
      </c>
      <c r="CT185" s="355"/>
      <c r="CU185" s="355" t="str">
        <f t="shared" si="210"/>
        <v/>
      </c>
      <c r="CV185" s="355" t="str">
        <f t="shared" ca="1" si="211"/>
        <v/>
      </c>
      <c r="CW185" s="355" t="str">
        <f t="shared" ca="1" si="212"/>
        <v/>
      </c>
      <c r="CX185" s="402"/>
      <c r="CY185" t="str">
        <f t="shared" ca="1" si="213"/>
        <v xml:space="preserve">wR1'1&gt;3S wR3'2&gt;2S </v>
      </c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</row>
    <row r="186" spans="1:133" x14ac:dyDescent="0.25">
      <c r="A186" s="126">
        <v>107</v>
      </c>
      <c r="B186" s="123">
        <f>IF(ввод!F109="","",ввод!F109)</f>
        <v>100.68794919069387</v>
      </c>
      <c r="C186" s="123">
        <f>IF(ввод!G109="","",ввод!G109)</f>
        <v>99.889086669755258</v>
      </c>
      <c r="D186" s="123" t="str">
        <f>IF(ввод!H109="","",ввод!H109)</f>
        <v/>
      </c>
      <c r="E186" s="124" t="str">
        <f>IF(ввод!I109="","",ввод!I109)</f>
        <v/>
      </c>
      <c r="F186" s="100">
        <f t="shared" si="248"/>
        <v>2</v>
      </c>
      <c r="G186" s="257">
        <f>IF(AND(F186&gt;=2,COUNTA(ввод!D109)=1),1,"")</f>
        <v>1</v>
      </c>
      <c r="H186" s="100">
        <f t="shared" si="145"/>
        <v>0.56488110579147355</v>
      </c>
      <c r="K186" s="100">
        <f t="shared" si="141"/>
        <v>100.28851793022457</v>
      </c>
      <c r="M186" s="100">
        <f>IF(ISNUMBER(парам!$B$8),K186-парам!$B$8,K186-$B$3)</f>
        <v>0.28851793022457173</v>
      </c>
      <c r="N186" s="100">
        <f t="shared" si="142"/>
        <v>0.28999999999999998</v>
      </c>
      <c r="O186" s="125">
        <f t="shared" ca="1" si="146"/>
        <v>0.36687931414106312</v>
      </c>
      <c r="P186" s="100">
        <f t="shared" si="147"/>
        <v>0.79886252093861287</v>
      </c>
      <c r="Q186" s="100">
        <f t="shared" si="143"/>
        <v>0.8</v>
      </c>
      <c r="R186" s="125">
        <f t="shared" ca="1" si="148"/>
        <v>0.35848356774010798</v>
      </c>
      <c r="S186" s="100">
        <f t="shared" si="214"/>
        <v>0.57422839787614066</v>
      </c>
      <c r="T186" s="100">
        <f t="shared" si="149"/>
        <v>0.56999999999999995</v>
      </c>
      <c r="U186" s="125">
        <f t="shared" ca="1" si="215"/>
        <v>0.72481183023056384</v>
      </c>
      <c r="V186" s="174">
        <f t="shared" ca="1" si="150"/>
        <v>0</v>
      </c>
      <c r="W186" s="351">
        <f t="shared" ca="1" si="151"/>
        <v>0</v>
      </c>
      <c r="X186" s="174">
        <f t="shared" ca="1" si="152"/>
        <v>0</v>
      </c>
      <c r="Y186" s="174">
        <f t="shared" ca="1" si="153"/>
        <v>1</v>
      </c>
      <c r="Z186" s="351">
        <f t="shared" si="154"/>
        <v>1</v>
      </c>
      <c r="AA186" s="174">
        <f t="shared" si="155"/>
        <v>7</v>
      </c>
      <c r="AB186" s="174">
        <f t="shared" si="156"/>
        <v>4</v>
      </c>
      <c r="AC186" s="352">
        <f t="shared" si="216"/>
        <v>1</v>
      </c>
      <c r="AD186" s="267">
        <f t="shared" si="157"/>
        <v>2</v>
      </c>
      <c r="AE186" s="267">
        <f t="shared" si="158"/>
        <v>1</v>
      </c>
      <c r="AF186" s="354">
        <f t="shared" ca="1" si="159"/>
        <v>1</v>
      </c>
      <c r="AG186" s="100">
        <f t="shared" ca="1" si="160"/>
        <v>7</v>
      </c>
      <c r="AH186" s="100">
        <f t="shared" ca="1" si="161"/>
        <v>6</v>
      </c>
      <c r="AI186" s="354">
        <f t="shared" ca="1" si="162"/>
        <v>0</v>
      </c>
      <c r="AJ186" s="100">
        <f t="shared" ca="1" si="163"/>
        <v>2</v>
      </c>
      <c r="AK186" s="100">
        <f t="shared" ca="1" si="164"/>
        <v>1</v>
      </c>
      <c r="AL186" s="354">
        <f t="shared" ca="1" si="165"/>
        <v>0</v>
      </c>
      <c r="AM186" s="354">
        <f t="shared" ca="1" si="166"/>
        <v>0</v>
      </c>
      <c r="AN186" s="100">
        <f t="shared" ref="AN186:AO186" ca="1" si="258">SUM(AL182:AL186)</f>
        <v>1</v>
      </c>
      <c r="AO186" s="100">
        <f t="shared" ca="1" si="258"/>
        <v>0</v>
      </c>
      <c r="AP186" s="355" t="str">
        <f t="shared" ca="1" si="168"/>
        <v/>
      </c>
      <c r="AQ186" s="355" t="str">
        <f t="shared" ca="1" si="169"/>
        <v/>
      </c>
      <c r="AR186" s="355" t="str">
        <f t="shared" si="170"/>
        <v/>
      </c>
      <c r="AS186" s="355" t="str">
        <f t="shared" si="171"/>
        <v/>
      </c>
      <c r="AT186" s="355" t="str">
        <f t="shared" ca="1" si="172"/>
        <v/>
      </c>
      <c r="AU186" s="355" t="str">
        <f t="shared" ca="1" si="173"/>
        <v/>
      </c>
      <c r="AV186" s="355" t="str">
        <f t="shared" ca="1" si="174"/>
        <v/>
      </c>
      <c r="AW186" s="379">
        <f t="shared" ca="1" si="175"/>
        <v>0</v>
      </c>
      <c r="AX186" s="351">
        <f t="shared" ca="1" si="176"/>
        <v>0</v>
      </c>
      <c r="AY186" s="174">
        <f t="shared" ca="1" si="177"/>
        <v>0</v>
      </c>
      <c r="AZ186" s="174">
        <f t="shared" ca="1" si="178"/>
        <v>0</v>
      </c>
      <c r="BA186" s="351"/>
      <c r="BB186" s="174"/>
      <c r="BC186" s="174"/>
      <c r="BD186" s="352">
        <f t="shared" si="179"/>
        <v>-1</v>
      </c>
      <c r="BE186" s="267">
        <f t="shared" si="180"/>
        <v>-2</v>
      </c>
      <c r="BF186" s="267">
        <f t="shared" si="181"/>
        <v>-1</v>
      </c>
      <c r="BG186" s="354">
        <f t="shared" ca="1" si="182"/>
        <v>1</v>
      </c>
      <c r="BH186" s="100">
        <f t="shared" ca="1" si="183"/>
        <v>6</v>
      </c>
      <c r="BI186" s="100">
        <f t="shared" ca="1" si="184"/>
        <v>2</v>
      </c>
      <c r="BJ186" s="354">
        <f t="shared" ca="1" si="185"/>
        <v>0</v>
      </c>
      <c r="BK186" s="100">
        <f t="shared" ca="1" si="186"/>
        <v>5</v>
      </c>
      <c r="BL186" s="100">
        <f t="shared" ca="1" si="187"/>
        <v>3</v>
      </c>
      <c r="BM186" s="354">
        <f t="shared" ca="1" si="188"/>
        <v>0</v>
      </c>
      <c r="BN186" s="354"/>
      <c r="BQ186" s="355" t="str">
        <f t="shared" ca="1" si="189"/>
        <v/>
      </c>
      <c r="BR186" s="355" t="str">
        <f t="shared" ca="1" si="190"/>
        <v/>
      </c>
      <c r="BS186" s="355"/>
      <c r="BT186" s="355" t="str">
        <f t="shared" si="191"/>
        <v/>
      </c>
      <c r="BU186" s="355" t="str">
        <f t="shared" ca="1" si="192"/>
        <v/>
      </c>
      <c r="BV186" s="355" t="str">
        <f t="shared" ca="1" si="193"/>
        <v/>
      </c>
      <c r="BW186" s="355"/>
      <c r="BX186" s="379">
        <f t="shared" ca="1" si="194"/>
        <v>0</v>
      </c>
      <c r="BY186" s="351">
        <f t="shared" ca="1" si="195"/>
        <v>0</v>
      </c>
      <c r="BZ186" s="174">
        <f t="shared" ca="1" si="196"/>
        <v>1</v>
      </c>
      <c r="CA186" s="174">
        <f t="shared" ca="1" si="197"/>
        <v>1</v>
      </c>
      <c r="CB186" s="351"/>
      <c r="CC186" s="174"/>
      <c r="CD186" s="174"/>
      <c r="CE186" s="352">
        <f t="shared" si="198"/>
        <v>-1</v>
      </c>
      <c r="CF186" s="267">
        <f t="shared" si="199"/>
        <v>0</v>
      </c>
      <c r="CG186" s="267">
        <f t="shared" si="200"/>
        <v>1</v>
      </c>
      <c r="CH186" s="354">
        <f t="shared" ca="1" si="201"/>
        <v>0</v>
      </c>
      <c r="CI186" s="100">
        <f t="shared" ca="1" si="202"/>
        <v>4</v>
      </c>
      <c r="CJ186" s="100">
        <f t="shared" ca="1" si="203"/>
        <v>3</v>
      </c>
      <c r="CK186" s="354">
        <f t="shared" ca="1" si="204"/>
        <v>1</v>
      </c>
      <c r="CL186" s="100">
        <f t="shared" ca="1" si="205"/>
        <v>4</v>
      </c>
      <c r="CM186" s="100">
        <f t="shared" ca="1" si="206"/>
        <v>3</v>
      </c>
      <c r="CN186" s="354">
        <f t="shared" ca="1" si="207"/>
        <v>0</v>
      </c>
      <c r="CO186" s="354"/>
      <c r="CR186" s="355" t="str">
        <f t="shared" ca="1" si="208"/>
        <v/>
      </c>
      <c r="CS186" s="355" t="str">
        <f t="shared" ca="1" si="209"/>
        <v/>
      </c>
      <c r="CT186" s="355"/>
      <c r="CU186" s="355" t="str">
        <f t="shared" si="210"/>
        <v/>
      </c>
      <c r="CV186" s="355" t="str">
        <f t="shared" ca="1" si="211"/>
        <v/>
      </c>
      <c r="CW186" s="355" t="str">
        <f t="shared" ca="1" si="212"/>
        <v/>
      </c>
      <c r="CX186" s="402"/>
      <c r="CY186" t="str">
        <f t="shared" ca="1" si="213"/>
        <v/>
      </c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</row>
    <row r="187" spans="1:133" x14ac:dyDescent="0.25">
      <c r="A187" s="126">
        <v>108</v>
      </c>
      <c r="B187" s="123">
        <f>IF(ввод!F110="","",ввод!F110)</f>
        <v>99.738405978289677</v>
      </c>
      <c r="C187" s="123">
        <f>IF(ввод!G110="","",ввод!G110)</f>
        <v>101.86823873340775</v>
      </c>
      <c r="D187" s="123" t="str">
        <f>IF(ввод!H110="","",ввод!H110)</f>
        <v/>
      </c>
      <c r="E187" s="124" t="str">
        <f>IF(ввод!I110="","",ввод!I110)</f>
        <v/>
      </c>
      <c r="F187" s="100">
        <f t="shared" si="248"/>
        <v>2</v>
      </c>
      <c r="G187" s="257">
        <f>IF(AND(F187&gt;=2,COUNTA(ввод!D110)=1),1,"")</f>
        <v>1</v>
      </c>
      <c r="H187" s="100">
        <f t="shared" si="145"/>
        <v>1.506019183937217</v>
      </c>
      <c r="K187" s="100">
        <f t="shared" si="141"/>
        <v>100.80332235584871</v>
      </c>
      <c r="M187" s="100">
        <f>IF(ISNUMBER(парам!$B$8),K187-парам!$B$8,K187-$B$3)</f>
        <v>0.80332235584870659</v>
      </c>
      <c r="N187" s="100">
        <f t="shared" si="142"/>
        <v>0.8</v>
      </c>
      <c r="O187" s="125">
        <f t="shared" ca="1" si="146"/>
        <v>1.0215044684347885</v>
      </c>
      <c r="P187" s="100">
        <f t="shared" si="147"/>
        <v>2.1298327551180734</v>
      </c>
      <c r="Q187" s="100">
        <f t="shared" si="143"/>
        <v>2.1</v>
      </c>
      <c r="R187" s="125">
        <f t="shared" ca="1" si="148"/>
        <v>0.95574648294602016</v>
      </c>
      <c r="S187" s="100">
        <f t="shared" si="214"/>
        <v>0.51480442562413486</v>
      </c>
      <c r="T187" s="100">
        <f t="shared" si="149"/>
        <v>0.51</v>
      </c>
      <c r="U187" s="125">
        <f t="shared" ca="1" si="215"/>
        <v>0.64851584810103091</v>
      </c>
      <c r="V187" s="174">
        <f t="shared" ca="1" si="150"/>
        <v>0</v>
      </c>
      <c r="W187" s="351">
        <f t="shared" ca="1" si="151"/>
        <v>0</v>
      </c>
      <c r="X187" s="174">
        <f t="shared" ca="1" si="152"/>
        <v>0</v>
      </c>
      <c r="Y187" s="174">
        <f t="shared" ca="1" si="153"/>
        <v>0</v>
      </c>
      <c r="Z187" s="351">
        <f t="shared" si="154"/>
        <v>1</v>
      </c>
      <c r="AA187" s="174">
        <f t="shared" si="155"/>
        <v>7</v>
      </c>
      <c r="AB187" s="174">
        <f t="shared" si="156"/>
        <v>4</v>
      </c>
      <c r="AC187" s="352">
        <f t="shared" si="216"/>
        <v>1</v>
      </c>
      <c r="AD187" s="267">
        <f t="shared" si="157"/>
        <v>2</v>
      </c>
      <c r="AE187" s="267">
        <f t="shared" si="158"/>
        <v>1</v>
      </c>
      <c r="AF187" s="354">
        <f t="shared" ca="1" si="159"/>
        <v>0</v>
      </c>
      <c r="AG187" s="100">
        <f t="shared" ca="1" si="160"/>
        <v>7</v>
      </c>
      <c r="AH187" s="100">
        <f t="shared" ca="1" si="161"/>
        <v>5</v>
      </c>
      <c r="AI187" s="354">
        <f t="shared" ca="1" si="162"/>
        <v>1</v>
      </c>
      <c r="AJ187" s="100">
        <f t="shared" ca="1" si="163"/>
        <v>2</v>
      </c>
      <c r="AK187" s="100">
        <f t="shared" ca="1" si="164"/>
        <v>2</v>
      </c>
      <c r="AL187" s="354">
        <f t="shared" ca="1" si="165"/>
        <v>1</v>
      </c>
      <c r="AM187" s="354">
        <f t="shared" ca="1" si="166"/>
        <v>0</v>
      </c>
      <c r="AN187" s="100">
        <f t="shared" ref="AN187:AO187" ca="1" si="259">SUM(AL183:AL187)</f>
        <v>2</v>
      </c>
      <c r="AO187" s="100">
        <f t="shared" ca="1" si="259"/>
        <v>0</v>
      </c>
      <c r="AP187" s="355" t="str">
        <f t="shared" ca="1" si="168"/>
        <v/>
      </c>
      <c r="AQ187" s="355" t="str">
        <f t="shared" ca="1" si="169"/>
        <v/>
      </c>
      <c r="AR187" s="355" t="str">
        <f t="shared" si="170"/>
        <v/>
      </c>
      <c r="AS187" s="355" t="str">
        <f t="shared" si="171"/>
        <v/>
      </c>
      <c r="AT187" s="355" t="str">
        <f t="shared" ca="1" si="172"/>
        <v/>
      </c>
      <c r="AU187" s="355" t="str">
        <f t="shared" ca="1" si="173"/>
        <v/>
      </c>
      <c r="AV187" s="355" t="str">
        <f t="shared" ca="1" si="174"/>
        <v/>
      </c>
      <c r="AW187" s="379">
        <f t="shared" ca="1" si="175"/>
        <v>0</v>
      </c>
      <c r="AX187" s="351">
        <f t="shared" ca="1" si="176"/>
        <v>0</v>
      </c>
      <c r="AY187" s="174">
        <f t="shared" ca="1" si="177"/>
        <v>0</v>
      </c>
      <c r="AZ187" s="174">
        <f t="shared" ca="1" si="178"/>
        <v>0</v>
      </c>
      <c r="BA187" s="351"/>
      <c r="BB187" s="174"/>
      <c r="BC187" s="174"/>
      <c r="BD187" s="352">
        <f t="shared" si="179"/>
        <v>1</v>
      </c>
      <c r="BE187" s="267">
        <f t="shared" si="180"/>
        <v>0</v>
      </c>
      <c r="BF187" s="267">
        <f t="shared" si="181"/>
        <v>-1</v>
      </c>
      <c r="BG187" s="354">
        <f t="shared" ca="1" si="182"/>
        <v>0</v>
      </c>
      <c r="BH187" s="100">
        <f t="shared" ca="1" si="183"/>
        <v>6</v>
      </c>
      <c r="BI187" s="100">
        <f t="shared" ca="1" si="184"/>
        <v>2</v>
      </c>
      <c r="BJ187" s="354">
        <f t="shared" ca="1" si="185"/>
        <v>1</v>
      </c>
      <c r="BK187" s="100">
        <f t="shared" ca="1" si="186"/>
        <v>6</v>
      </c>
      <c r="BL187" s="100">
        <f t="shared" ca="1" si="187"/>
        <v>3</v>
      </c>
      <c r="BM187" s="354">
        <f t="shared" ca="1" si="188"/>
        <v>1</v>
      </c>
      <c r="BN187" s="354"/>
      <c r="BQ187" s="355" t="str">
        <f t="shared" ca="1" si="189"/>
        <v/>
      </c>
      <c r="BR187" s="355" t="str">
        <f t="shared" ca="1" si="190"/>
        <v/>
      </c>
      <c r="BS187" s="355"/>
      <c r="BT187" s="355" t="str">
        <f t="shared" si="191"/>
        <v/>
      </c>
      <c r="BU187" s="355" t="str">
        <f t="shared" ca="1" si="192"/>
        <v/>
      </c>
      <c r="BV187" s="355" t="str">
        <f t="shared" ca="1" si="193"/>
        <v/>
      </c>
      <c r="BW187" s="355"/>
      <c r="BX187" s="379">
        <f t="shared" ca="1" si="194"/>
        <v>0</v>
      </c>
      <c r="BY187" s="351">
        <f t="shared" ca="1" si="195"/>
        <v>0</v>
      </c>
      <c r="BZ187" s="174">
        <f t="shared" ca="1" si="196"/>
        <v>0</v>
      </c>
      <c r="CA187" s="174">
        <f t="shared" ca="1" si="197"/>
        <v>1</v>
      </c>
      <c r="CB187" s="351"/>
      <c r="CC187" s="174"/>
      <c r="CD187" s="174"/>
      <c r="CE187" s="352">
        <f t="shared" si="198"/>
        <v>-1</v>
      </c>
      <c r="CF187" s="267">
        <f t="shared" si="199"/>
        <v>0</v>
      </c>
      <c r="CG187" s="267">
        <f t="shared" si="200"/>
        <v>-1</v>
      </c>
      <c r="CH187" s="354">
        <f t="shared" ca="1" si="201"/>
        <v>0</v>
      </c>
      <c r="CI187" s="100">
        <f t="shared" ca="1" si="202"/>
        <v>4</v>
      </c>
      <c r="CJ187" s="100">
        <f t="shared" ca="1" si="203"/>
        <v>3</v>
      </c>
      <c r="CK187" s="354">
        <f t="shared" ca="1" si="204"/>
        <v>1</v>
      </c>
      <c r="CL187" s="100">
        <f t="shared" ca="1" si="205"/>
        <v>5</v>
      </c>
      <c r="CM187" s="100">
        <f t="shared" ca="1" si="206"/>
        <v>4</v>
      </c>
      <c r="CN187" s="354">
        <f t="shared" ca="1" si="207"/>
        <v>0</v>
      </c>
      <c r="CO187" s="354"/>
      <c r="CR187" s="355" t="str">
        <f t="shared" ca="1" si="208"/>
        <v/>
      </c>
      <c r="CS187" s="355" t="str">
        <f t="shared" ca="1" si="209"/>
        <v/>
      </c>
      <c r="CT187" s="355"/>
      <c r="CU187" s="355" t="str">
        <f t="shared" si="210"/>
        <v/>
      </c>
      <c r="CV187" s="355" t="str">
        <f t="shared" ca="1" si="211"/>
        <v/>
      </c>
      <c r="CW187" s="355" t="str">
        <f t="shared" ca="1" si="212"/>
        <v/>
      </c>
      <c r="CX187" s="402"/>
      <c r="CY187" t="str">
        <f t="shared" ca="1" si="213"/>
        <v/>
      </c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</row>
    <row r="188" spans="1:133" x14ac:dyDescent="0.25">
      <c r="A188" s="126">
        <v>109</v>
      </c>
      <c r="B188" s="123">
        <f>IF(ввод!F111="","",ввод!F111)</f>
        <v>99.761974541878558</v>
      </c>
      <c r="C188" s="123">
        <f>IF(ввод!G111="","",ввод!G111)</f>
        <v>99.851610814967231</v>
      </c>
      <c r="D188" s="123" t="str">
        <f>IF(ввод!H111="","",ввод!H111)</f>
        <v/>
      </c>
      <c r="E188" s="124" t="str">
        <f>IF(ввод!I111="","",ввод!I111)</f>
        <v/>
      </c>
      <c r="F188" s="100">
        <f t="shared" si="248"/>
        <v>2</v>
      </c>
      <c r="G188" s="257">
        <f>IF(AND(F188&gt;=2,COUNTA(ввод!D111)=1),1,"")</f>
        <v>1</v>
      </c>
      <c r="H188" s="100">
        <f t="shared" si="145"/>
        <v>6.338241654128933E-2</v>
      </c>
      <c r="K188" s="100">
        <f t="shared" si="141"/>
        <v>99.806792678422894</v>
      </c>
      <c r="M188" s="100">
        <f>IF(ISNUMBER(парам!$B$8),K188-парам!$B$8,K188-$B$3)</f>
        <v>-0.19320732157710552</v>
      </c>
      <c r="N188" s="100">
        <f t="shared" si="142"/>
        <v>-0.19</v>
      </c>
      <c r="O188" s="125">
        <f t="shared" ca="1" si="146"/>
        <v>-0.24568237257236311</v>
      </c>
      <c r="P188" s="100">
        <f t="shared" si="147"/>
        <v>8.9636273088672169E-2</v>
      </c>
      <c r="Q188" s="100">
        <f t="shared" si="143"/>
        <v>0.09</v>
      </c>
      <c r="R188" s="125">
        <f t="shared" ca="1" si="148"/>
        <v>4.0223605606130371E-2</v>
      </c>
      <c r="S188" s="100">
        <f t="shared" si="214"/>
        <v>0.99652967742581211</v>
      </c>
      <c r="T188" s="100">
        <f t="shared" si="149"/>
        <v>1</v>
      </c>
      <c r="U188" s="125">
        <f t="shared" ca="1" si="215"/>
        <v>1.2715997021588841</v>
      </c>
      <c r="V188" s="174">
        <f t="shared" ca="1" si="150"/>
        <v>0</v>
      </c>
      <c r="W188" s="351">
        <f t="shared" ca="1" si="151"/>
        <v>0</v>
      </c>
      <c r="X188" s="174">
        <f t="shared" ca="1" si="152"/>
        <v>0</v>
      </c>
      <c r="Y188" s="174">
        <f t="shared" ca="1" si="153"/>
        <v>0</v>
      </c>
      <c r="Z188" s="351">
        <f t="shared" si="154"/>
        <v>-1</v>
      </c>
      <c r="AA188" s="174">
        <f t="shared" si="155"/>
        <v>5</v>
      </c>
      <c r="AB188" s="174">
        <f t="shared" si="156"/>
        <v>2</v>
      </c>
      <c r="AC188" s="352">
        <f t="shared" si="216"/>
        <v>-1</v>
      </c>
      <c r="AD188" s="267">
        <f t="shared" si="157"/>
        <v>0</v>
      </c>
      <c r="AE188" s="267">
        <f t="shared" si="158"/>
        <v>1</v>
      </c>
      <c r="AF188" s="354">
        <f t="shared" ca="1" si="159"/>
        <v>1</v>
      </c>
      <c r="AG188" s="100">
        <f t="shared" ca="1" si="160"/>
        <v>8</v>
      </c>
      <c r="AH188" s="100">
        <f t="shared" ca="1" si="161"/>
        <v>5</v>
      </c>
      <c r="AI188" s="354">
        <f t="shared" ca="1" si="162"/>
        <v>0</v>
      </c>
      <c r="AJ188" s="100">
        <f t="shared" ca="1" si="163"/>
        <v>2</v>
      </c>
      <c r="AK188" s="100">
        <f t="shared" ca="1" si="164"/>
        <v>1</v>
      </c>
      <c r="AL188" s="354">
        <f t="shared" ca="1" si="165"/>
        <v>0</v>
      </c>
      <c r="AM188" s="354">
        <f t="shared" ca="1" si="166"/>
        <v>0</v>
      </c>
      <c r="AN188" s="100">
        <f t="shared" ref="AN188:AO188" ca="1" si="260">SUM(AL184:AL188)</f>
        <v>2</v>
      </c>
      <c r="AO188" s="100">
        <f t="shared" ca="1" si="260"/>
        <v>0</v>
      </c>
      <c r="AP188" s="355" t="str">
        <f t="shared" ca="1" si="168"/>
        <v/>
      </c>
      <c r="AQ188" s="355" t="str">
        <f t="shared" ca="1" si="169"/>
        <v/>
      </c>
      <c r="AR188" s="355" t="str">
        <f t="shared" si="170"/>
        <v/>
      </c>
      <c r="AS188" s="355" t="str">
        <f t="shared" si="171"/>
        <v/>
      </c>
      <c r="AT188" s="355" t="str">
        <f t="shared" ca="1" si="172"/>
        <v/>
      </c>
      <c r="AU188" s="355" t="str">
        <f t="shared" ca="1" si="173"/>
        <v/>
      </c>
      <c r="AV188" s="355" t="str">
        <f t="shared" ca="1" si="174"/>
        <v/>
      </c>
      <c r="AW188" s="379">
        <f t="shared" ca="1" si="175"/>
        <v>0</v>
      </c>
      <c r="AX188" s="351">
        <f t="shared" ca="1" si="176"/>
        <v>0</v>
      </c>
      <c r="AY188" s="174">
        <f t="shared" ca="1" si="177"/>
        <v>0</v>
      </c>
      <c r="AZ188" s="174">
        <f t="shared" ca="1" si="178"/>
        <v>0</v>
      </c>
      <c r="BA188" s="351"/>
      <c r="BB188" s="174"/>
      <c r="BC188" s="174"/>
      <c r="BD188" s="352">
        <f t="shared" si="179"/>
        <v>-1</v>
      </c>
      <c r="BE188" s="267">
        <f t="shared" si="180"/>
        <v>-2</v>
      </c>
      <c r="BF188" s="267">
        <f t="shared" si="181"/>
        <v>-1</v>
      </c>
      <c r="BG188" s="354">
        <f t="shared" ca="1" si="182"/>
        <v>1</v>
      </c>
      <c r="BH188" s="100">
        <f t="shared" ca="1" si="183"/>
        <v>7</v>
      </c>
      <c r="BI188" s="100">
        <f t="shared" ca="1" si="184"/>
        <v>2</v>
      </c>
      <c r="BJ188" s="354">
        <f t="shared" ca="1" si="185"/>
        <v>0</v>
      </c>
      <c r="BK188" s="100">
        <f t="shared" ca="1" si="186"/>
        <v>5</v>
      </c>
      <c r="BL188" s="100">
        <f t="shared" ca="1" si="187"/>
        <v>2</v>
      </c>
      <c r="BM188" s="354">
        <f t="shared" ca="1" si="188"/>
        <v>0</v>
      </c>
      <c r="BN188" s="354"/>
      <c r="BQ188" s="355" t="str">
        <f t="shared" ca="1" si="189"/>
        <v/>
      </c>
      <c r="BR188" s="355" t="str">
        <f t="shared" ca="1" si="190"/>
        <v/>
      </c>
      <c r="BS188" s="355"/>
      <c r="BT188" s="355" t="str">
        <f t="shared" si="191"/>
        <v/>
      </c>
      <c r="BU188" s="355" t="str">
        <f t="shared" ca="1" si="192"/>
        <v/>
      </c>
      <c r="BV188" s="355" t="str">
        <f t="shared" ca="1" si="193"/>
        <v/>
      </c>
      <c r="BW188" s="355"/>
      <c r="BX188" s="379">
        <f t="shared" ca="1" si="194"/>
        <v>0</v>
      </c>
      <c r="BY188" s="351">
        <f t="shared" ca="1" si="195"/>
        <v>1</v>
      </c>
      <c r="BZ188" s="174">
        <f t="shared" ca="1" si="196"/>
        <v>1</v>
      </c>
      <c r="CA188" s="174">
        <f t="shared" ca="1" si="197"/>
        <v>1</v>
      </c>
      <c r="CB188" s="351"/>
      <c r="CC188" s="174"/>
      <c r="CD188" s="174"/>
      <c r="CE188" s="352">
        <f t="shared" si="198"/>
        <v>1</v>
      </c>
      <c r="CF188" s="267">
        <f t="shared" si="199"/>
        <v>0</v>
      </c>
      <c r="CG188" s="267">
        <f t="shared" si="200"/>
        <v>1</v>
      </c>
      <c r="CH188" s="354">
        <f t="shared" ca="1" si="201"/>
        <v>0</v>
      </c>
      <c r="CI188" s="100">
        <f t="shared" ca="1" si="202"/>
        <v>4</v>
      </c>
      <c r="CJ188" s="100">
        <f t="shared" ca="1" si="203"/>
        <v>2</v>
      </c>
      <c r="CK188" s="354">
        <f t="shared" ca="1" si="204"/>
        <v>1</v>
      </c>
      <c r="CL188" s="100">
        <f t="shared" ca="1" si="205"/>
        <v>5</v>
      </c>
      <c r="CM188" s="100">
        <f t="shared" ca="1" si="206"/>
        <v>4</v>
      </c>
      <c r="CN188" s="354">
        <f t="shared" ca="1" si="207"/>
        <v>1</v>
      </c>
      <c r="CO188" s="354"/>
      <c r="CR188" s="355" t="str">
        <f t="shared" ca="1" si="208"/>
        <v/>
      </c>
      <c r="CS188" s="355" t="str">
        <f t="shared" ca="1" si="209"/>
        <v/>
      </c>
      <c r="CT188" s="355"/>
      <c r="CU188" s="355" t="str">
        <f t="shared" si="210"/>
        <v/>
      </c>
      <c r="CV188" s="355" t="str">
        <f t="shared" ca="1" si="211"/>
        <v/>
      </c>
      <c r="CW188" s="355" t="str">
        <f t="shared" ca="1" si="212"/>
        <v/>
      </c>
      <c r="CX188" s="402"/>
      <c r="CY188" t="str">
        <f t="shared" ca="1" si="213"/>
        <v/>
      </c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</row>
    <row r="189" spans="1:133" x14ac:dyDescent="0.25">
      <c r="A189" s="126">
        <v>110</v>
      </c>
      <c r="B189" s="123">
        <f>IF(ввод!F112="","",ввод!F112)</f>
        <v>101.39012698769791</v>
      </c>
      <c r="C189" s="123">
        <f>IF(ввод!G112="","",ввод!G112)</f>
        <v>100.73055460998748</v>
      </c>
      <c r="D189" s="123" t="str">
        <f>IF(ввод!H112="","",ввод!H112)</f>
        <v/>
      </c>
      <c r="E189" s="124" t="str">
        <f>IF(ввод!I112="","",ввод!I112)</f>
        <v/>
      </c>
      <c r="F189" s="100">
        <f t="shared" si="248"/>
        <v>2</v>
      </c>
      <c r="G189" s="257">
        <f>IF(AND(F189&gt;=2,COUNTA(ввод!D112)=1),1,"")</f>
        <v>1</v>
      </c>
      <c r="H189" s="100">
        <f t="shared" si="145"/>
        <v>0.4663881009623817</v>
      </c>
      <c r="K189" s="100">
        <f t="shared" si="141"/>
        <v>101.0603407988427</v>
      </c>
      <c r="M189" s="100">
        <f>IF(ISNUMBER(парам!$B$8),K189-парам!$B$8,K189-$B$3)</f>
        <v>1.0603407988427023</v>
      </c>
      <c r="N189" s="100">
        <f t="shared" si="142"/>
        <v>1.1000000000000001</v>
      </c>
      <c r="O189" s="125">
        <f t="shared" ca="1" si="146"/>
        <v>1.3483290439952935</v>
      </c>
      <c r="P189" s="100">
        <f t="shared" si="147"/>
        <v>0.65957237771043253</v>
      </c>
      <c r="Q189" s="100">
        <f t="shared" si="143"/>
        <v>0.66</v>
      </c>
      <c r="R189" s="125">
        <f t="shared" ca="1" si="148"/>
        <v>0.29597816013029754</v>
      </c>
      <c r="S189" s="100">
        <f t="shared" si="214"/>
        <v>1.2535481204198078</v>
      </c>
      <c r="T189" s="100">
        <f t="shared" si="149"/>
        <v>1.3</v>
      </c>
      <c r="U189" s="125">
        <f t="shared" ca="1" si="215"/>
        <v>1.6530796128065492</v>
      </c>
      <c r="V189" s="174">
        <f t="shared" ca="1" si="150"/>
        <v>0</v>
      </c>
      <c r="W189" s="351">
        <f t="shared" ca="1" si="151"/>
        <v>1</v>
      </c>
      <c r="X189" s="174">
        <f t="shared" ca="1" si="152"/>
        <v>1</v>
      </c>
      <c r="Y189" s="174">
        <f t="shared" ca="1" si="153"/>
        <v>1</v>
      </c>
      <c r="Z189" s="351">
        <f t="shared" si="154"/>
        <v>1</v>
      </c>
      <c r="AA189" s="174">
        <f t="shared" si="155"/>
        <v>5</v>
      </c>
      <c r="AB189" s="174">
        <f t="shared" si="156"/>
        <v>2</v>
      </c>
      <c r="AC189" s="352">
        <f t="shared" si="216"/>
        <v>1</v>
      </c>
      <c r="AD189" s="267">
        <f t="shared" si="157"/>
        <v>2</v>
      </c>
      <c r="AE189" s="267">
        <f t="shared" si="158"/>
        <v>1</v>
      </c>
      <c r="AF189" s="354">
        <f t="shared" ca="1" si="159"/>
        <v>0</v>
      </c>
      <c r="AG189" s="100">
        <f t="shared" ca="1" si="160"/>
        <v>7</v>
      </c>
      <c r="AH189" s="100">
        <f t="shared" ca="1" si="161"/>
        <v>4</v>
      </c>
      <c r="AI189" s="354">
        <f t="shared" ca="1" si="162"/>
        <v>1</v>
      </c>
      <c r="AJ189" s="100">
        <f t="shared" ca="1" si="163"/>
        <v>3</v>
      </c>
      <c r="AK189" s="100">
        <f t="shared" ca="1" si="164"/>
        <v>2</v>
      </c>
      <c r="AL189" s="354">
        <f t="shared" ca="1" si="165"/>
        <v>1</v>
      </c>
      <c r="AM189" s="354">
        <f t="shared" ca="1" si="166"/>
        <v>0</v>
      </c>
      <c r="AN189" s="100">
        <f t="shared" ref="AN189:AO189" ca="1" si="261">SUM(AL185:AL189)</f>
        <v>2</v>
      </c>
      <c r="AO189" s="100">
        <f t="shared" ca="1" si="261"/>
        <v>0</v>
      </c>
      <c r="AP189" s="355" t="str">
        <f t="shared" ca="1" si="168"/>
        <v/>
      </c>
      <c r="AQ189" s="355" t="str">
        <f t="shared" ca="1" si="169"/>
        <v/>
      </c>
      <c r="AR189" s="355" t="str">
        <f t="shared" si="170"/>
        <v/>
      </c>
      <c r="AS189" s="355" t="str">
        <f t="shared" si="171"/>
        <v/>
      </c>
      <c r="AT189" s="355" t="str">
        <f t="shared" ca="1" si="172"/>
        <v/>
      </c>
      <c r="AU189" s="355" t="str">
        <f t="shared" ca="1" si="173"/>
        <v/>
      </c>
      <c r="AV189" s="355" t="str">
        <f t="shared" ca="1" si="174"/>
        <v/>
      </c>
      <c r="AW189" s="379">
        <f t="shared" ca="1" si="175"/>
        <v>0</v>
      </c>
      <c r="AX189" s="351">
        <f t="shared" ca="1" si="176"/>
        <v>0</v>
      </c>
      <c r="AY189" s="174">
        <f t="shared" ca="1" si="177"/>
        <v>0</v>
      </c>
      <c r="AZ189" s="174">
        <f t="shared" ca="1" si="178"/>
        <v>0</v>
      </c>
      <c r="BA189" s="351"/>
      <c r="BB189" s="174"/>
      <c r="BC189" s="174"/>
      <c r="BD189" s="352">
        <f t="shared" si="179"/>
        <v>1</v>
      </c>
      <c r="BE189" s="267">
        <f t="shared" si="180"/>
        <v>0</v>
      </c>
      <c r="BF189" s="267">
        <f t="shared" si="181"/>
        <v>1</v>
      </c>
      <c r="BG189" s="354">
        <f t="shared" ca="1" si="182"/>
        <v>1</v>
      </c>
      <c r="BH189" s="100">
        <f t="shared" ca="1" si="183"/>
        <v>7</v>
      </c>
      <c r="BI189" s="100">
        <f t="shared" ca="1" si="184"/>
        <v>3</v>
      </c>
      <c r="BJ189" s="354">
        <f t="shared" ca="1" si="185"/>
        <v>0</v>
      </c>
      <c r="BK189" s="100">
        <f t="shared" ca="1" si="186"/>
        <v>5</v>
      </c>
      <c r="BL189" s="100">
        <f t="shared" ca="1" si="187"/>
        <v>1</v>
      </c>
      <c r="BM189" s="354">
        <f t="shared" ca="1" si="188"/>
        <v>0</v>
      </c>
      <c r="BN189" s="354"/>
      <c r="BQ189" s="355" t="str">
        <f t="shared" ca="1" si="189"/>
        <v/>
      </c>
      <c r="BR189" s="355" t="str">
        <f t="shared" ca="1" si="190"/>
        <v/>
      </c>
      <c r="BS189" s="355"/>
      <c r="BT189" s="355" t="str">
        <f t="shared" si="191"/>
        <v/>
      </c>
      <c r="BU189" s="355" t="str">
        <f t="shared" ca="1" si="192"/>
        <v/>
      </c>
      <c r="BV189" s="355" t="str">
        <f t="shared" ca="1" si="193"/>
        <v/>
      </c>
      <c r="BW189" s="355"/>
      <c r="BX189" s="379">
        <f t="shared" ca="1" si="194"/>
        <v>0</v>
      </c>
      <c r="BY189" s="351">
        <f t="shared" ca="1" si="195"/>
        <v>1</v>
      </c>
      <c r="BZ189" s="174">
        <f t="shared" ca="1" si="196"/>
        <v>2</v>
      </c>
      <c r="CA189" s="174">
        <f t="shared" ca="1" si="197"/>
        <v>1</v>
      </c>
      <c r="CB189" s="351"/>
      <c r="CC189" s="174"/>
      <c r="CD189" s="174"/>
      <c r="CE189" s="352">
        <f t="shared" si="198"/>
        <v>1</v>
      </c>
      <c r="CF189" s="267">
        <f t="shared" si="199"/>
        <v>2</v>
      </c>
      <c r="CG189" s="267">
        <f t="shared" si="200"/>
        <v>1</v>
      </c>
      <c r="CH189" s="354">
        <f t="shared" ca="1" si="201"/>
        <v>0</v>
      </c>
      <c r="CI189" s="100">
        <f t="shared" ca="1" si="202"/>
        <v>4</v>
      </c>
      <c r="CJ189" s="100">
        <f t="shared" ca="1" si="203"/>
        <v>1</v>
      </c>
      <c r="CK189" s="354">
        <f t="shared" ca="1" si="204"/>
        <v>1</v>
      </c>
      <c r="CL189" s="100">
        <f t="shared" ca="1" si="205"/>
        <v>6</v>
      </c>
      <c r="CM189" s="100">
        <f t="shared" ca="1" si="206"/>
        <v>4</v>
      </c>
      <c r="CN189" s="354">
        <f t="shared" ca="1" si="207"/>
        <v>1</v>
      </c>
      <c r="CO189" s="354"/>
      <c r="CR189" s="355" t="str">
        <f t="shared" ca="1" si="208"/>
        <v/>
      </c>
      <c r="CS189" s="355" t="str">
        <f t="shared" ca="1" si="209"/>
        <v xml:space="preserve">wR3'2&gt;2S </v>
      </c>
      <c r="CT189" s="355"/>
      <c r="CU189" s="355" t="str">
        <f t="shared" si="210"/>
        <v/>
      </c>
      <c r="CV189" s="355" t="str">
        <f t="shared" ca="1" si="211"/>
        <v/>
      </c>
      <c r="CW189" s="355" t="str">
        <f t="shared" ca="1" si="212"/>
        <v/>
      </c>
      <c r="CX189" s="402"/>
      <c r="CY189" t="str">
        <f t="shared" ca="1" si="213"/>
        <v xml:space="preserve">wR3'2&gt;2S </v>
      </c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</row>
    <row r="190" spans="1:133" x14ac:dyDescent="0.25">
      <c r="A190" s="126">
        <v>111</v>
      </c>
      <c r="B190" s="123">
        <f>IF(ввод!F113="","",ввод!F113)</f>
        <v>101.17638389233099</v>
      </c>
      <c r="C190" s="123">
        <f>IF(ввод!G113="","",ввод!G113)</f>
        <v>100.40250146378477</v>
      </c>
      <c r="D190" s="123" t="str">
        <f>IF(ввод!H113="","",ввод!H113)</f>
        <v/>
      </c>
      <c r="E190" s="124" t="str">
        <f>IF(ввод!I113="","",ввод!I113)</f>
        <v/>
      </c>
      <c r="F190" s="100">
        <f t="shared" si="248"/>
        <v>2</v>
      </c>
      <c r="G190" s="257">
        <f>IF(AND(F190&gt;=2,COUNTA(ввод!D113)=1),1,"")</f>
        <v>1</v>
      </c>
      <c r="H190" s="100">
        <f t="shared" si="145"/>
        <v>0.54721751306614308</v>
      </c>
      <c r="K190" s="100">
        <f t="shared" si="141"/>
        <v>100.78944267805788</v>
      </c>
      <c r="M190" s="100">
        <f>IF(ISNUMBER(парам!$B$8),K190-парам!$B$8,K190-$B$3)</f>
        <v>0.78944267805788115</v>
      </c>
      <c r="N190" s="100">
        <f t="shared" si="142"/>
        <v>0.79</v>
      </c>
      <c r="O190" s="125">
        <f t="shared" ca="1" si="146"/>
        <v>1.0038550742899135</v>
      </c>
      <c r="P190" s="100">
        <f t="shared" si="147"/>
        <v>0.77388242854621581</v>
      </c>
      <c r="Q190" s="100">
        <f t="shared" si="143"/>
        <v>0.77</v>
      </c>
      <c r="R190" s="125">
        <f t="shared" ca="1" si="148"/>
        <v>0.3472739385378486</v>
      </c>
      <c r="S190" s="100">
        <f t="shared" si="214"/>
        <v>0.27089812078482112</v>
      </c>
      <c r="T190" s="100">
        <f t="shared" si="149"/>
        <v>0.27</v>
      </c>
      <c r="U190" s="125">
        <f t="shared" ca="1" si="215"/>
        <v>0.34333191958289871</v>
      </c>
      <c r="V190" s="174">
        <f t="shared" ca="1" si="150"/>
        <v>0</v>
      </c>
      <c r="W190" s="351">
        <f t="shared" ca="1" si="151"/>
        <v>0</v>
      </c>
      <c r="X190" s="174">
        <f t="shared" ca="1" si="152"/>
        <v>1</v>
      </c>
      <c r="Y190" s="174">
        <f t="shared" ca="1" si="153"/>
        <v>0</v>
      </c>
      <c r="Z190" s="351">
        <f t="shared" si="154"/>
        <v>1</v>
      </c>
      <c r="AA190" s="174">
        <f t="shared" si="155"/>
        <v>5</v>
      </c>
      <c r="AB190" s="174">
        <f t="shared" si="156"/>
        <v>2</v>
      </c>
      <c r="AC190" s="352">
        <f t="shared" si="216"/>
        <v>-1</v>
      </c>
      <c r="AD190" s="267">
        <f t="shared" si="157"/>
        <v>0</v>
      </c>
      <c r="AE190" s="267">
        <f t="shared" si="158"/>
        <v>1</v>
      </c>
      <c r="AF190" s="354">
        <f t="shared" ca="1" si="159"/>
        <v>0</v>
      </c>
      <c r="AG190" s="100">
        <f t="shared" ca="1" si="160"/>
        <v>7</v>
      </c>
      <c r="AH190" s="100">
        <f t="shared" ca="1" si="161"/>
        <v>3</v>
      </c>
      <c r="AI190" s="354">
        <f t="shared" ca="1" si="162"/>
        <v>1</v>
      </c>
      <c r="AJ190" s="100">
        <f t="shared" ca="1" si="163"/>
        <v>4</v>
      </c>
      <c r="AK190" s="100">
        <f t="shared" ca="1" si="164"/>
        <v>3</v>
      </c>
      <c r="AL190" s="354">
        <f t="shared" ca="1" si="165"/>
        <v>1</v>
      </c>
      <c r="AM190" s="354">
        <f t="shared" ca="1" si="166"/>
        <v>0</v>
      </c>
      <c r="AN190" s="100">
        <f t="shared" ref="AN190:AO190" ca="1" si="262">SUM(AL186:AL190)</f>
        <v>3</v>
      </c>
      <c r="AO190" s="100">
        <f t="shared" ca="1" si="262"/>
        <v>0</v>
      </c>
      <c r="AP190" s="355" t="str">
        <f t="shared" ca="1" si="168"/>
        <v/>
      </c>
      <c r="AQ190" s="355" t="str">
        <f t="shared" ca="1" si="169"/>
        <v/>
      </c>
      <c r="AR190" s="355" t="str">
        <f t="shared" si="170"/>
        <v/>
      </c>
      <c r="AS190" s="355" t="str">
        <f t="shared" si="171"/>
        <v/>
      </c>
      <c r="AT190" s="355" t="str">
        <f t="shared" ca="1" si="172"/>
        <v/>
      </c>
      <c r="AU190" s="355" t="str">
        <f t="shared" ca="1" si="173"/>
        <v/>
      </c>
      <c r="AV190" s="355" t="str">
        <f t="shared" ca="1" si="174"/>
        <v/>
      </c>
      <c r="AW190" s="379">
        <f t="shared" ca="1" si="175"/>
        <v>0</v>
      </c>
      <c r="AX190" s="351">
        <f t="shared" ca="1" si="176"/>
        <v>0</v>
      </c>
      <c r="AY190" s="174">
        <f t="shared" ca="1" si="177"/>
        <v>0</v>
      </c>
      <c r="AZ190" s="174">
        <f t="shared" ca="1" si="178"/>
        <v>0</v>
      </c>
      <c r="BA190" s="351"/>
      <c r="BB190" s="174"/>
      <c r="BC190" s="174"/>
      <c r="BD190" s="352">
        <f t="shared" si="179"/>
        <v>1</v>
      </c>
      <c r="BE190" s="267">
        <f t="shared" si="180"/>
        <v>2</v>
      </c>
      <c r="BF190" s="267">
        <f t="shared" si="181"/>
        <v>1</v>
      </c>
      <c r="BG190" s="354">
        <f t="shared" ca="1" si="182"/>
        <v>1</v>
      </c>
      <c r="BH190" s="100">
        <f t="shared" ca="1" si="183"/>
        <v>7</v>
      </c>
      <c r="BI190" s="100">
        <f t="shared" ca="1" si="184"/>
        <v>4</v>
      </c>
      <c r="BJ190" s="354">
        <f t="shared" ca="1" si="185"/>
        <v>0</v>
      </c>
      <c r="BK190" s="100">
        <f t="shared" ca="1" si="186"/>
        <v>4</v>
      </c>
      <c r="BL190" s="100">
        <f t="shared" ca="1" si="187"/>
        <v>1</v>
      </c>
      <c r="BM190" s="354">
        <f t="shared" ca="1" si="188"/>
        <v>0</v>
      </c>
      <c r="BN190" s="354"/>
      <c r="BQ190" s="355" t="str">
        <f t="shared" ca="1" si="189"/>
        <v/>
      </c>
      <c r="BR190" s="355" t="str">
        <f t="shared" ca="1" si="190"/>
        <v/>
      </c>
      <c r="BS190" s="355"/>
      <c r="BT190" s="355" t="str">
        <f t="shared" si="191"/>
        <v/>
      </c>
      <c r="BU190" s="355" t="str">
        <f t="shared" ca="1" si="192"/>
        <v/>
      </c>
      <c r="BV190" s="355" t="str">
        <f t="shared" ca="1" si="193"/>
        <v/>
      </c>
      <c r="BW190" s="355"/>
      <c r="BX190" s="379">
        <f t="shared" ca="1" si="194"/>
        <v>0</v>
      </c>
      <c r="BY190" s="351">
        <f t="shared" ca="1" si="195"/>
        <v>0</v>
      </c>
      <c r="BZ190" s="174">
        <f t="shared" ca="1" si="196"/>
        <v>1</v>
      </c>
      <c r="CA190" s="174">
        <f t="shared" ca="1" si="197"/>
        <v>1</v>
      </c>
      <c r="CB190" s="351"/>
      <c r="CC190" s="174"/>
      <c r="CD190" s="174"/>
      <c r="CE190" s="352">
        <f t="shared" si="198"/>
        <v>-1</v>
      </c>
      <c r="CF190" s="267">
        <f t="shared" si="199"/>
        <v>0</v>
      </c>
      <c r="CG190" s="267">
        <f t="shared" si="200"/>
        <v>-1</v>
      </c>
      <c r="CH190" s="354">
        <f t="shared" ca="1" si="201"/>
        <v>1</v>
      </c>
      <c r="CI190" s="100">
        <f t="shared" ca="1" si="202"/>
        <v>5</v>
      </c>
      <c r="CJ190" s="100">
        <f t="shared" ca="1" si="203"/>
        <v>1</v>
      </c>
      <c r="CK190" s="354">
        <f t="shared" ca="1" si="204"/>
        <v>0</v>
      </c>
      <c r="CL190" s="100">
        <f t="shared" ca="1" si="205"/>
        <v>6</v>
      </c>
      <c r="CM190" s="100">
        <f t="shared" ca="1" si="206"/>
        <v>3</v>
      </c>
      <c r="CN190" s="354">
        <f t="shared" ca="1" si="207"/>
        <v>0</v>
      </c>
      <c r="CO190" s="354"/>
      <c r="CR190" s="355" t="str">
        <f t="shared" ca="1" si="208"/>
        <v/>
      </c>
      <c r="CS190" s="355" t="str">
        <f t="shared" ca="1" si="209"/>
        <v/>
      </c>
      <c r="CT190" s="355"/>
      <c r="CU190" s="355" t="str">
        <f t="shared" si="210"/>
        <v/>
      </c>
      <c r="CV190" s="355" t="str">
        <f t="shared" ca="1" si="211"/>
        <v/>
      </c>
      <c r="CW190" s="355" t="str">
        <f t="shared" ca="1" si="212"/>
        <v/>
      </c>
      <c r="CX190" s="402"/>
      <c r="CY190" t="str">
        <f t="shared" ca="1" si="213"/>
        <v/>
      </c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</row>
    <row r="191" spans="1:133" x14ac:dyDescent="0.25">
      <c r="A191" s="126">
        <v>112</v>
      </c>
      <c r="B191" s="123">
        <f>IF(ввод!F114="","",ввод!F114)</f>
        <v>99.664556393358808</v>
      </c>
      <c r="C191" s="123">
        <f>IF(ввод!G114="","",ввод!G114)</f>
        <v>101.16062910245438</v>
      </c>
      <c r="D191" s="123" t="str">
        <f>IF(ввод!H114="","",ввод!H114)</f>
        <v/>
      </c>
      <c r="E191" s="124" t="str">
        <f>IF(ввод!I114="","",ввод!I114)</f>
        <v/>
      </c>
      <c r="F191" s="100">
        <f t="shared" si="248"/>
        <v>2</v>
      </c>
      <c r="G191" s="257">
        <f>IF(AND(F191&gt;=2,COUNTA(ввод!D114)=1),1,"")</f>
        <v>1</v>
      </c>
      <c r="H191" s="100">
        <f t="shared" si="145"/>
        <v>1.0578831577496077</v>
      </c>
      <c r="K191" s="100">
        <f t="shared" si="141"/>
        <v>100.41259274790659</v>
      </c>
      <c r="M191" s="100">
        <f>IF(ISNUMBER(парам!$B$8),K191-парам!$B$8,K191-$B$3)</f>
        <v>0.41259274790658651</v>
      </c>
      <c r="N191" s="100">
        <f t="shared" si="142"/>
        <v>0.41</v>
      </c>
      <c r="O191" s="125">
        <f t="shared" ca="1" si="146"/>
        <v>0.52465281535093089</v>
      </c>
      <c r="P191" s="100">
        <f t="shared" si="147"/>
        <v>1.4960727090955714</v>
      </c>
      <c r="Q191" s="100">
        <f t="shared" si="143"/>
        <v>1.5</v>
      </c>
      <c r="R191" s="125">
        <f t="shared" ca="1" si="148"/>
        <v>0.67135141316311853</v>
      </c>
      <c r="S191" s="100">
        <f t="shared" si="214"/>
        <v>0.37684993015129464</v>
      </c>
      <c r="T191" s="100">
        <f t="shared" si="149"/>
        <v>0.38</v>
      </c>
      <c r="U191" s="125">
        <f t="shared" ca="1" si="215"/>
        <v>0.48320788682037596</v>
      </c>
      <c r="V191" s="174">
        <f t="shared" ca="1" si="150"/>
        <v>0</v>
      </c>
      <c r="W191" s="351">
        <f t="shared" ca="1" si="151"/>
        <v>0</v>
      </c>
      <c r="X191" s="174">
        <f t="shared" ca="1" si="152"/>
        <v>0</v>
      </c>
      <c r="Y191" s="174">
        <f t="shared" ca="1" si="153"/>
        <v>1</v>
      </c>
      <c r="Z191" s="351">
        <f t="shared" si="154"/>
        <v>1</v>
      </c>
      <c r="AA191" s="174">
        <f t="shared" si="155"/>
        <v>5</v>
      </c>
      <c r="AB191" s="174">
        <f t="shared" si="156"/>
        <v>4</v>
      </c>
      <c r="AC191" s="352">
        <f t="shared" si="216"/>
        <v>-1</v>
      </c>
      <c r="AD191" s="267">
        <f t="shared" si="157"/>
        <v>0</v>
      </c>
      <c r="AE191" s="267">
        <f t="shared" si="158"/>
        <v>-1</v>
      </c>
      <c r="AF191" s="354">
        <f t="shared" ca="1" si="159"/>
        <v>1</v>
      </c>
      <c r="AG191" s="100">
        <f t="shared" ca="1" si="160"/>
        <v>8</v>
      </c>
      <c r="AH191" s="100">
        <f t="shared" ca="1" si="161"/>
        <v>4</v>
      </c>
      <c r="AI191" s="354">
        <f t="shared" ca="1" si="162"/>
        <v>0</v>
      </c>
      <c r="AJ191" s="100">
        <f t="shared" ca="1" si="163"/>
        <v>4</v>
      </c>
      <c r="AK191" s="100">
        <f t="shared" ca="1" si="164"/>
        <v>2</v>
      </c>
      <c r="AL191" s="354">
        <f t="shared" ca="1" si="165"/>
        <v>0</v>
      </c>
      <c r="AM191" s="354">
        <f t="shared" ca="1" si="166"/>
        <v>0</v>
      </c>
      <c r="AN191" s="100">
        <f t="shared" ref="AN191:AO191" ca="1" si="263">SUM(AL187:AL191)</f>
        <v>3</v>
      </c>
      <c r="AO191" s="100">
        <f t="shared" ca="1" si="263"/>
        <v>0</v>
      </c>
      <c r="AP191" s="355" t="str">
        <f t="shared" ca="1" si="168"/>
        <v/>
      </c>
      <c r="AQ191" s="355" t="str">
        <f t="shared" ca="1" si="169"/>
        <v/>
      </c>
      <c r="AR191" s="355" t="str">
        <f t="shared" si="170"/>
        <v/>
      </c>
      <c r="AS191" s="355" t="str">
        <f t="shared" si="171"/>
        <v/>
      </c>
      <c r="AT191" s="355" t="str">
        <f t="shared" ca="1" si="172"/>
        <v/>
      </c>
      <c r="AU191" s="355" t="str">
        <f t="shared" ca="1" si="173"/>
        <v/>
      </c>
      <c r="AV191" s="355" t="str">
        <f t="shared" ca="1" si="174"/>
        <v/>
      </c>
      <c r="AW191" s="379">
        <f t="shared" ca="1" si="175"/>
        <v>0</v>
      </c>
      <c r="AX191" s="351">
        <f t="shared" ca="1" si="176"/>
        <v>0</v>
      </c>
      <c r="AY191" s="174">
        <f t="shared" ca="1" si="177"/>
        <v>0</v>
      </c>
      <c r="AZ191" s="174">
        <f t="shared" ca="1" si="178"/>
        <v>0</v>
      </c>
      <c r="BA191" s="351"/>
      <c r="BB191" s="174"/>
      <c r="BC191" s="174"/>
      <c r="BD191" s="352">
        <f t="shared" si="179"/>
        <v>1</v>
      </c>
      <c r="BE191" s="267">
        <f t="shared" si="180"/>
        <v>2</v>
      </c>
      <c r="BF191" s="267">
        <f t="shared" si="181"/>
        <v>3</v>
      </c>
      <c r="BG191" s="354">
        <f t="shared" ca="1" si="182"/>
        <v>0</v>
      </c>
      <c r="BH191" s="100">
        <f t="shared" ca="1" si="183"/>
        <v>7</v>
      </c>
      <c r="BI191" s="100">
        <f t="shared" ca="1" si="184"/>
        <v>4</v>
      </c>
      <c r="BJ191" s="354">
        <f t="shared" ca="1" si="185"/>
        <v>1</v>
      </c>
      <c r="BK191" s="100">
        <f t="shared" ca="1" si="186"/>
        <v>4</v>
      </c>
      <c r="BL191" s="100">
        <f t="shared" ca="1" si="187"/>
        <v>1</v>
      </c>
      <c r="BM191" s="354">
        <f t="shared" ca="1" si="188"/>
        <v>1</v>
      </c>
      <c r="BN191" s="354"/>
      <c r="BQ191" s="355" t="str">
        <f t="shared" ca="1" si="189"/>
        <v/>
      </c>
      <c r="BR191" s="355" t="str">
        <f t="shared" ca="1" si="190"/>
        <v/>
      </c>
      <c r="BS191" s="355"/>
      <c r="BT191" s="355" t="str">
        <f t="shared" si="191"/>
        <v/>
      </c>
      <c r="BU191" s="355" t="str">
        <f t="shared" ca="1" si="192"/>
        <v/>
      </c>
      <c r="BV191" s="355" t="str">
        <f t="shared" ca="1" si="193"/>
        <v/>
      </c>
      <c r="BW191" s="355"/>
      <c r="BX191" s="379">
        <f t="shared" ca="1" si="194"/>
        <v>0</v>
      </c>
      <c r="BY191" s="351">
        <f t="shared" ca="1" si="195"/>
        <v>0</v>
      </c>
      <c r="BZ191" s="174">
        <f t="shared" ca="1" si="196"/>
        <v>0</v>
      </c>
      <c r="CA191" s="174">
        <f t="shared" ca="1" si="197"/>
        <v>1</v>
      </c>
      <c r="CB191" s="351"/>
      <c r="CC191" s="174"/>
      <c r="CD191" s="174"/>
      <c r="CE191" s="352">
        <f t="shared" si="198"/>
        <v>1</v>
      </c>
      <c r="CF191" s="267">
        <f t="shared" si="199"/>
        <v>0</v>
      </c>
      <c r="CG191" s="267">
        <f t="shared" si="200"/>
        <v>1</v>
      </c>
      <c r="CH191" s="354">
        <f t="shared" ca="1" si="201"/>
        <v>0</v>
      </c>
      <c r="CI191" s="100">
        <f t="shared" ca="1" si="202"/>
        <v>5</v>
      </c>
      <c r="CJ191" s="100">
        <f t="shared" ca="1" si="203"/>
        <v>1</v>
      </c>
      <c r="CK191" s="354">
        <f t="shared" ca="1" si="204"/>
        <v>1</v>
      </c>
      <c r="CL191" s="100">
        <f t="shared" ca="1" si="205"/>
        <v>7</v>
      </c>
      <c r="CM191" s="100">
        <f t="shared" ca="1" si="206"/>
        <v>3</v>
      </c>
      <c r="CN191" s="354">
        <f t="shared" ca="1" si="207"/>
        <v>0</v>
      </c>
      <c r="CO191" s="354"/>
      <c r="CR191" s="355" t="str">
        <f t="shared" ca="1" si="208"/>
        <v/>
      </c>
      <c r="CS191" s="355" t="str">
        <f t="shared" ca="1" si="209"/>
        <v/>
      </c>
      <c r="CT191" s="355"/>
      <c r="CU191" s="355" t="str">
        <f t="shared" si="210"/>
        <v/>
      </c>
      <c r="CV191" s="355" t="str">
        <f t="shared" ca="1" si="211"/>
        <v/>
      </c>
      <c r="CW191" s="355" t="str">
        <f t="shared" ca="1" si="212"/>
        <v/>
      </c>
      <c r="CX191" s="402"/>
      <c r="CY191" t="str">
        <f t="shared" ca="1" si="213"/>
        <v/>
      </c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</row>
    <row r="192" spans="1:133" x14ac:dyDescent="0.25">
      <c r="A192" s="126">
        <v>113</v>
      </c>
      <c r="B192" s="123">
        <f>IF(ввод!F115="","",ввод!F115)</f>
        <v>100.14254562572145</v>
      </c>
      <c r="C192" s="123">
        <f>IF(ввод!G115="","",ввод!G115)</f>
        <v>98.531194696975149</v>
      </c>
      <c r="D192" s="123" t="str">
        <f>IF(ввод!H115="","",ввод!H115)</f>
        <v/>
      </c>
      <c r="E192" s="124" t="str">
        <f>IF(ввод!I115="","",ввод!I115)</f>
        <v/>
      </c>
      <c r="F192" s="100">
        <f t="shared" si="248"/>
        <v>2</v>
      </c>
      <c r="G192" s="257">
        <f>IF(AND(F192&gt;=2,COUNTA(ввод!D115)=1),1,"")</f>
        <v>1</v>
      </c>
      <c r="H192" s="100">
        <f t="shared" si="145"/>
        <v>1.1393971685877533</v>
      </c>
      <c r="K192" s="100">
        <f t="shared" si="141"/>
        <v>99.336870161348301</v>
      </c>
      <c r="M192" s="100">
        <f>IF(ISNUMBER(парам!$B$8),K192-парам!$B$8,K192-$B$3)</f>
        <v>-0.66312983865169883</v>
      </c>
      <c r="N192" s="100">
        <f t="shared" si="142"/>
        <v>-0.66</v>
      </c>
      <c r="O192" s="125">
        <f t="shared" ca="1" si="146"/>
        <v>-0.84323570532216907</v>
      </c>
      <c r="P192" s="100">
        <f t="shared" si="147"/>
        <v>1.6113509287463046</v>
      </c>
      <c r="Q192" s="100">
        <f t="shared" si="143"/>
        <v>1.6</v>
      </c>
      <c r="R192" s="125">
        <f t="shared" ca="1" si="148"/>
        <v>0.72308165006867275</v>
      </c>
      <c r="S192" s="100">
        <f t="shared" si="214"/>
        <v>1.0757225865582853</v>
      </c>
      <c r="T192" s="100">
        <f t="shared" si="149"/>
        <v>1.1000000000000001</v>
      </c>
      <c r="U192" s="125">
        <f t="shared" ca="1" si="215"/>
        <v>1.3987596723747726</v>
      </c>
      <c r="V192" s="174">
        <f t="shared" ca="1" si="150"/>
        <v>0</v>
      </c>
      <c r="W192" s="351">
        <f t="shared" ca="1" si="151"/>
        <v>0</v>
      </c>
      <c r="X192" s="174">
        <f t="shared" ca="1" si="152"/>
        <v>0</v>
      </c>
      <c r="Y192" s="174">
        <f t="shared" ca="1" si="153"/>
        <v>0</v>
      </c>
      <c r="Z192" s="351">
        <f t="shared" si="154"/>
        <v>-1</v>
      </c>
      <c r="AA192" s="174">
        <f t="shared" si="155"/>
        <v>3</v>
      </c>
      <c r="AB192" s="174">
        <f t="shared" si="156"/>
        <v>2</v>
      </c>
      <c r="AC192" s="352">
        <f t="shared" si="216"/>
        <v>-1</v>
      </c>
      <c r="AD192" s="267">
        <f t="shared" si="157"/>
        <v>-2</v>
      </c>
      <c r="AE192" s="267">
        <f t="shared" si="158"/>
        <v>-3</v>
      </c>
      <c r="AF192" s="354">
        <f t="shared" ca="1" si="159"/>
        <v>0</v>
      </c>
      <c r="AG192" s="100">
        <f t="shared" ca="1" si="160"/>
        <v>8</v>
      </c>
      <c r="AH192" s="100">
        <f t="shared" ca="1" si="161"/>
        <v>3</v>
      </c>
      <c r="AI192" s="354">
        <f t="shared" ca="1" si="162"/>
        <v>1</v>
      </c>
      <c r="AJ192" s="100">
        <f t="shared" ca="1" si="163"/>
        <v>4</v>
      </c>
      <c r="AK192" s="100">
        <f t="shared" ca="1" si="164"/>
        <v>3</v>
      </c>
      <c r="AL192" s="354">
        <f t="shared" ca="1" si="165"/>
        <v>0</v>
      </c>
      <c r="AM192" s="354">
        <f t="shared" ca="1" si="166"/>
        <v>1</v>
      </c>
      <c r="AN192" s="100">
        <f t="shared" ref="AN192:AO192" ca="1" si="264">SUM(AL188:AL192)</f>
        <v>2</v>
      </c>
      <c r="AO192" s="100">
        <f t="shared" ca="1" si="264"/>
        <v>1</v>
      </c>
      <c r="AP192" s="355" t="str">
        <f t="shared" ca="1" si="168"/>
        <v/>
      </c>
      <c r="AQ192" s="355" t="str">
        <f t="shared" ca="1" si="169"/>
        <v/>
      </c>
      <c r="AR192" s="355" t="str">
        <f t="shared" si="170"/>
        <v/>
      </c>
      <c r="AS192" s="355" t="str">
        <f t="shared" si="171"/>
        <v/>
      </c>
      <c r="AT192" s="355" t="str">
        <f t="shared" ca="1" si="172"/>
        <v/>
      </c>
      <c r="AU192" s="355" t="str">
        <f t="shared" ca="1" si="173"/>
        <v/>
      </c>
      <c r="AV192" s="355" t="str">
        <f t="shared" ca="1" si="174"/>
        <v/>
      </c>
      <c r="AW192" s="379">
        <f t="shared" ca="1" si="175"/>
        <v>0</v>
      </c>
      <c r="AX192" s="351">
        <f t="shared" ca="1" si="176"/>
        <v>0</v>
      </c>
      <c r="AY192" s="174">
        <f t="shared" ca="1" si="177"/>
        <v>0</v>
      </c>
      <c r="AZ192" s="174">
        <f t="shared" ca="1" si="178"/>
        <v>0</v>
      </c>
      <c r="BA192" s="351"/>
      <c r="BB192" s="174"/>
      <c r="BC192" s="174"/>
      <c r="BD192" s="352">
        <f t="shared" si="179"/>
        <v>1</v>
      </c>
      <c r="BE192" s="267">
        <f t="shared" si="180"/>
        <v>4</v>
      </c>
      <c r="BF192" s="267">
        <f t="shared" si="181"/>
        <v>3</v>
      </c>
      <c r="BG192" s="354">
        <f t="shared" ca="1" si="182"/>
        <v>0</v>
      </c>
      <c r="BH192" s="100">
        <f t="shared" ca="1" si="183"/>
        <v>7</v>
      </c>
      <c r="BI192" s="100">
        <f t="shared" ca="1" si="184"/>
        <v>4</v>
      </c>
      <c r="BJ192" s="354">
        <f t="shared" ca="1" si="185"/>
        <v>1</v>
      </c>
      <c r="BK192" s="100">
        <f t="shared" ca="1" si="186"/>
        <v>4</v>
      </c>
      <c r="BL192" s="100">
        <f t="shared" ca="1" si="187"/>
        <v>2</v>
      </c>
      <c r="BM192" s="354">
        <f t="shared" ca="1" si="188"/>
        <v>1</v>
      </c>
      <c r="BN192" s="354"/>
      <c r="BQ192" s="355" t="str">
        <f t="shared" ca="1" si="189"/>
        <v/>
      </c>
      <c r="BR192" s="355" t="str">
        <f t="shared" ca="1" si="190"/>
        <v/>
      </c>
      <c r="BS192" s="355"/>
      <c r="BT192" s="355" t="str">
        <f t="shared" si="191"/>
        <v/>
      </c>
      <c r="BU192" s="355" t="str">
        <f t="shared" ca="1" si="192"/>
        <v/>
      </c>
      <c r="BV192" s="355" t="str">
        <f t="shared" ca="1" si="193"/>
        <v/>
      </c>
      <c r="BW192" s="355"/>
      <c r="BX192" s="379">
        <f t="shared" ca="1" si="194"/>
        <v>0</v>
      </c>
      <c r="BY192" s="351">
        <f t="shared" ca="1" si="195"/>
        <v>1</v>
      </c>
      <c r="BZ192" s="174">
        <f t="shared" ca="1" si="196"/>
        <v>1</v>
      </c>
      <c r="CA192" s="174">
        <f t="shared" ca="1" si="197"/>
        <v>1</v>
      </c>
      <c r="CB192" s="351"/>
      <c r="CC192" s="174"/>
      <c r="CD192" s="174"/>
      <c r="CE192" s="352">
        <f t="shared" si="198"/>
        <v>1</v>
      </c>
      <c r="CF192" s="267">
        <f t="shared" si="199"/>
        <v>2</v>
      </c>
      <c r="CG192" s="267">
        <f t="shared" si="200"/>
        <v>3</v>
      </c>
      <c r="CH192" s="354">
        <f t="shared" ca="1" si="201"/>
        <v>0</v>
      </c>
      <c r="CI192" s="100">
        <f t="shared" ca="1" si="202"/>
        <v>5</v>
      </c>
      <c r="CJ192" s="100">
        <f t="shared" ca="1" si="203"/>
        <v>1</v>
      </c>
      <c r="CK192" s="354">
        <f t="shared" ca="1" si="204"/>
        <v>1</v>
      </c>
      <c r="CL192" s="100">
        <f t="shared" ca="1" si="205"/>
        <v>7</v>
      </c>
      <c r="CM192" s="100">
        <f t="shared" ca="1" si="206"/>
        <v>3</v>
      </c>
      <c r="CN192" s="354">
        <f t="shared" ca="1" si="207"/>
        <v>1</v>
      </c>
      <c r="CO192" s="354"/>
      <c r="CR192" s="355" t="str">
        <f t="shared" ca="1" si="208"/>
        <v/>
      </c>
      <c r="CS192" s="355" t="str">
        <f t="shared" ca="1" si="209"/>
        <v/>
      </c>
      <c r="CT192" s="355"/>
      <c r="CU192" s="355" t="str">
        <f t="shared" si="210"/>
        <v/>
      </c>
      <c r="CV192" s="355" t="str">
        <f t="shared" ca="1" si="211"/>
        <v/>
      </c>
      <c r="CW192" s="355" t="str">
        <f t="shared" ca="1" si="212"/>
        <v/>
      </c>
      <c r="CX192" s="402"/>
      <c r="CY192" t="str">
        <f t="shared" ca="1" si="213"/>
        <v/>
      </c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</row>
    <row r="193" spans="1:133" x14ac:dyDescent="0.25">
      <c r="A193" s="126">
        <v>114</v>
      </c>
      <c r="B193" s="123">
        <f>IF(ввод!F116="","",ввод!F116)</f>
        <v>99.684468788374986</v>
      </c>
      <c r="C193" s="123">
        <f>IF(ввод!G116="","",ввод!G116)</f>
        <v>100.65259006929109</v>
      </c>
      <c r="D193" s="123" t="str">
        <f>IF(ввод!H116="","",ввод!H116)</f>
        <v/>
      </c>
      <c r="E193" s="124" t="str">
        <f>IF(ввод!I116="","",ввод!I116)</f>
        <v/>
      </c>
      <c r="F193" s="100">
        <f t="shared" si="248"/>
        <v>2</v>
      </c>
      <c r="G193" s="257">
        <f>IF(AND(F193&gt;=2,COUNTA(ввод!D116)=1),1,"")</f>
        <v>1</v>
      </c>
      <c r="H193" s="100">
        <f t="shared" si="145"/>
        <v>0.6845651227467866</v>
      </c>
      <c r="K193" s="100">
        <f t="shared" si="141"/>
        <v>100.16852942883304</v>
      </c>
      <c r="M193" s="100">
        <f>IF(ISNUMBER(парам!$B$8),K193-парам!$B$8,K193-$B$3)</f>
        <v>0.16852942883303967</v>
      </c>
      <c r="N193" s="100">
        <f t="shared" si="142"/>
        <v>0.17</v>
      </c>
      <c r="O193" s="125">
        <f t="shared" ca="1" si="146"/>
        <v>0.2143019715091001</v>
      </c>
      <c r="P193" s="100">
        <f t="shared" si="147"/>
        <v>0.96812128091610816</v>
      </c>
      <c r="Q193" s="100">
        <f t="shared" si="143"/>
        <v>0.97</v>
      </c>
      <c r="R193" s="125">
        <f t="shared" ca="1" si="148"/>
        <v>0.43443716746175731</v>
      </c>
      <c r="S193" s="100">
        <f t="shared" si="214"/>
        <v>0.83165926748473851</v>
      </c>
      <c r="T193" s="100">
        <f t="shared" si="149"/>
        <v>0.83</v>
      </c>
      <c r="U193" s="125">
        <f t="shared" ca="1" si="215"/>
        <v>1.0554277527918736</v>
      </c>
      <c r="V193" s="174">
        <f t="shared" ca="1" si="150"/>
        <v>0</v>
      </c>
      <c r="W193" s="351">
        <f t="shared" ca="1" si="151"/>
        <v>0</v>
      </c>
      <c r="X193" s="174">
        <f t="shared" ca="1" si="152"/>
        <v>0</v>
      </c>
      <c r="Y193" s="174">
        <f t="shared" ca="1" si="153"/>
        <v>0</v>
      </c>
      <c r="Z193" s="351">
        <f t="shared" si="154"/>
        <v>1</v>
      </c>
      <c r="AA193" s="174">
        <f t="shared" si="155"/>
        <v>3</v>
      </c>
      <c r="AB193" s="174">
        <f t="shared" si="156"/>
        <v>2</v>
      </c>
      <c r="AC193" s="352">
        <f t="shared" si="216"/>
        <v>1</v>
      </c>
      <c r="AD193" s="267">
        <f t="shared" si="157"/>
        <v>-2</v>
      </c>
      <c r="AE193" s="267">
        <f t="shared" si="158"/>
        <v>-1</v>
      </c>
      <c r="AF193" s="354">
        <f t="shared" ca="1" si="159"/>
        <v>1</v>
      </c>
      <c r="AG193" s="100">
        <f t="shared" ca="1" si="160"/>
        <v>9</v>
      </c>
      <c r="AH193" s="100">
        <f t="shared" ca="1" si="161"/>
        <v>3</v>
      </c>
      <c r="AI193" s="354">
        <f t="shared" ca="1" si="162"/>
        <v>0</v>
      </c>
      <c r="AJ193" s="100">
        <f t="shared" ca="1" si="163"/>
        <v>4</v>
      </c>
      <c r="AK193" s="100">
        <f t="shared" ca="1" si="164"/>
        <v>2</v>
      </c>
      <c r="AL193" s="354">
        <f t="shared" ca="1" si="165"/>
        <v>0</v>
      </c>
      <c r="AM193" s="354">
        <f t="shared" ca="1" si="166"/>
        <v>0</v>
      </c>
      <c r="AN193" s="100">
        <f t="shared" ref="AN193:AO193" ca="1" si="265">SUM(AL189:AL193)</f>
        <v>2</v>
      </c>
      <c r="AO193" s="100">
        <f t="shared" ca="1" si="265"/>
        <v>1</v>
      </c>
      <c r="AP193" s="355" t="str">
        <f t="shared" ca="1" si="168"/>
        <v/>
      </c>
      <c r="AQ193" s="355" t="str">
        <f t="shared" ca="1" si="169"/>
        <v/>
      </c>
      <c r="AR193" s="355" t="str">
        <f t="shared" si="170"/>
        <v/>
      </c>
      <c r="AS193" s="355" t="str">
        <f t="shared" si="171"/>
        <v/>
      </c>
      <c r="AT193" s="355" t="str">
        <f t="shared" ca="1" si="172"/>
        <v/>
      </c>
      <c r="AU193" s="355" t="str">
        <f t="shared" ca="1" si="173"/>
        <v/>
      </c>
      <c r="AV193" s="355" t="str">
        <f t="shared" ca="1" si="174"/>
        <v/>
      </c>
      <c r="AW193" s="379">
        <f t="shared" ca="1" si="175"/>
        <v>0</v>
      </c>
      <c r="AX193" s="351">
        <f t="shared" ca="1" si="176"/>
        <v>0</v>
      </c>
      <c r="AY193" s="174">
        <f t="shared" ca="1" si="177"/>
        <v>0</v>
      </c>
      <c r="AZ193" s="174">
        <f t="shared" ca="1" si="178"/>
        <v>0</v>
      </c>
      <c r="BA193" s="351"/>
      <c r="BB193" s="174"/>
      <c r="BC193" s="174"/>
      <c r="BD193" s="352">
        <f t="shared" si="179"/>
        <v>-1</v>
      </c>
      <c r="BE193" s="267">
        <f t="shared" si="180"/>
        <v>2</v>
      </c>
      <c r="BF193" s="267">
        <f t="shared" si="181"/>
        <v>3</v>
      </c>
      <c r="BG193" s="354">
        <f t="shared" ca="1" si="182"/>
        <v>0</v>
      </c>
      <c r="BH193" s="100">
        <f t="shared" ca="1" si="183"/>
        <v>6</v>
      </c>
      <c r="BI193" s="100">
        <f t="shared" ca="1" si="184"/>
        <v>3</v>
      </c>
      <c r="BJ193" s="354">
        <f t="shared" ca="1" si="185"/>
        <v>1</v>
      </c>
      <c r="BK193" s="100">
        <f t="shared" ca="1" si="186"/>
        <v>4</v>
      </c>
      <c r="BL193" s="100">
        <f t="shared" ca="1" si="187"/>
        <v>3</v>
      </c>
      <c r="BM193" s="354">
        <f t="shared" ca="1" si="188"/>
        <v>1</v>
      </c>
      <c r="BN193" s="354"/>
      <c r="BQ193" s="355" t="str">
        <f t="shared" ca="1" si="189"/>
        <v/>
      </c>
      <c r="BR193" s="355" t="str">
        <f t="shared" ca="1" si="190"/>
        <v/>
      </c>
      <c r="BS193" s="355"/>
      <c r="BT193" s="355" t="str">
        <f t="shared" si="191"/>
        <v/>
      </c>
      <c r="BU193" s="355" t="str">
        <f t="shared" ca="1" si="192"/>
        <v/>
      </c>
      <c r="BV193" s="355" t="str">
        <f t="shared" ca="1" si="193"/>
        <v/>
      </c>
      <c r="BW193" s="355"/>
      <c r="BX193" s="379">
        <f t="shared" ca="1" si="194"/>
        <v>0</v>
      </c>
      <c r="BY193" s="351">
        <f t="shared" ca="1" si="195"/>
        <v>1</v>
      </c>
      <c r="BZ193" s="174">
        <f t="shared" ca="1" si="196"/>
        <v>2</v>
      </c>
      <c r="CA193" s="174">
        <f t="shared" ca="1" si="197"/>
        <v>1</v>
      </c>
      <c r="CB193" s="351"/>
      <c r="CC193" s="174"/>
      <c r="CD193" s="174"/>
      <c r="CE193" s="352">
        <f t="shared" si="198"/>
        <v>-1</v>
      </c>
      <c r="CF193" s="267">
        <f t="shared" si="199"/>
        <v>2</v>
      </c>
      <c r="CG193" s="267">
        <f t="shared" si="200"/>
        <v>1</v>
      </c>
      <c r="CH193" s="354">
        <f t="shared" ca="1" si="201"/>
        <v>0</v>
      </c>
      <c r="CI193" s="100">
        <f t="shared" ca="1" si="202"/>
        <v>5</v>
      </c>
      <c r="CJ193" s="100">
        <f t="shared" ca="1" si="203"/>
        <v>1</v>
      </c>
      <c r="CK193" s="354">
        <f t="shared" ca="1" si="204"/>
        <v>1</v>
      </c>
      <c r="CL193" s="100">
        <f t="shared" ca="1" si="205"/>
        <v>7</v>
      </c>
      <c r="CM193" s="100">
        <f t="shared" ca="1" si="206"/>
        <v>3</v>
      </c>
      <c r="CN193" s="354">
        <f t="shared" ca="1" si="207"/>
        <v>1</v>
      </c>
      <c r="CO193" s="354"/>
      <c r="CR193" s="355" t="str">
        <f t="shared" ca="1" si="208"/>
        <v/>
      </c>
      <c r="CS193" s="355" t="str">
        <f t="shared" ca="1" si="209"/>
        <v xml:space="preserve">wR3'2&gt;2S </v>
      </c>
      <c r="CT193" s="355"/>
      <c r="CU193" s="355" t="str">
        <f t="shared" si="210"/>
        <v/>
      </c>
      <c r="CV193" s="355" t="str">
        <f t="shared" ca="1" si="211"/>
        <v/>
      </c>
      <c r="CW193" s="355" t="str">
        <f t="shared" ca="1" si="212"/>
        <v/>
      </c>
      <c r="CX193" s="402"/>
      <c r="CY193" t="str">
        <f t="shared" ca="1" si="213"/>
        <v xml:space="preserve">wR3'2&gt;2S </v>
      </c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</row>
    <row r="194" spans="1:133" x14ac:dyDescent="0.25">
      <c r="A194" s="126">
        <v>115</v>
      </c>
      <c r="B194" s="123">
        <f>IF(ввод!F117="","",ввод!F117)</f>
        <v>102.31845522161541</v>
      </c>
      <c r="C194" s="123">
        <f>IF(ввод!G117="","",ввод!G117)</f>
        <v>100.32335694856106</v>
      </c>
      <c r="D194" s="123" t="str">
        <f>IF(ввод!H117="","",ввод!H117)</f>
        <v/>
      </c>
      <c r="E194" s="124" t="str">
        <f>IF(ввод!I117="","",ввод!I117)</f>
        <v/>
      </c>
      <c r="F194" s="100">
        <f t="shared" si="248"/>
        <v>2</v>
      </c>
      <c r="G194" s="257">
        <f>IF(AND(F194&gt;=2,COUNTA(ввод!D117)=1),1,"")</f>
        <v>1</v>
      </c>
      <c r="H194" s="100">
        <f t="shared" si="145"/>
        <v>1.4107475180103033</v>
      </c>
      <c r="K194" s="100">
        <f t="shared" si="141"/>
        <v>101.32090608508824</v>
      </c>
      <c r="M194" s="100">
        <f>IF(ISNUMBER(парам!$B$8),K194-парам!$B$8,K194-$B$3)</f>
        <v>1.3209060850882395</v>
      </c>
      <c r="N194" s="100">
        <f t="shared" si="142"/>
        <v>1.3</v>
      </c>
      <c r="O194" s="125">
        <f t="shared" ca="1" si="146"/>
        <v>1.6796637843780629</v>
      </c>
      <c r="P194" s="100">
        <f t="shared" si="147"/>
        <v>1.9950982730543529</v>
      </c>
      <c r="Q194" s="100">
        <f t="shared" si="143"/>
        <v>2</v>
      </c>
      <c r="R194" s="125">
        <f t="shared" ca="1" si="148"/>
        <v>0.89528539413305586</v>
      </c>
      <c r="S194" s="100">
        <f t="shared" si="214"/>
        <v>1.1523766562551998</v>
      </c>
      <c r="T194" s="100">
        <f t="shared" si="149"/>
        <v>1.2</v>
      </c>
      <c r="U194" s="125">
        <f t="shared" ca="1" si="215"/>
        <v>1.5259196425906609</v>
      </c>
      <c r="V194" s="174">
        <f t="shared" ca="1" si="150"/>
        <v>0</v>
      </c>
      <c r="W194" s="351">
        <f t="shared" ca="1" si="151"/>
        <v>1</v>
      </c>
      <c r="X194" s="174">
        <f t="shared" ca="1" si="152"/>
        <v>1</v>
      </c>
      <c r="Y194" s="174">
        <f t="shared" ca="1" si="153"/>
        <v>1</v>
      </c>
      <c r="Z194" s="351">
        <f t="shared" si="154"/>
        <v>1</v>
      </c>
      <c r="AA194" s="174">
        <f t="shared" si="155"/>
        <v>5</v>
      </c>
      <c r="AB194" s="174">
        <f t="shared" si="156"/>
        <v>4</v>
      </c>
      <c r="AC194" s="352">
        <f t="shared" si="216"/>
        <v>1</v>
      </c>
      <c r="AD194" s="267">
        <f t="shared" si="157"/>
        <v>0</v>
      </c>
      <c r="AE194" s="267">
        <f t="shared" si="158"/>
        <v>-1</v>
      </c>
      <c r="AF194" s="354">
        <f t="shared" ca="1" si="159"/>
        <v>0</v>
      </c>
      <c r="AG194" s="100">
        <f t="shared" ca="1" si="160"/>
        <v>9</v>
      </c>
      <c r="AH194" s="100">
        <f t="shared" ca="1" si="161"/>
        <v>3</v>
      </c>
      <c r="AI194" s="354">
        <f t="shared" ca="1" si="162"/>
        <v>1</v>
      </c>
      <c r="AJ194" s="100">
        <f t="shared" ca="1" si="163"/>
        <v>5</v>
      </c>
      <c r="AK194" s="100">
        <f t="shared" ca="1" si="164"/>
        <v>2</v>
      </c>
      <c r="AL194" s="354">
        <f t="shared" ca="1" si="165"/>
        <v>1</v>
      </c>
      <c r="AM194" s="354">
        <f t="shared" ca="1" si="166"/>
        <v>0</v>
      </c>
      <c r="AN194" s="100">
        <f t="shared" ref="AN194:AO194" ca="1" si="266">SUM(AL190:AL194)</f>
        <v>2</v>
      </c>
      <c r="AO194" s="100">
        <f t="shared" ca="1" si="266"/>
        <v>1</v>
      </c>
      <c r="AP194" s="355" t="str">
        <f t="shared" ca="1" si="168"/>
        <v/>
      </c>
      <c r="AQ194" s="355" t="str">
        <f t="shared" ca="1" si="169"/>
        <v/>
      </c>
      <c r="AR194" s="355" t="str">
        <f t="shared" si="170"/>
        <v/>
      </c>
      <c r="AS194" s="355" t="str">
        <f t="shared" si="171"/>
        <v/>
      </c>
      <c r="AT194" s="355" t="str">
        <f t="shared" ca="1" si="172"/>
        <v/>
      </c>
      <c r="AU194" s="355" t="str">
        <f t="shared" ca="1" si="173"/>
        <v/>
      </c>
      <c r="AV194" s="355" t="str">
        <f t="shared" ca="1" si="174"/>
        <v/>
      </c>
      <c r="AW194" s="379">
        <f t="shared" ca="1" si="175"/>
        <v>0</v>
      </c>
      <c r="AX194" s="351">
        <f t="shared" ca="1" si="176"/>
        <v>0</v>
      </c>
      <c r="AY194" s="174">
        <f t="shared" ca="1" si="177"/>
        <v>0</v>
      </c>
      <c r="AZ194" s="174">
        <f t="shared" ca="1" si="178"/>
        <v>0</v>
      </c>
      <c r="BA194" s="351"/>
      <c r="BB194" s="174"/>
      <c r="BC194" s="174"/>
      <c r="BD194" s="352">
        <f t="shared" si="179"/>
        <v>1</v>
      </c>
      <c r="BE194" s="267">
        <f t="shared" si="180"/>
        <v>4</v>
      </c>
      <c r="BF194" s="267">
        <f t="shared" si="181"/>
        <v>3</v>
      </c>
      <c r="BG194" s="354">
        <f t="shared" ca="1" si="182"/>
        <v>0</v>
      </c>
      <c r="BH194" s="100">
        <f t="shared" ca="1" si="183"/>
        <v>5</v>
      </c>
      <c r="BI194" s="100">
        <f t="shared" ca="1" si="184"/>
        <v>3</v>
      </c>
      <c r="BJ194" s="354">
        <f t="shared" ca="1" si="185"/>
        <v>1</v>
      </c>
      <c r="BK194" s="100">
        <f t="shared" ca="1" si="186"/>
        <v>5</v>
      </c>
      <c r="BL194" s="100">
        <f t="shared" ca="1" si="187"/>
        <v>4</v>
      </c>
      <c r="BM194" s="354">
        <f t="shared" ca="1" si="188"/>
        <v>1</v>
      </c>
      <c r="BN194" s="354"/>
      <c r="BQ194" s="355" t="str">
        <f t="shared" ca="1" si="189"/>
        <v/>
      </c>
      <c r="BR194" s="355" t="str">
        <f t="shared" ca="1" si="190"/>
        <v/>
      </c>
      <c r="BS194" s="355"/>
      <c r="BT194" s="355" t="str">
        <f t="shared" si="191"/>
        <v/>
      </c>
      <c r="BU194" s="355" t="str">
        <f t="shared" ca="1" si="192"/>
        <v/>
      </c>
      <c r="BV194" s="355" t="str">
        <f t="shared" ca="1" si="193"/>
        <v/>
      </c>
      <c r="BW194" s="355"/>
      <c r="BX194" s="379">
        <f t="shared" ca="1" si="194"/>
        <v>0</v>
      </c>
      <c r="BY194" s="351">
        <f t="shared" ca="1" si="195"/>
        <v>1</v>
      </c>
      <c r="BZ194" s="174">
        <f t="shared" ca="1" si="196"/>
        <v>2</v>
      </c>
      <c r="CA194" s="174">
        <f t="shared" ca="1" si="197"/>
        <v>2</v>
      </c>
      <c r="CB194" s="351"/>
      <c r="CC194" s="174"/>
      <c r="CD194" s="174"/>
      <c r="CE194" s="352">
        <f t="shared" si="198"/>
        <v>1</v>
      </c>
      <c r="CF194" s="267">
        <f t="shared" si="199"/>
        <v>2</v>
      </c>
      <c r="CG194" s="267">
        <f t="shared" si="200"/>
        <v>1</v>
      </c>
      <c r="CH194" s="354">
        <f t="shared" ca="1" si="201"/>
        <v>0</v>
      </c>
      <c r="CI194" s="100">
        <f t="shared" ca="1" si="202"/>
        <v>4</v>
      </c>
      <c r="CJ194" s="100">
        <f t="shared" ca="1" si="203"/>
        <v>1</v>
      </c>
      <c r="CK194" s="354">
        <f t="shared" ca="1" si="204"/>
        <v>1</v>
      </c>
      <c r="CL194" s="100">
        <f t="shared" ca="1" si="205"/>
        <v>7</v>
      </c>
      <c r="CM194" s="100">
        <f t="shared" ca="1" si="206"/>
        <v>4</v>
      </c>
      <c r="CN194" s="354">
        <f t="shared" ca="1" si="207"/>
        <v>1</v>
      </c>
      <c r="CO194" s="354"/>
      <c r="CR194" s="355" t="str">
        <f t="shared" ca="1" si="208"/>
        <v/>
      </c>
      <c r="CS194" s="355" t="str">
        <f t="shared" ca="1" si="209"/>
        <v xml:space="preserve">wR3'2&gt;2S </v>
      </c>
      <c r="CT194" s="355"/>
      <c r="CU194" s="355" t="str">
        <f t="shared" si="210"/>
        <v/>
      </c>
      <c r="CV194" s="355" t="str">
        <f t="shared" ca="1" si="211"/>
        <v/>
      </c>
      <c r="CW194" s="355" t="str">
        <f t="shared" ca="1" si="212"/>
        <v/>
      </c>
      <c r="CX194" s="402"/>
      <c r="CY194" t="str">
        <f t="shared" ca="1" si="213"/>
        <v xml:space="preserve">wR3'2&gt;2S </v>
      </c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</row>
    <row r="195" spans="1:133" x14ac:dyDescent="0.25">
      <c r="A195" s="126">
        <v>116</v>
      </c>
      <c r="B195" s="123">
        <f>IF(ввод!F118="","",ввод!F118)</f>
        <v>97.807587567926987</v>
      </c>
      <c r="C195" s="123">
        <f>IF(ввод!G118="","",ввод!G118)</f>
        <v>99.553463311167775</v>
      </c>
      <c r="D195" s="123" t="str">
        <f>IF(ввод!H118="","",ввод!H118)</f>
        <v/>
      </c>
      <c r="E195" s="124" t="str">
        <f>IF(ввод!I118="","",ввод!I118)</f>
        <v/>
      </c>
      <c r="F195" s="100">
        <f t="shared" si="248"/>
        <v>2</v>
      </c>
      <c r="G195" s="257">
        <f>IF(AND(F195&gt;=2,COUNTA(ввод!D118)=1),1,"")</f>
        <v>1</v>
      </c>
      <c r="H195" s="100">
        <f t="shared" si="145"/>
        <v>1.2345205771546648</v>
      </c>
      <c r="K195" s="100">
        <f t="shared" si="141"/>
        <v>98.680525439547381</v>
      </c>
      <c r="M195" s="100">
        <f>IF(ISNUMBER(парам!$B$8),K195-парам!$B$8,K195-$B$3)</f>
        <v>-1.319474560452619</v>
      </c>
      <c r="N195" s="100">
        <f t="shared" si="142"/>
        <v>-1.3</v>
      </c>
      <c r="O195" s="125">
        <f t="shared" ca="1" si="146"/>
        <v>-1.6778434580777748</v>
      </c>
      <c r="P195" s="100">
        <f t="shared" si="147"/>
        <v>1.7458757432407879</v>
      </c>
      <c r="Q195" s="100">
        <f t="shared" si="143"/>
        <v>1.7</v>
      </c>
      <c r="R195" s="125">
        <f t="shared" ca="1" si="148"/>
        <v>0.78344865213167758</v>
      </c>
      <c r="S195" s="100">
        <f t="shared" si="214"/>
        <v>2.6403806455408585</v>
      </c>
      <c r="T195" s="100">
        <f t="shared" si="149"/>
        <v>2.6</v>
      </c>
      <c r="U195" s="125">
        <f t="shared" ca="1" si="215"/>
        <v>3.3061592256130985</v>
      </c>
      <c r="V195" s="174">
        <f t="shared" ca="1" si="150"/>
        <v>0</v>
      </c>
      <c r="W195" s="351">
        <f t="shared" ca="1" si="151"/>
        <v>1</v>
      </c>
      <c r="X195" s="174">
        <f t="shared" ca="1" si="152"/>
        <v>2</v>
      </c>
      <c r="Y195" s="174">
        <f t="shared" ca="1" si="153"/>
        <v>1</v>
      </c>
      <c r="Z195" s="351">
        <f t="shared" si="154"/>
        <v>-1</v>
      </c>
      <c r="AA195" s="174">
        <f t="shared" si="155"/>
        <v>3</v>
      </c>
      <c r="AB195" s="174">
        <f t="shared" si="156"/>
        <v>2</v>
      </c>
      <c r="AC195" s="352">
        <f t="shared" si="216"/>
        <v>-1</v>
      </c>
      <c r="AD195" s="267">
        <f t="shared" si="157"/>
        <v>-2</v>
      </c>
      <c r="AE195" s="267">
        <f t="shared" si="158"/>
        <v>-1</v>
      </c>
      <c r="AF195" s="354">
        <f t="shared" ca="1" si="159"/>
        <v>0</v>
      </c>
      <c r="AG195" s="100">
        <f t="shared" ca="1" si="160"/>
        <v>8</v>
      </c>
      <c r="AH195" s="100">
        <f t="shared" ca="1" si="161"/>
        <v>2</v>
      </c>
      <c r="AI195" s="354">
        <f t="shared" ca="1" si="162"/>
        <v>1</v>
      </c>
      <c r="AJ195" s="100">
        <f t="shared" ca="1" si="163"/>
        <v>5</v>
      </c>
      <c r="AK195" s="100">
        <f t="shared" ca="1" si="164"/>
        <v>3</v>
      </c>
      <c r="AL195" s="354">
        <f t="shared" ca="1" si="165"/>
        <v>0</v>
      </c>
      <c r="AM195" s="354">
        <f t="shared" ca="1" si="166"/>
        <v>1</v>
      </c>
      <c r="AN195" s="100">
        <f t="shared" ref="AN195:AO195" ca="1" si="267">SUM(AL191:AL195)</f>
        <v>1</v>
      </c>
      <c r="AO195" s="100">
        <f t="shared" ca="1" si="267"/>
        <v>2</v>
      </c>
      <c r="AP195" s="355" t="str">
        <f t="shared" ca="1" si="168"/>
        <v/>
      </c>
      <c r="AQ195" s="355" t="str">
        <f t="shared" ca="1" si="169"/>
        <v xml:space="preserve">wX3'2&gt;2S </v>
      </c>
      <c r="AR195" s="355" t="str">
        <f t="shared" si="170"/>
        <v/>
      </c>
      <c r="AS195" s="355" t="str">
        <f t="shared" si="171"/>
        <v/>
      </c>
      <c r="AT195" s="355" t="str">
        <f t="shared" ca="1" si="172"/>
        <v/>
      </c>
      <c r="AU195" s="355" t="str">
        <f t="shared" ca="1" si="173"/>
        <v/>
      </c>
      <c r="AV195" s="355" t="str">
        <f t="shared" ca="1" si="174"/>
        <v/>
      </c>
      <c r="AW195" s="379">
        <f t="shared" ca="1" si="175"/>
        <v>0</v>
      </c>
      <c r="AX195" s="351">
        <f t="shared" ca="1" si="176"/>
        <v>0</v>
      </c>
      <c r="AY195" s="174">
        <f t="shared" ca="1" si="177"/>
        <v>0</v>
      </c>
      <c r="AZ195" s="174">
        <f t="shared" ca="1" si="178"/>
        <v>0</v>
      </c>
      <c r="BA195" s="351"/>
      <c r="BB195" s="174"/>
      <c r="BC195" s="174"/>
      <c r="BD195" s="352">
        <f t="shared" si="179"/>
        <v>-1</v>
      </c>
      <c r="BE195" s="267">
        <f t="shared" si="180"/>
        <v>2</v>
      </c>
      <c r="BF195" s="267">
        <f t="shared" si="181"/>
        <v>1</v>
      </c>
      <c r="BG195" s="354">
        <f t="shared" ca="1" si="182"/>
        <v>0</v>
      </c>
      <c r="BH195" s="100">
        <f t="shared" ca="1" si="183"/>
        <v>5</v>
      </c>
      <c r="BI195" s="100">
        <f t="shared" ca="1" si="184"/>
        <v>2</v>
      </c>
      <c r="BJ195" s="354">
        <f t="shared" ca="1" si="185"/>
        <v>1</v>
      </c>
      <c r="BK195" s="100">
        <f t="shared" ca="1" si="186"/>
        <v>5</v>
      </c>
      <c r="BL195" s="100">
        <f t="shared" ca="1" si="187"/>
        <v>4</v>
      </c>
      <c r="BM195" s="354">
        <f t="shared" ca="1" si="188"/>
        <v>1</v>
      </c>
      <c r="BN195" s="354"/>
      <c r="BQ195" s="355" t="str">
        <f t="shared" ca="1" si="189"/>
        <v/>
      </c>
      <c r="BR195" s="355" t="str">
        <f t="shared" ca="1" si="190"/>
        <v/>
      </c>
      <c r="BS195" s="355"/>
      <c r="BT195" s="355" t="str">
        <f t="shared" si="191"/>
        <v/>
      </c>
      <c r="BU195" s="355" t="str">
        <f t="shared" ca="1" si="192"/>
        <v/>
      </c>
      <c r="BV195" s="355" t="str">
        <f t="shared" ca="1" si="193"/>
        <v/>
      </c>
      <c r="BW195" s="355"/>
      <c r="BX195" s="379">
        <f t="shared" ca="1" si="194"/>
        <v>1</v>
      </c>
      <c r="BY195" s="351">
        <f t="shared" ca="1" si="195"/>
        <v>1</v>
      </c>
      <c r="BZ195" s="174">
        <f t="shared" ca="1" si="196"/>
        <v>2</v>
      </c>
      <c r="CA195" s="174">
        <f t="shared" ca="1" si="197"/>
        <v>2</v>
      </c>
      <c r="CB195" s="351"/>
      <c r="CC195" s="174"/>
      <c r="CD195" s="174"/>
      <c r="CE195" s="352">
        <f t="shared" si="198"/>
        <v>1</v>
      </c>
      <c r="CF195" s="267">
        <f t="shared" si="199"/>
        <v>2</v>
      </c>
      <c r="CG195" s="267">
        <f t="shared" si="200"/>
        <v>3</v>
      </c>
      <c r="CH195" s="354">
        <f t="shared" ca="1" si="201"/>
        <v>0</v>
      </c>
      <c r="CI195" s="100">
        <f t="shared" ca="1" si="202"/>
        <v>4</v>
      </c>
      <c r="CJ195" s="100">
        <f t="shared" ca="1" si="203"/>
        <v>1</v>
      </c>
      <c r="CK195" s="354">
        <f t="shared" ca="1" si="204"/>
        <v>1</v>
      </c>
      <c r="CL195" s="100">
        <f t="shared" ca="1" si="205"/>
        <v>7</v>
      </c>
      <c r="CM195" s="100">
        <f t="shared" ca="1" si="206"/>
        <v>4</v>
      </c>
      <c r="CN195" s="354">
        <f t="shared" ca="1" si="207"/>
        <v>1</v>
      </c>
      <c r="CO195" s="354"/>
      <c r="CR195" s="355" t="str">
        <f t="shared" ca="1" si="208"/>
        <v xml:space="preserve">wR1'1&gt;3S </v>
      </c>
      <c r="CS195" s="355" t="str">
        <f t="shared" ca="1" si="209"/>
        <v xml:space="preserve">wR3'2&gt;2S </v>
      </c>
      <c r="CT195" s="355"/>
      <c r="CU195" s="355" t="str">
        <f t="shared" si="210"/>
        <v/>
      </c>
      <c r="CV195" s="355" t="str">
        <f t="shared" ca="1" si="211"/>
        <v/>
      </c>
      <c r="CW195" s="355" t="str">
        <f t="shared" ca="1" si="212"/>
        <v/>
      </c>
      <c r="CX195" s="402"/>
      <c r="CY195" t="str">
        <f t="shared" ca="1" si="213"/>
        <v xml:space="preserve">wX3'2&gt;2S wR1'1&gt;3S wR3'2&gt;2S </v>
      </c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</row>
    <row r="196" spans="1:133" x14ac:dyDescent="0.25">
      <c r="A196" s="126">
        <v>117</v>
      </c>
      <c r="B196" s="123">
        <f>IF(ввод!F119="","",ввод!F119)</f>
        <v>100.7411233530141</v>
      </c>
      <c r="C196" s="123">
        <f>IF(ввод!G119="","",ввод!G119)</f>
        <v>100.76856581287942</v>
      </c>
      <c r="D196" s="123" t="str">
        <f>IF(ввод!H119="","",ввод!H119)</f>
        <v/>
      </c>
      <c r="E196" s="124" t="str">
        <f>IF(ввод!I119="","",ввод!I119)</f>
        <v/>
      </c>
      <c r="F196" s="100">
        <f t="shared" si="248"/>
        <v>2</v>
      </c>
      <c r="G196" s="257">
        <f>IF(AND(F196&gt;=2,COUNTA(ввод!D119)=1),1,"")</f>
        <v>1</v>
      </c>
      <c r="H196" s="100">
        <f t="shared" si="145"/>
        <v>1.9404749463202267E-2</v>
      </c>
      <c r="K196" s="100">
        <f t="shared" si="141"/>
        <v>100.75484458294676</v>
      </c>
      <c r="M196" s="100">
        <f>IF(ISNUMBER(парам!$B$8),K196-парам!$B$8,K196-$B$3)</f>
        <v>0.7548445829467596</v>
      </c>
      <c r="N196" s="100">
        <f t="shared" si="142"/>
        <v>0.75</v>
      </c>
      <c r="O196" s="125">
        <f t="shared" ca="1" si="146"/>
        <v>0.95986014685134657</v>
      </c>
      <c r="P196" s="100">
        <f t="shared" si="147"/>
        <v>2.7442459865312685E-2</v>
      </c>
      <c r="Q196" s="100">
        <f t="shared" si="143"/>
        <v>2.7E-2</v>
      </c>
      <c r="R196" s="125">
        <f t="shared" ca="1" si="148"/>
        <v>1.2314598147029572E-2</v>
      </c>
      <c r="S196" s="100">
        <f t="shared" si="214"/>
        <v>2.0743191433993786</v>
      </c>
      <c r="T196" s="100">
        <f t="shared" si="149"/>
        <v>2.1</v>
      </c>
      <c r="U196" s="125">
        <f t="shared" ca="1" si="215"/>
        <v>2.6703593745336565</v>
      </c>
      <c r="V196" s="174">
        <f t="shared" ca="1" si="150"/>
        <v>0</v>
      </c>
      <c r="W196" s="351">
        <f t="shared" ca="1" si="151"/>
        <v>0</v>
      </c>
      <c r="X196" s="174">
        <f t="shared" ca="1" si="152"/>
        <v>1</v>
      </c>
      <c r="Y196" s="174">
        <f t="shared" ca="1" si="153"/>
        <v>1</v>
      </c>
      <c r="Z196" s="351">
        <f t="shared" si="154"/>
        <v>1</v>
      </c>
      <c r="AA196" s="174">
        <f t="shared" si="155"/>
        <v>3</v>
      </c>
      <c r="AB196" s="174">
        <f t="shared" si="156"/>
        <v>2</v>
      </c>
      <c r="AC196" s="352">
        <f t="shared" si="216"/>
        <v>1</v>
      </c>
      <c r="AD196" s="267">
        <f t="shared" si="157"/>
        <v>0</v>
      </c>
      <c r="AE196" s="267">
        <f t="shared" si="158"/>
        <v>1</v>
      </c>
      <c r="AF196" s="354">
        <f t="shared" ca="1" si="159"/>
        <v>0</v>
      </c>
      <c r="AG196" s="100">
        <f t="shared" ca="1" si="160"/>
        <v>7</v>
      </c>
      <c r="AH196" s="100">
        <f t="shared" ca="1" si="161"/>
        <v>2</v>
      </c>
      <c r="AI196" s="354">
        <f t="shared" ca="1" si="162"/>
        <v>1</v>
      </c>
      <c r="AJ196" s="100">
        <f t="shared" ca="1" si="163"/>
        <v>6</v>
      </c>
      <c r="AK196" s="100">
        <f t="shared" ca="1" si="164"/>
        <v>3</v>
      </c>
      <c r="AL196" s="354">
        <f t="shared" ca="1" si="165"/>
        <v>1</v>
      </c>
      <c r="AM196" s="354">
        <f t="shared" ca="1" si="166"/>
        <v>0</v>
      </c>
      <c r="AN196" s="100">
        <f t="shared" ref="AN196:AO196" ca="1" si="268">SUM(AL192:AL196)</f>
        <v>2</v>
      </c>
      <c r="AO196" s="100">
        <f t="shared" ca="1" si="268"/>
        <v>2</v>
      </c>
      <c r="AP196" s="355" t="str">
        <f t="shared" ca="1" si="168"/>
        <v/>
      </c>
      <c r="AQ196" s="355" t="str">
        <f t="shared" ca="1" si="169"/>
        <v/>
      </c>
      <c r="AR196" s="355" t="str">
        <f t="shared" si="170"/>
        <v/>
      </c>
      <c r="AS196" s="355" t="str">
        <f t="shared" si="171"/>
        <v/>
      </c>
      <c r="AT196" s="355" t="str">
        <f t="shared" ca="1" si="172"/>
        <v/>
      </c>
      <c r="AU196" s="355" t="str">
        <f t="shared" ca="1" si="173"/>
        <v/>
      </c>
      <c r="AV196" s="355" t="str">
        <f t="shared" ca="1" si="174"/>
        <v/>
      </c>
      <c r="AW196" s="379">
        <f t="shared" ca="1" si="175"/>
        <v>0</v>
      </c>
      <c r="AX196" s="351">
        <f t="shared" ca="1" si="176"/>
        <v>0</v>
      </c>
      <c r="AY196" s="174">
        <f t="shared" ca="1" si="177"/>
        <v>0</v>
      </c>
      <c r="AZ196" s="174">
        <f t="shared" ca="1" si="178"/>
        <v>0</v>
      </c>
      <c r="BA196" s="351"/>
      <c r="BB196" s="174"/>
      <c r="BC196" s="174"/>
      <c r="BD196" s="352">
        <f t="shared" si="179"/>
        <v>-1</v>
      </c>
      <c r="BE196" s="267">
        <f t="shared" si="180"/>
        <v>0</v>
      </c>
      <c r="BF196" s="267">
        <f t="shared" si="181"/>
        <v>-1</v>
      </c>
      <c r="BG196" s="354">
        <f t="shared" ca="1" si="182"/>
        <v>1</v>
      </c>
      <c r="BH196" s="100">
        <f t="shared" ca="1" si="183"/>
        <v>5</v>
      </c>
      <c r="BI196" s="100">
        <f t="shared" ca="1" si="184"/>
        <v>2</v>
      </c>
      <c r="BJ196" s="354">
        <f t="shared" ca="1" si="185"/>
        <v>0</v>
      </c>
      <c r="BK196" s="100">
        <f t="shared" ca="1" si="186"/>
        <v>5</v>
      </c>
      <c r="BL196" s="100">
        <f t="shared" ca="1" si="187"/>
        <v>3</v>
      </c>
      <c r="BM196" s="354">
        <f t="shared" ca="1" si="188"/>
        <v>0</v>
      </c>
      <c r="BN196" s="354"/>
      <c r="BQ196" s="355" t="str">
        <f t="shared" ca="1" si="189"/>
        <v/>
      </c>
      <c r="BR196" s="355" t="str">
        <f t="shared" ca="1" si="190"/>
        <v/>
      </c>
      <c r="BS196" s="355"/>
      <c r="BT196" s="355" t="str">
        <f t="shared" si="191"/>
        <v/>
      </c>
      <c r="BU196" s="355" t="str">
        <f t="shared" ca="1" si="192"/>
        <v/>
      </c>
      <c r="BV196" s="355" t="str">
        <f t="shared" ca="1" si="193"/>
        <v/>
      </c>
      <c r="BW196" s="355"/>
      <c r="BX196" s="379">
        <f t="shared" ca="1" si="194"/>
        <v>1</v>
      </c>
      <c r="BY196" s="351">
        <f t="shared" ca="1" si="195"/>
        <v>1</v>
      </c>
      <c r="BZ196" s="174">
        <f t="shared" ca="1" si="196"/>
        <v>2</v>
      </c>
      <c r="CA196" s="174">
        <f t="shared" ca="1" si="197"/>
        <v>2</v>
      </c>
      <c r="CB196" s="351"/>
      <c r="CC196" s="174"/>
      <c r="CD196" s="174"/>
      <c r="CE196" s="352">
        <f t="shared" si="198"/>
        <v>-1</v>
      </c>
      <c r="CF196" s="267">
        <f t="shared" si="199"/>
        <v>2</v>
      </c>
      <c r="CG196" s="267">
        <f t="shared" si="200"/>
        <v>1</v>
      </c>
      <c r="CH196" s="354">
        <f t="shared" ca="1" si="201"/>
        <v>0</v>
      </c>
      <c r="CI196" s="100">
        <f t="shared" ca="1" si="202"/>
        <v>3</v>
      </c>
      <c r="CJ196" s="100">
        <f t="shared" ca="1" si="203"/>
        <v>1</v>
      </c>
      <c r="CK196" s="354">
        <f t="shared" ca="1" si="204"/>
        <v>1</v>
      </c>
      <c r="CL196" s="100">
        <f t="shared" ca="1" si="205"/>
        <v>7</v>
      </c>
      <c r="CM196" s="100">
        <f t="shared" ca="1" si="206"/>
        <v>4</v>
      </c>
      <c r="CN196" s="354">
        <f t="shared" ca="1" si="207"/>
        <v>1</v>
      </c>
      <c r="CO196" s="354"/>
      <c r="CR196" s="355" t="str">
        <f t="shared" ca="1" si="208"/>
        <v xml:space="preserve">wR1'1&gt;3S </v>
      </c>
      <c r="CS196" s="355" t="str">
        <f t="shared" ca="1" si="209"/>
        <v xml:space="preserve">wR3'2&gt;2S </v>
      </c>
      <c r="CT196" s="355"/>
      <c r="CU196" s="355" t="str">
        <f t="shared" si="210"/>
        <v/>
      </c>
      <c r="CV196" s="355" t="str">
        <f t="shared" ca="1" si="211"/>
        <v/>
      </c>
      <c r="CW196" s="355" t="str">
        <f t="shared" ca="1" si="212"/>
        <v/>
      </c>
      <c r="CX196" s="402"/>
      <c r="CY196" t="str">
        <f t="shared" ca="1" si="213"/>
        <v xml:space="preserve">wR1'1&gt;3S wR3'2&gt;2S </v>
      </c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</row>
    <row r="197" spans="1:133" x14ac:dyDescent="0.25">
      <c r="A197" s="126">
        <v>118</v>
      </c>
      <c r="B197" s="123">
        <f>IF(ввод!F120="","",ввод!F120)</f>
        <v>99.039232489040231</v>
      </c>
      <c r="C197" s="123">
        <f>IF(ввод!G120="","",ввод!G120)</f>
        <v>99.685675985814811</v>
      </c>
      <c r="D197" s="123" t="str">
        <f>IF(ввод!H120="","",ввод!H120)</f>
        <v/>
      </c>
      <c r="E197" s="124" t="str">
        <f>IF(ввод!I120="","",ввод!I120)</f>
        <v/>
      </c>
      <c r="F197" s="100">
        <f t="shared" si="248"/>
        <v>2</v>
      </c>
      <c r="G197" s="257">
        <f>IF(AND(F197&gt;=2,COUNTA(ввод!D120)=1),1,"")</f>
        <v>1</v>
      </c>
      <c r="H197" s="100">
        <f t="shared" si="145"/>
        <v>0.45710458022324973</v>
      </c>
      <c r="K197" s="100">
        <f t="shared" si="141"/>
        <v>99.362454237427528</v>
      </c>
      <c r="M197" s="100">
        <f>IF(ISNUMBER(парам!$B$8),K197-парам!$B$8,K197-$B$3)</f>
        <v>-0.63754576257247209</v>
      </c>
      <c r="N197" s="100">
        <f t="shared" si="142"/>
        <v>-0.64</v>
      </c>
      <c r="O197" s="125">
        <f t="shared" ca="1" si="146"/>
        <v>-0.81070300179981414</v>
      </c>
      <c r="P197" s="100">
        <f t="shared" si="147"/>
        <v>0.64644349677458024</v>
      </c>
      <c r="Q197" s="100">
        <f t="shared" si="143"/>
        <v>0.65</v>
      </c>
      <c r="R197" s="125">
        <f t="shared" ca="1" si="148"/>
        <v>0.29008667322865944</v>
      </c>
      <c r="S197" s="100">
        <f t="shared" si="214"/>
        <v>1.3923903455192317</v>
      </c>
      <c r="T197" s="100">
        <f t="shared" si="149"/>
        <v>1.4</v>
      </c>
      <c r="U197" s="125">
        <f t="shared" ca="1" si="215"/>
        <v>1.7802395830224376</v>
      </c>
      <c r="V197" s="174">
        <f t="shared" ca="1" si="150"/>
        <v>0</v>
      </c>
      <c r="W197" s="351">
        <f t="shared" ca="1" si="151"/>
        <v>0</v>
      </c>
      <c r="X197" s="174">
        <f t="shared" ca="1" si="152"/>
        <v>0</v>
      </c>
      <c r="Y197" s="174">
        <f t="shared" ca="1" si="153"/>
        <v>1</v>
      </c>
      <c r="Z197" s="351">
        <f t="shared" si="154"/>
        <v>-1</v>
      </c>
      <c r="AA197" s="174">
        <f t="shared" si="155"/>
        <v>3</v>
      </c>
      <c r="AB197" s="174">
        <f t="shared" si="156"/>
        <v>0</v>
      </c>
      <c r="AC197" s="352">
        <f t="shared" si="216"/>
        <v>-1</v>
      </c>
      <c r="AD197" s="267">
        <f t="shared" si="157"/>
        <v>0</v>
      </c>
      <c r="AE197" s="267">
        <f t="shared" si="158"/>
        <v>1</v>
      </c>
      <c r="AF197" s="354">
        <f t="shared" ca="1" si="159"/>
        <v>0</v>
      </c>
      <c r="AG197" s="100">
        <f t="shared" ca="1" si="160"/>
        <v>6</v>
      </c>
      <c r="AH197" s="100">
        <f t="shared" ca="1" si="161"/>
        <v>2</v>
      </c>
      <c r="AI197" s="354">
        <f t="shared" ca="1" si="162"/>
        <v>1</v>
      </c>
      <c r="AJ197" s="100">
        <f t="shared" ca="1" si="163"/>
        <v>6</v>
      </c>
      <c r="AK197" s="100">
        <f t="shared" ca="1" si="164"/>
        <v>4</v>
      </c>
      <c r="AL197" s="354">
        <f t="shared" ca="1" si="165"/>
        <v>0</v>
      </c>
      <c r="AM197" s="354">
        <f t="shared" ca="1" si="166"/>
        <v>1</v>
      </c>
      <c r="AN197" s="100">
        <f t="shared" ref="AN197:AO197" ca="1" si="269">SUM(AL193:AL197)</f>
        <v>2</v>
      </c>
      <c r="AO197" s="100">
        <f t="shared" ca="1" si="269"/>
        <v>2</v>
      </c>
      <c r="AP197" s="355" t="str">
        <f t="shared" ca="1" si="168"/>
        <v/>
      </c>
      <c r="AQ197" s="355" t="str">
        <f t="shared" ca="1" si="169"/>
        <v/>
      </c>
      <c r="AR197" s="355" t="str">
        <f t="shared" si="170"/>
        <v/>
      </c>
      <c r="AS197" s="355" t="str">
        <f t="shared" si="171"/>
        <v/>
      </c>
      <c r="AT197" s="355" t="str">
        <f t="shared" ca="1" si="172"/>
        <v/>
      </c>
      <c r="AU197" s="355" t="str">
        <f t="shared" ca="1" si="173"/>
        <v/>
      </c>
      <c r="AV197" s="355" t="str">
        <f t="shared" ca="1" si="174"/>
        <v/>
      </c>
      <c r="AW197" s="379">
        <f t="shared" ca="1" si="175"/>
        <v>0</v>
      </c>
      <c r="AX197" s="351">
        <f t="shared" ca="1" si="176"/>
        <v>0</v>
      </c>
      <c r="AY197" s="174">
        <f t="shared" ca="1" si="177"/>
        <v>0</v>
      </c>
      <c r="AZ197" s="174">
        <f t="shared" ca="1" si="178"/>
        <v>0</v>
      </c>
      <c r="BA197" s="351"/>
      <c r="BB197" s="174"/>
      <c r="BC197" s="174"/>
      <c r="BD197" s="352">
        <f t="shared" si="179"/>
        <v>1</v>
      </c>
      <c r="BE197" s="267">
        <f t="shared" si="180"/>
        <v>0</v>
      </c>
      <c r="BF197" s="267">
        <f t="shared" si="181"/>
        <v>-1</v>
      </c>
      <c r="BG197" s="354">
        <f t="shared" ca="1" si="182"/>
        <v>1</v>
      </c>
      <c r="BH197" s="100">
        <f t="shared" ca="1" si="183"/>
        <v>6</v>
      </c>
      <c r="BI197" s="100">
        <f t="shared" ca="1" si="184"/>
        <v>2</v>
      </c>
      <c r="BJ197" s="354">
        <f t="shared" ca="1" si="185"/>
        <v>0</v>
      </c>
      <c r="BK197" s="100">
        <f t="shared" ca="1" si="186"/>
        <v>5</v>
      </c>
      <c r="BL197" s="100">
        <f t="shared" ca="1" si="187"/>
        <v>2</v>
      </c>
      <c r="BM197" s="354">
        <f t="shared" ca="1" si="188"/>
        <v>0</v>
      </c>
      <c r="BN197" s="354"/>
      <c r="BQ197" s="355" t="str">
        <f t="shared" ca="1" si="189"/>
        <v/>
      </c>
      <c r="BR197" s="355" t="str">
        <f t="shared" ca="1" si="190"/>
        <v/>
      </c>
      <c r="BS197" s="355"/>
      <c r="BT197" s="355" t="str">
        <f t="shared" si="191"/>
        <v/>
      </c>
      <c r="BU197" s="355" t="str">
        <f t="shared" ca="1" si="192"/>
        <v/>
      </c>
      <c r="BV197" s="355" t="str">
        <f t="shared" ca="1" si="193"/>
        <v/>
      </c>
      <c r="BW197" s="355"/>
      <c r="BX197" s="379">
        <f t="shared" ca="1" si="194"/>
        <v>1</v>
      </c>
      <c r="BY197" s="351">
        <f t="shared" ca="1" si="195"/>
        <v>1</v>
      </c>
      <c r="BZ197" s="174">
        <f t="shared" ca="1" si="196"/>
        <v>2</v>
      </c>
      <c r="CA197" s="174">
        <f t="shared" ca="1" si="197"/>
        <v>2</v>
      </c>
      <c r="CB197" s="351"/>
      <c r="CC197" s="174"/>
      <c r="CD197" s="174"/>
      <c r="CE197" s="352">
        <f t="shared" si="198"/>
        <v>-1</v>
      </c>
      <c r="CF197" s="267">
        <f t="shared" si="199"/>
        <v>0</v>
      </c>
      <c r="CG197" s="267">
        <f t="shared" si="200"/>
        <v>-1</v>
      </c>
      <c r="CH197" s="354">
        <f t="shared" ca="1" si="201"/>
        <v>0</v>
      </c>
      <c r="CI197" s="100">
        <f t="shared" ca="1" si="202"/>
        <v>2</v>
      </c>
      <c r="CJ197" s="100">
        <f t="shared" ca="1" si="203"/>
        <v>0</v>
      </c>
      <c r="CK197" s="354">
        <f t="shared" ca="1" si="204"/>
        <v>1</v>
      </c>
      <c r="CL197" s="100">
        <f t="shared" ca="1" si="205"/>
        <v>7</v>
      </c>
      <c r="CM197" s="100">
        <f t="shared" ca="1" si="206"/>
        <v>4</v>
      </c>
      <c r="CN197" s="354">
        <f t="shared" ca="1" si="207"/>
        <v>1</v>
      </c>
      <c r="CO197" s="354"/>
      <c r="CR197" s="355" t="str">
        <f t="shared" ca="1" si="208"/>
        <v xml:space="preserve">wR1'1&gt;3S </v>
      </c>
      <c r="CS197" s="355" t="str">
        <f t="shared" ca="1" si="209"/>
        <v xml:space="preserve">wR3'2&gt;2S </v>
      </c>
      <c r="CT197" s="355"/>
      <c r="CU197" s="355" t="str">
        <f t="shared" si="210"/>
        <v/>
      </c>
      <c r="CV197" s="355" t="str">
        <f t="shared" ca="1" si="211"/>
        <v/>
      </c>
      <c r="CW197" s="355" t="str">
        <f t="shared" ca="1" si="212"/>
        <v/>
      </c>
      <c r="CX197" s="402"/>
      <c r="CY197" t="str">
        <f t="shared" ca="1" si="213"/>
        <v xml:space="preserve">wR1'1&gt;3S wR3'2&gt;2S </v>
      </c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</row>
    <row r="198" spans="1:133" x14ac:dyDescent="0.25">
      <c r="A198" s="126">
        <v>119</v>
      </c>
      <c r="B198" s="123">
        <f>IF(ввод!F121="","",ввод!F121)</f>
        <v>99.254434900686491</v>
      </c>
      <c r="C198" s="123">
        <f>IF(ввод!G121="","",ввод!G121)</f>
        <v>98.806707714524705</v>
      </c>
      <c r="D198" s="123" t="str">
        <f>IF(ввод!H121="","",ввод!H121)</f>
        <v/>
      </c>
      <c r="E198" s="124" t="str">
        <f>IF(ввод!I121="","",ввод!I121)</f>
        <v/>
      </c>
      <c r="F198" s="100">
        <f t="shared" si="248"/>
        <v>2</v>
      </c>
      <c r="G198" s="257">
        <f>IF(AND(F198&gt;=2,COUNTA(ввод!D121)=1),1,"")</f>
        <v>1</v>
      </c>
      <c r="H198" s="100">
        <f t="shared" si="145"/>
        <v>0.31659092945656997</v>
      </c>
      <c r="K198" s="100">
        <f t="shared" si="141"/>
        <v>99.030571307605598</v>
      </c>
      <c r="M198" s="100">
        <f>IF(ISNUMBER(парам!$B$8),K198-парам!$B$8,K198-$B$3)</f>
        <v>-0.96942869239440199</v>
      </c>
      <c r="N198" s="100">
        <f t="shared" si="142"/>
        <v>-0.97</v>
      </c>
      <c r="O198" s="125">
        <f t="shared" ca="1" si="146"/>
        <v>-1.2327252365129979</v>
      </c>
      <c r="P198" s="100">
        <f t="shared" si="147"/>
        <v>0.44772718616178508</v>
      </c>
      <c r="Q198" s="100">
        <f t="shared" si="143"/>
        <v>0.45</v>
      </c>
      <c r="R198" s="125">
        <f t="shared" ca="1" si="148"/>
        <v>0.20091421848271909</v>
      </c>
      <c r="S198" s="100">
        <f t="shared" si="214"/>
        <v>0.33188292982192991</v>
      </c>
      <c r="T198" s="100">
        <f t="shared" si="149"/>
        <v>0.33</v>
      </c>
      <c r="U198" s="125">
        <f t="shared" ca="1" si="215"/>
        <v>0.41962790171243175</v>
      </c>
      <c r="V198" s="174">
        <f t="shared" ca="1" si="150"/>
        <v>0</v>
      </c>
      <c r="W198" s="351">
        <f t="shared" ca="1" si="151"/>
        <v>1</v>
      </c>
      <c r="X198" s="174">
        <f t="shared" ca="1" si="152"/>
        <v>1</v>
      </c>
      <c r="Y198" s="174">
        <f t="shared" ca="1" si="153"/>
        <v>1</v>
      </c>
      <c r="Z198" s="351">
        <f t="shared" si="154"/>
        <v>-1</v>
      </c>
      <c r="AA198" s="174">
        <f t="shared" si="155"/>
        <v>1</v>
      </c>
      <c r="AB198" s="174">
        <f t="shared" si="156"/>
        <v>0</v>
      </c>
      <c r="AC198" s="352">
        <f t="shared" si="216"/>
        <v>-1</v>
      </c>
      <c r="AD198" s="267">
        <f t="shared" si="157"/>
        <v>0</v>
      </c>
      <c r="AE198" s="267">
        <f t="shared" si="158"/>
        <v>-1</v>
      </c>
      <c r="AF198" s="354">
        <f t="shared" ca="1" si="159"/>
        <v>0</v>
      </c>
      <c r="AG198" s="100">
        <f t="shared" ca="1" si="160"/>
        <v>5</v>
      </c>
      <c r="AH198" s="100">
        <f t="shared" ca="1" si="161"/>
        <v>1</v>
      </c>
      <c r="AI198" s="354">
        <f t="shared" ca="1" si="162"/>
        <v>1</v>
      </c>
      <c r="AJ198" s="100">
        <f t="shared" ca="1" si="163"/>
        <v>6</v>
      </c>
      <c r="AK198" s="100">
        <f t="shared" ca="1" si="164"/>
        <v>4</v>
      </c>
      <c r="AL198" s="354">
        <f t="shared" ca="1" si="165"/>
        <v>0</v>
      </c>
      <c r="AM198" s="354">
        <f t="shared" ca="1" si="166"/>
        <v>1</v>
      </c>
      <c r="AN198" s="100">
        <f t="shared" ref="AN198:AO198" ca="1" si="270">SUM(AL194:AL198)</f>
        <v>2</v>
      </c>
      <c r="AO198" s="100">
        <f t="shared" ca="1" si="270"/>
        <v>3</v>
      </c>
      <c r="AP198" s="355" t="str">
        <f t="shared" ca="1" si="168"/>
        <v/>
      </c>
      <c r="AQ198" s="355" t="str">
        <f t="shared" ca="1" si="169"/>
        <v/>
      </c>
      <c r="AR198" s="355" t="str">
        <f t="shared" si="170"/>
        <v/>
      </c>
      <c r="AS198" s="355" t="str">
        <f t="shared" si="171"/>
        <v/>
      </c>
      <c r="AT198" s="355" t="str">
        <f t="shared" ca="1" si="172"/>
        <v/>
      </c>
      <c r="AU198" s="355" t="str">
        <f t="shared" ca="1" si="173"/>
        <v/>
      </c>
      <c r="AV198" s="355" t="str">
        <f t="shared" ca="1" si="174"/>
        <v/>
      </c>
      <c r="AW198" s="379">
        <f t="shared" ca="1" si="175"/>
        <v>0</v>
      </c>
      <c r="AX198" s="351">
        <f t="shared" ca="1" si="176"/>
        <v>0</v>
      </c>
      <c r="AY198" s="174">
        <f t="shared" ca="1" si="177"/>
        <v>0</v>
      </c>
      <c r="AZ198" s="174">
        <f t="shared" ca="1" si="178"/>
        <v>0</v>
      </c>
      <c r="BA198" s="351"/>
      <c r="BB198" s="174"/>
      <c r="BC198" s="174"/>
      <c r="BD198" s="352">
        <f t="shared" si="179"/>
        <v>-1</v>
      </c>
      <c r="BE198" s="267">
        <f t="shared" si="180"/>
        <v>-2</v>
      </c>
      <c r="BF198" s="267">
        <f t="shared" si="181"/>
        <v>-1</v>
      </c>
      <c r="BG198" s="354">
        <f t="shared" ca="1" si="182"/>
        <v>1</v>
      </c>
      <c r="BH198" s="100">
        <f t="shared" ca="1" si="183"/>
        <v>7</v>
      </c>
      <c r="BI198" s="100">
        <f t="shared" ca="1" si="184"/>
        <v>3</v>
      </c>
      <c r="BJ198" s="354">
        <f t="shared" ca="1" si="185"/>
        <v>0</v>
      </c>
      <c r="BK198" s="100">
        <f t="shared" ca="1" si="186"/>
        <v>5</v>
      </c>
      <c r="BL198" s="100">
        <f t="shared" ca="1" si="187"/>
        <v>1</v>
      </c>
      <c r="BM198" s="354">
        <f t="shared" ca="1" si="188"/>
        <v>0</v>
      </c>
      <c r="BN198" s="354"/>
      <c r="BQ198" s="355" t="str">
        <f t="shared" ca="1" si="189"/>
        <v/>
      </c>
      <c r="BR198" s="355" t="str">
        <f t="shared" ca="1" si="190"/>
        <v/>
      </c>
      <c r="BS198" s="355"/>
      <c r="BT198" s="355" t="str">
        <f t="shared" si="191"/>
        <v/>
      </c>
      <c r="BU198" s="355" t="str">
        <f t="shared" ca="1" si="192"/>
        <v/>
      </c>
      <c r="BV198" s="355" t="str">
        <f t="shared" ca="1" si="193"/>
        <v/>
      </c>
      <c r="BW198" s="355"/>
      <c r="BX198" s="379">
        <f t="shared" ca="1" si="194"/>
        <v>0</v>
      </c>
      <c r="BY198" s="351">
        <f t="shared" ca="1" si="195"/>
        <v>0</v>
      </c>
      <c r="BZ198" s="174">
        <f t="shared" ca="1" si="196"/>
        <v>1</v>
      </c>
      <c r="CA198" s="174">
        <f t="shared" ca="1" si="197"/>
        <v>1</v>
      </c>
      <c r="CB198" s="351"/>
      <c r="CC198" s="174"/>
      <c r="CD198" s="174"/>
      <c r="CE198" s="352">
        <f t="shared" si="198"/>
        <v>-1</v>
      </c>
      <c r="CF198" s="267">
        <f t="shared" si="199"/>
        <v>-2</v>
      </c>
      <c r="CG198" s="267">
        <f t="shared" si="200"/>
        <v>-1</v>
      </c>
      <c r="CH198" s="354">
        <f t="shared" ca="1" si="201"/>
        <v>0</v>
      </c>
      <c r="CI198" s="100">
        <f t="shared" ca="1" si="202"/>
        <v>1</v>
      </c>
      <c r="CJ198" s="100">
        <f t="shared" ca="1" si="203"/>
        <v>0</v>
      </c>
      <c r="CK198" s="354">
        <f t="shared" ca="1" si="204"/>
        <v>1</v>
      </c>
      <c r="CL198" s="100">
        <f t="shared" ca="1" si="205"/>
        <v>8</v>
      </c>
      <c r="CM198" s="100">
        <f t="shared" ca="1" si="206"/>
        <v>4</v>
      </c>
      <c r="CN198" s="354">
        <f t="shared" ca="1" si="207"/>
        <v>0</v>
      </c>
      <c r="CO198" s="354"/>
      <c r="CR198" s="355" t="str">
        <f t="shared" ca="1" si="208"/>
        <v/>
      </c>
      <c r="CS198" s="355" t="str">
        <f t="shared" ca="1" si="209"/>
        <v/>
      </c>
      <c r="CT198" s="355"/>
      <c r="CU198" s="355" t="str">
        <f t="shared" si="210"/>
        <v/>
      </c>
      <c r="CV198" s="355" t="str">
        <f t="shared" ca="1" si="211"/>
        <v/>
      </c>
      <c r="CW198" s="355" t="str">
        <f t="shared" ca="1" si="212"/>
        <v xml:space="preserve">wR8'8&gt;1S </v>
      </c>
      <c r="CX198" s="402"/>
      <c r="CY198" t="str">
        <f t="shared" ca="1" si="213"/>
        <v xml:space="preserve">wR8'8&gt;1S </v>
      </c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</row>
    <row r="199" spans="1:133" x14ac:dyDescent="0.25">
      <c r="A199" s="126">
        <v>120</v>
      </c>
      <c r="B199" s="123">
        <f>IF(ввод!F122="","",ввод!F122)</f>
        <v>100.76906862443529</v>
      </c>
      <c r="C199" s="123">
        <f>IF(ввод!G122="","",ввод!G122)</f>
        <v>100.44670114721416</v>
      </c>
      <c r="D199" s="123" t="str">
        <f>IF(ввод!H122="","",ввод!H122)</f>
        <v/>
      </c>
      <c r="E199" s="124" t="str">
        <f>IF(ввод!I122="","",ввод!I122)</f>
        <v/>
      </c>
      <c r="F199" s="100">
        <f t="shared" si="248"/>
        <v>2</v>
      </c>
      <c r="G199" s="257">
        <f>IF(AND(F199&gt;=2,COUNTA(ввод!D122)=1),1,"")</f>
        <v>1</v>
      </c>
      <c r="H199" s="100">
        <f t="shared" si="145"/>
        <v>0.2279482291770647</v>
      </c>
      <c r="K199" s="100">
        <f t="shared" si="141"/>
        <v>100.60788488582472</v>
      </c>
      <c r="M199" s="100">
        <f>IF(ISNUMBER(парам!$B$8),K199-парам!$B$8,K199-$B$3)</f>
        <v>0.607884885824717</v>
      </c>
      <c r="N199" s="100">
        <f t="shared" si="142"/>
        <v>0.61</v>
      </c>
      <c r="O199" s="125">
        <f t="shared" ca="1" si="146"/>
        <v>0.77298623976159742</v>
      </c>
      <c r="P199" s="100">
        <f t="shared" si="147"/>
        <v>0.32236747722113535</v>
      </c>
      <c r="Q199" s="100">
        <f t="shared" si="143"/>
        <v>0.32</v>
      </c>
      <c r="R199" s="125">
        <f t="shared" ca="1" si="148"/>
        <v>0.14465998883240994</v>
      </c>
      <c r="S199" s="100">
        <f t="shared" si="214"/>
        <v>1.577313578219119</v>
      </c>
      <c r="T199" s="100">
        <f t="shared" si="149"/>
        <v>1.6</v>
      </c>
      <c r="U199" s="125">
        <f t="shared" ca="1" si="215"/>
        <v>2.0345595234542144</v>
      </c>
      <c r="V199" s="174">
        <f t="shared" ca="1" si="150"/>
        <v>0</v>
      </c>
      <c r="W199" s="351">
        <f t="shared" ca="1" si="151"/>
        <v>0</v>
      </c>
      <c r="X199" s="174">
        <f t="shared" ca="1" si="152"/>
        <v>1</v>
      </c>
      <c r="Y199" s="174">
        <f t="shared" ca="1" si="153"/>
        <v>0</v>
      </c>
      <c r="Z199" s="351">
        <f t="shared" si="154"/>
        <v>1</v>
      </c>
      <c r="AA199" s="174">
        <f t="shared" si="155"/>
        <v>1</v>
      </c>
      <c r="AB199" s="174">
        <f t="shared" si="156"/>
        <v>0</v>
      </c>
      <c r="AC199" s="352">
        <f t="shared" si="216"/>
        <v>1</v>
      </c>
      <c r="AD199" s="267">
        <f t="shared" si="157"/>
        <v>0</v>
      </c>
      <c r="AE199" s="267">
        <f t="shared" si="158"/>
        <v>-1</v>
      </c>
      <c r="AF199" s="354">
        <f t="shared" ca="1" si="159"/>
        <v>0</v>
      </c>
      <c r="AG199" s="100">
        <f t="shared" ca="1" si="160"/>
        <v>5</v>
      </c>
      <c r="AH199" s="100">
        <f t="shared" ca="1" si="161"/>
        <v>1</v>
      </c>
      <c r="AI199" s="354">
        <f t="shared" ca="1" si="162"/>
        <v>1</v>
      </c>
      <c r="AJ199" s="100">
        <f t="shared" ca="1" si="163"/>
        <v>7</v>
      </c>
      <c r="AK199" s="100">
        <f t="shared" ca="1" si="164"/>
        <v>4</v>
      </c>
      <c r="AL199" s="354">
        <f t="shared" ca="1" si="165"/>
        <v>1</v>
      </c>
      <c r="AM199" s="354">
        <f t="shared" ca="1" si="166"/>
        <v>0</v>
      </c>
      <c r="AN199" s="100">
        <f t="shared" ref="AN199:AO199" ca="1" si="271">SUM(AL195:AL199)</f>
        <v>2</v>
      </c>
      <c r="AO199" s="100">
        <f t="shared" ca="1" si="271"/>
        <v>3</v>
      </c>
      <c r="AP199" s="355" t="str">
        <f t="shared" ca="1" si="168"/>
        <v/>
      </c>
      <c r="AQ199" s="355" t="str">
        <f t="shared" ca="1" si="169"/>
        <v/>
      </c>
      <c r="AR199" s="355" t="str">
        <f t="shared" si="170"/>
        <v/>
      </c>
      <c r="AS199" s="355" t="str">
        <f t="shared" si="171"/>
        <v/>
      </c>
      <c r="AT199" s="355" t="str">
        <f t="shared" ca="1" si="172"/>
        <v/>
      </c>
      <c r="AU199" s="355" t="str">
        <f t="shared" ca="1" si="173"/>
        <v/>
      </c>
      <c r="AV199" s="355" t="str">
        <f t="shared" ca="1" si="174"/>
        <v/>
      </c>
      <c r="AW199" s="379">
        <f t="shared" ca="1" si="175"/>
        <v>0</v>
      </c>
      <c r="AX199" s="351">
        <f t="shared" ca="1" si="176"/>
        <v>0</v>
      </c>
      <c r="AY199" s="174">
        <f t="shared" ca="1" si="177"/>
        <v>0</v>
      </c>
      <c r="AZ199" s="174">
        <f t="shared" ca="1" si="178"/>
        <v>0</v>
      </c>
      <c r="BA199" s="351"/>
      <c r="BB199" s="174"/>
      <c r="BC199" s="174"/>
      <c r="BD199" s="352">
        <f t="shared" si="179"/>
        <v>-1</v>
      </c>
      <c r="BE199" s="267">
        <f t="shared" si="180"/>
        <v>-2</v>
      </c>
      <c r="BF199" s="267">
        <f t="shared" si="181"/>
        <v>-3</v>
      </c>
      <c r="BG199" s="354">
        <f t="shared" ca="1" si="182"/>
        <v>1</v>
      </c>
      <c r="BH199" s="100">
        <f t="shared" ca="1" si="183"/>
        <v>8</v>
      </c>
      <c r="BI199" s="100">
        <f t="shared" ca="1" si="184"/>
        <v>4</v>
      </c>
      <c r="BJ199" s="354">
        <f t="shared" ca="1" si="185"/>
        <v>0</v>
      </c>
      <c r="BK199" s="100">
        <f t="shared" ca="1" si="186"/>
        <v>4</v>
      </c>
      <c r="BL199" s="100">
        <f t="shared" ca="1" si="187"/>
        <v>0</v>
      </c>
      <c r="BM199" s="354">
        <f t="shared" ca="1" si="188"/>
        <v>0</v>
      </c>
      <c r="BN199" s="354"/>
      <c r="BQ199" s="355" t="str">
        <f t="shared" ca="1" si="189"/>
        <v/>
      </c>
      <c r="BR199" s="355" t="str">
        <f t="shared" ca="1" si="190"/>
        <v/>
      </c>
      <c r="BS199" s="355"/>
      <c r="BT199" s="355" t="str">
        <f t="shared" si="191"/>
        <v/>
      </c>
      <c r="BU199" s="355" t="str">
        <f t="shared" ca="1" si="192"/>
        <v/>
      </c>
      <c r="BV199" s="355" t="str">
        <f t="shared" ca="1" si="193"/>
        <v/>
      </c>
      <c r="BW199" s="355"/>
      <c r="BX199" s="379">
        <f t="shared" ca="1" si="194"/>
        <v>1</v>
      </c>
      <c r="BY199" s="351">
        <f t="shared" ca="1" si="195"/>
        <v>1</v>
      </c>
      <c r="BZ199" s="174">
        <f t="shared" ca="1" si="196"/>
        <v>1</v>
      </c>
      <c r="CA199" s="174">
        <f t="shared" ca="1" si="197"/>
        <v>2</v>
      </c>
      <c r="CB199" s="351"/>
      <c r="CC199" s="174"/>
      <c r="CD199" s="174"/>
      <c r="CE199" s="352">
        <f t="shared" si="198"/>
        <v>1</v>
      </c>
      <c r="CF199" s="267">
        <f t="shared" si="199"/>
        <v>0</v>
      </c>
      <c r="CG199" s="267">
        <f t="shared" si="200"/>
        <v>-1</v>
      </c>
      <c r="CH199" s="354">
        <f t="shared" ca="1" si="201"/>
        <v>0</v>
      </c>
      <c r="CI199" s="100">
        <f t="shared" ca="1" si="202"/>
        <v>1</v>
      </c>
      <c r="CJ199" s="100">
        <f t="shared" ca="1" si="203"/>
        <v>0</v>
      </c>
      <c r="CK199" s="354">
        <f t="shared" ca="1" si="204"/>
        <v>1</v>
      </c>
      <c r="CL199" s="100">
        <f t="shared" ca="1" si="205"/>
        <v>8</v>
      </c>
      <c r="CM199" s="100">
        <f t="shared" ca="1" si="206"/>
        <v>4</v>
      </c>
      <c r="CN199" s="354">
        <f t="shared" ca="1" si="207"/>
        <v>1</v>
      </c>
      <c r="CO199" s="354"/>
      <c r="CR199" s="355" t="str">
        <f t="shared" ca="1" si="208"/>
        <v xml:space="preserve">wR1'1&gt;3S </v>
      </c>
      <c r="CS199" s="355" t="str">
        <f t="shared" ca="1" si="209"/>
        <v xml:space="preserve">wR3'2&gt;2S </v>
      </c>
      <c r="CT199" s="355"/>
      <c r="CU199" s="355" t="str">
        <f t="shared" si="210"/>
        <v/>
      </c>
      <c r="CV199" s="355" t="str">
        <f t="shared" ca="1" si="211"/>
        <v/>
      </c>
      <c r="CW199" s="355" t="str">
        <f t="shared" ca="1" si="212"/>
        <v xml:space="preserve">wR8'8&gt;1S </v>
      </c>
      <c r="CX199" s="402"/>
      <c r="CY199" t="str">
        <f t="shared" ca="1" si="213"/>
        <v xml:space="preserve">wR1'1&gt;3S wR3'2&gt;2S wR8'8&gt;1S </v>
      </c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</row>
    <row r="200" spans="1:133" x14ac:dyDescent="0.25">
      <c r="A200" s="126">
        <v>121</v>
      </c>
      <c r="B200" s="123">
        <f>IF(ввод!F123="","",ввод!F123)</f>
        <v>101.92616740643335</v>
      </c>
      <c r="C200" s="123">
        <f>IF(ввод!G123="","",ввод!G123)</f>
        <v>98.620144374192819</v>
      </c>
      <c r="D200" s="123" t="str">
        <f>IF(ввод!H123="","",ввод!H123)</f>
        <v/>
      </c>
      <c r="E200" s="124" t="str">
        <f>IF(ввод!I123="","",ввод!I123)</f>
        <v/>
      </c>
      <c r="F200" s="100">
        <f t="shared" si="248"/>
        <v>2</v>
      </c>
      <c r="G200" s="257">
        <f>IF(AND(F200&gt;=2,COUNTA(ввод!D123)=1),1,"")</f>
        <v>1</v>
      </c>
      <c r="H200" s="100">
        <f t="shared" si="145"/>
        <v>2.3377113048561919</v>
      </c>
      <c r="K200" s="100">
        <f t="shared" si="141"/>
        <v>100.27315589031309</v>
      </c>
      <c r="M200" s="100">
        <f>IF(ISNUMBER(парам!$B$8),K200-парам!$B$8,K200-$B$3)</f>
        <v>0.27315589031309173</v>
      </c>
      <c r="N200" s="100">
        <f t="shared" si="142"/>
        <v>0.27</v>
      </c>
      <c r="O200" s="125">
        <f t="shared" ca="1" si="146"/>
        <v>0.34734494876507227</v>
      </c>
      <c r="P200" s="100">
        <f t="shared" si="147"/>
        <v>3.3060230322405317</v>
      </c>
      <c r="Q200" s="100">
        <f t="shared" si="143"/>
        <v>3.3</v>
      </c>
      <c r="R200" s="125">
        <f t="shared" ca="1" si="148"/>
        <v>1.4835530527030782</v>
      </c>
      <c r="S200" s="100">
        <f t="shared" si="214"/>
        <v>0.33472899551162527</v>
      </c>
      <c r="T200" s="100">
        <f t="shared" si="149"/>
        <v>0.33</v>
      </c>
      <c r="U200" s="125">
        <f t="shared" ca="1" si="215"/>
        <v>0.41962790171243175</v>
      </c>
      <c r="V200" s="174">
        <f t="shared" ca="1" si="150"/>
        <v>0</v>
      </c>
      <c r="W200" s="351">
        <f t="shared" ca="1" si="151"/>
        <v>0</v>
      </c>
      <c r="X200" s="174">
        <f t="shared" ca="1" si="152"/>
        <v>0</v>
      </c>
      <c r="Y200" s="174">
        <f t="shared" ca="1" si="153"/>
        <v>1</v>
      </c>
      <c r="Z200" s="351">
        <f t="shared" si="154"/>
        <v>1</v>
      </c>
      <c r="AA200" s="174">
        <f t="shared" si="155"/>
        <v>1</v>
      </c>
      <c r="AB200" s="174">
        <f t="shared" si="156"/>
        <v>0</v>
      </c>
      <c r="AC200" s="352">
        <f t="shared" si="216"/>
        <v>-1</v>
      </c>
      <c r="AD200" s="267">
        <f t="shared" si="157"/>
        <v>-2</v>
      </c>
      <c r="AE200" s="267">
        <f t="shared" si="158"/>
        <v>-1</v>
      </c>
      <c r="AF200" s="354">
        <f t="shared" ca="1" si="159"/>
        <v>1</v>
      </c>
      <c r="AG200" s="100">
        <f t="shared" ca="1" si="160"/>
        <v>5</v>
      </c>
      <c r="AH200" s="100">
        <f t="shared" ca="1" si="161"/>
        <v>1</v>
      </c>
      <c r="AI200" s="354">
        <f t="shared" ca="1" si="162"/>
        <v>0</v>
      </c>
      <c r="AJ200" s="100">
        <f t="shared" ca="1" si="163"/>
        <v>6</v>
      </c>
      <c r="AK200" s="100">
        <f t="shared" ca="1" si="164"/>
        <v>3</v>
      </c>
      <c r="AL200" s="354">
        <f t="shared" ca="1" si="165"/>
        <v>0</v>
      </c>
      <c r="AM200" s="354">
        <f t="shared" ca="1" si="166"/>
        <v>0</v>
      </c>
      <c r="AN200" s="100">
        <f t="shared" ref="AN200:AO200" ca="1" si="272">SUM(AL196:AL200)</f>
        <v>2</v>
      </c>
      <c r="AO200" s="100">
        <f t="shared" ca="1" si="272"/>
        <v>2</v>
      </c>
      <c r="AP200" s="355" t="str">
        <f t="shared" ca="1" si="168"/>
        <v/>
      </c>
      <c r="AQ200" s="355" t="str">
        <f t="shared" ca="1" si="169"/>
        <v/>
      </c>
      <c r="AR200" s="355" t="str">
        <f t="shared" si="170"/>
        <v/>
      </c>
      <c r="AS200" s="355" t="str">
        <f t="shared" si="171"/>
        <v/>
      </c>
      <c r="AT200" s="355" t="str">
        <f t="shared" ca="1" si="172"/>
        <v/>
      </c>
      <c r="AU200" s="355" t="str">
        <f t="shared" ca="1" si="173"/>
        <v/>
      </c>
      <c r="AV200" s="355" t="str">
        <f t="shared" ca="1" si="174"/>
        <v/>
      </c>
      <c r="AW200" s="379">
        <f t="shared" ca="1" si="175"/>
        <v>0</v>
      </c>
      <c r="AX200" s="351">
        <f t="shared" ca="1" si="176"/>
        <v>1</v>
      </c>
      <c r="AY200" s="174">
        <f t="shared" ca="1" si="177"/>
        <v>1</v>
      </c>
      <c r="AZ200" s="174">
        <f t="shared" ca="1" si="178"/>
        <v>1</v>
      </c>
      <c r="BA200" s="351"/>
      <c r="BB200" s="174"/>
      <c r="BC200" s="174"/>
      <c r="BD200" s="352">
        <f t="shared" si="179"/>
        <v>1</v>
      </c>
      <c r="BE200" s="267">
        <f t="shared" si="180"/>
        <v>-2</v>
      </c>
      <c r="BF200" s="267">
        <f t="shared" si="181"/>
        <v>-1</v>
      </c>
      <c r="BG200" s="354">
        <f t="shared" ca="1" si="182"/>
        <v>0</v>
      </c>
      <c r="BH200" s="100">
        <f t="shared" ca="1" si="183"/>
        <v>8</v>
      </c>
      <c r="BI200" s="100">
        <f t="shared" ca="1" si="184"/>
        <v>4</v>
      </c>
      <c r="BJ200" s="354">
        <f t="shared" ca="1" si="185"/>
        <v>1</v>
      </c>
      <c r="BK200" s="100">
        <f t="shared" ca="1" si="186"/>
        <v>4</v>
      </c>
      <c r="BL200" s="100">
        <f t="shared" ca="1" si="187"/>
        <v>1</v>
      </c>
      <c r="BM200" s="354">
        <f t="shared" ca="1" si="188"/>
        <v>1</v>
      </c>
      <c r="BN200" s="354"/>
      <c r="BQ200" s="355" t="str">
        <f t="shared" ca="1" si="189"/>
        <v/>
      </c>
      <c r="BR200" s="355" t="str">
        <f t="shared" ca="1" si="190"/>
        <v/>
      </c>
      <c r="BS200" s="355"/>
      <c r="BT200" s="355" t="str">
        <f t="shared" si="191"/>
        <v/>
      </c>
      <c r="BU200" s="355" t="str">
        <f t="shared" ca="1" si="192"/>
        <v/>
      </c>
      <c r="BV200" s="355" t="str">
        <f t="shared" ca="1" si="193"/>
        <v/>
      </c>
      <c r="BW200" s="355"/>
      <c r="BX200" s="379">
        <f t="shared" ca="1" si="194"/>
        <v>0</v>
      </c>
      <c r="BY200" s="351">
        <f t="shared" ca="1" si="195"/>
        <v>0</v>
      </c>
      <c r="BZ200" s="174">
        <f t="shared" ca="1" si="196"/>
        <v>1</v>
      </c>
      <c r="CA200" s="174">
        <f t="shared" ca="1" si="197"/>
        <v>0</v>
      </c>
      <c r="CB200" s="351"/>
      <c r="CC200" s="174"/>
      <c r="CD200" s="174"/>
      <c r="CE200" s="352">
        <f t="shared" si="198"/>
        <v>-1</v>
      </c>
      <c r="CF200" s="267">
        <f t="shared" si="199"/>
        <v>-2</v>
      </c>
      <c r="CG200" s="267">
        <f t="shared" si="200"/>
        <v>-3</v>
      </c>
      <c r="CH200" s="354">
        <f t="shared" ca="1" si="201"/>
        <v>0</v>
      </c>
      <c r="CI200" s="100">
        <f t="shared" ca="1" si="202"/>
        <v>1</v>
      </c>
      <c r="CJ200" s="100">
        <f t="shared" ca="1" si="203"/>
        <v>0</v>
      </c>
      <c r="CK200" s="354">
        <f t="shared" ca="1" si="204"/>
        <v>1</v>
      </c>
      <c r="CL200" s="100">
        <f t="shared" ca="1" si="205"/>
        <v>8</v>
      </c>
      <c r="CM200" s="100">
        <f t="shared" ca="1" si="206"/>
        <v>4</v>
      </c>
      <c r="CN200" s="354">
        <f t="shared" ca="1" si="207"/>
        <v>0</v>
      </c>
      <c r="CO200" s="354"/>
      <c r="CR200" s="355" t="str">
        <f t="shared" ca="1" si="208"/>
        <v/>
      </c>
      <c r="CS200" s="355" t="str">
        <f t="shared" ca="1" si="209"/>
        <v/>
      </c>
      <c r="CT200" s="355"/>
      <c r="CU200" s="355" t="str">
        <f t="shared" si="210"/>
        <v/>
      </c>
      <c r="CV200" s="355" t="str">
        <f t="shared" ca="1" si="211"/>
        <v/>
      </c>
      <c r="CW200" s="355" t="str">
        <f t="shared" ca="1" si="212"/>
        <v xml:space="preserve">wR8'8&gt;1S </v>
      </c>
      <c r="CX200" s="402"/>
      <c r="CY200" t="str">
        <f t="shared" ca="1" si="213"/>
        <v xml:space="preserve">wR8'8&gt;1S </v>
      </c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</row>
    <row r="201" spans="1:133" x14ac:dyDescent="0.25">
      <c r="A201" s="126">
        <v>122</v>
      </c>
      <c r="B201" s="123">
        <f>IF(ввод!F124="","",ввод!F124)</f>
        <v>100.9509849650605</v>
      </c>
      <c r="C201" s="123">
        <f>IF(ввод!G124="","",ввод!G124)</f>
        <v>97.310915161282978</v>
      </c>
      <c r="D201" s="123" t="str">
        <f>IF(ввод!H124="","",ввод!H124)</f>
        <v/>
      </c>
      <c r="E201" s="124" t="str">
        <f>IF(ввод!I124="","",ввод!I124)</f>
        <v/>
      </c>
      <c r="F201" s="100">
        <f t="shared" si="248"/>
        <v>2</v>
      </c>
      <c r="G201" s="257">
        <f>IF(AND(F201&gt;=2,COUNTA(ввод!D124)=1),1,"")</f>
        <v>1</v>
      </c>
      <c r="H201" s="100">
        <f t="shared" si="145"/>
        <v>2.5739180422434709</v>
      </c>
      <c r="K201" s="100">
        <f t="shared" si="141"/>
        <v>99.130950063171738</v>
      </c>
      <c r="M201" s="100">
        <f>IF(ISNUMBER(парам!$B$8),K201-парам!$B$8,K201-$B$3)</f>
        <v>-0.86904993682826159</v>
      </c>
      <c r="N201" s="100">
        <f t="shared" si="142"/>
        <v>-0.87</v>
      </c>
      <c r="O201" s="125">
        <f t="shared" ca="1" si="146"/>
        <v>-1.1050836408320144</v>
      </c>
      <c r="P201" s="100">
        <f t="shared" si="147"/>
        <v>3.6400698037775214</v>
      </c>
      <c r="Q201" s="100">
        <f t="shared" si="143"/>
        <v>3.6</v>
      </c>
      <c r="R201" s="125">
        <f t="shared" ca="1" si="148"/>
        <v>1.6334540373079709</v>
      </c>
      <c r="S201" s="100">
        <f t="shared" si="214"/>
        <v>1.1422058271413533</v>
      </c>
      <c r="T201" s="100">
        <f t="shared" si="149"/>
        <v>1.1000000000000001</v>
      </c>
      <c r="U201" s="125">
        <f t="shared" ca="1" si="215"/>
        <v>1.3987596723747726</v>
      </c>
      <c r="V201" s="174">
        <f t="shared" ca="1" si="150"/>
        <v>0</v>
      </c>
      <c r="W201" s="351">
        <f t="shared" ca="1" si="151"/>
        <v>0</v>
      </c>
      <c r="X201" s="174">
        <f t="shared" ca="1" si="152"/>
        <v>0</v>
      </c>
      <c r="Y201" s="174">
        <f t="shared" ca="1" si="153"/>
        <v>0</v>
      </c>
      <c r="Z201" s="351">
        <f t="shared" si="154"/>
        <v>-1</v>
      </c>
      <c r="AA201" s="174">
        <f t="shared" si="155"/>
        <v>1</v>
      </c>
      <c r="AB201" s="174">
        <f t="shared" si="156"/>
        <v>0</v>
      </c>
      <c r="AC201" s="352">
        <f t="shared" si="216"/>
        <v>-1</v>
      </c>
      <c r="AD201" s="267">
        <f t="shared" si="157"/>
        <v>-2</v>
      </c>
      <c r="AE201" s="267">
        <f t="shared" si="158"/>
        <v>-3</v>
      </c>
      <c r="AF201" s="354">
        <f t="shared" ca="1" si="159"/>
        <v>0</v>
      </c>
      <c r="AG201" s="100">
        <f t="shared" ca="1" si="160"/>
        <v>4</v>
      </c>
      <c r="AH201" s="100">
        <f t="shared" ca="1" si="161"/>
        <v>1</v>
      </c>
      <c r="AI201" s="354">
        <f t="shared" ca="1" si="162"/>
        <v>1</v>
      </c>
      <c r="AJ201" s="100">
        <f t="shared" ca="1" si="163"/>
        <v>7</v>
      </c>
      <c r="AK201" s="100">
        <f t="shared" ca="1" si="164"/>
        <v>3</v>
      </c>
      <c r="AL201" s="354">
        <f t="shared" ca="1" si="165"/>
        <v>0</v>
      </c>
      <c r="AM201" s="354">
        <f t="shared" ca="1" si="166"/>
        <v>1</v>
      </c>
      <c r="AN201" s="100">
        <f t="shared" ref="AN201:AO201" ca="1" si="273">SUM(AL197:AL201)</f>
        <v>1</v>
      </c>
      <c r="AO201" s="100">
        <f t="shared" ca="1" si="273"/>
        <v>3</v>
      </c>
      <c r="AP201" s="355" t="str">
        <f t="shared" ca="1" si="168"/>
        <v/>
      </c>
      <c r="AQ201" s="355" t="str">
        <f t="shared" ca="1" si="169"/>
        <v/>
      </c>
      <c r="AR201" s="355" t="str">
        <f t="shared" si="170"/>
        <v/>
      </c>
      <c r="AS201" s="355" t="str">
        <f t="shared" si="171"/>
        <v/>
      </c>
      <c r="AT201" s="355" t="str">
        <f t="shared" ca="1" si="172"/>
        <v/>
      </c>
      <c r="AU201" s="355" t="str">
        <f t="shared" ca="1" si="173"/>
        <v/>
      </c>
      <c r="AV201" s="355" t="str">
        <f t="shared" ca="1" si="174"/>
        <v/>
      </c>
      <c r="AW201" s="379">
        <f t="shared" ca="1" si="175"/>
        <v>0</v>
      </c>
      <c r="AX201" s="351">
        <f t="shared" ca="1" si="176"/>
        <v>1</v>
      </c>
      <c r="AY201" s="174">
        <f t="shared" ca="1" si="177"/>
        <v>2</v>
      </c>
      <c r="AZ201" s="174">
        <f t="shared" ca="1" si="178"/>
        <v>1</v>
      </c>
      <c r="BA201" s="351"/>
      <c r="BB201" s="174"/>
      <c r="BC201" s="174"/>
      <c r="BD201" s="352">
        <f t="shared" si="179"/>
        <v>1</v>
      </c>
      <c r="BE201" s="267">
        <f t="shared" si="180"/>
        <v>0</v>
      </c>
      <c r="BF201" s="267">
        <f t="shared" si="181"/>
        <v>1</v>
      </c>
      <c r="BG201" s="354">
        <f t="shared" ca="1" si="182"/>
        <v>0</v>
      </c>
      <c r="BH201" s="100">
        <f t="shared" ca="1" si="183"/>
        <v>7</v>
      </c>
      <c r="BI201" s="100">
        <f t="shared" ca="1" si="184"/>
        <v>4</v>
      </c>
      <c r="BJ201" s="354">
        <f t="shared" ca="1" si="185"/>
        <v>1</v>
      </c>
      <c r="BK201" s="100">
        <f t="shared" ca="1" si="186"/>
        <v>4</v>
      </c>
      <c r="BL201" s="100">
        <f t="shared" ca="1" si="187"/>
        <v>2</v>
      </c>
      <c r="BM201" s="354">
        <f t="shared" ca="1" si="188"/>
        <v>1</v>
      </c>
      <c r="BN201" s="354"/>
      <c r="BQ201" s="355" t="str">
        <f t="shared" ca="1" si="189"/>
        <v/>
      </c>
      <c r="BR201" s="355" t="str">
        <f t="shared" ca="1" si="190"/>
        <v xml:space="preserve">wr3'2&gt;2S </v>
      </c>
      <c r="BS201" s="355"/>
      <c r="BT201" s="355" t="str">
        <f t="shared" si="191"/>
        <v/>
      </c>
      <c r="BU201" s="355" t="str">
        <f t="shared" ca="1" si="192"/>
        <v/>
      </c>
      <c r="BV201" s="355" t="str">
        <f t="shared" ca="1" si="193"/>
        <v/>
      </c>
      <c r="BW201" s="355"/>
      <c r="BX201" s="379">
        <f t="shared" ca="1" si="194"/>
        <v>0</v>
      </c>
      <c r="BY201" s="351">
        <f t="shared" ca="1" si="195"/>
        <v>1</v>
      </c>
      <c r="BZ201" s="174">
        <f t="shared" ca="1" si="196"/>
        <v>1</v>
      </c>
      <c r="CA201" s="174">
        <f t="shared" ca="1" si="197"/>
        <v>2</v>
      </c>
      <c r="CB201" s="351"/>
      <c r="CC201" s="174"/>
      <c r="CD201" s="174"/>
      <c r="CE201" s="352">
        <f t="shared" si="198"/>
        <v>1</v>
      </c>
      <c r="CF201" s="267">
        <f t="shared" si="199"/>
        <v>-2</v>
      </c>
      <c r="CG201" s="267">
        <f t="shared" si="200"/>
        <v>-1</v>
      </c>
      <c r="CH201" s="354">
        <f t="shared" ca="1" si="201"/>
        <v>0</v>
      </c>
      <c r="CI201" s="100">
        <f t="shared" ca="1" si="202"/>
        <v>1</v>
      </c>
      <c r="CJ201" s="100">
        <f t="shared" ca="1" si="203"/>
        <v>0</v>
      </c>
      <c r="CK201" s="354">
        <f t="shared" ca="1" si="204"/>
        <v>1</v>
      </c>
      <c r="CL201" s="100">
        <f t="shared" ca="1" si="205"/>
        <v>8</v>
      </c>
      <c r="CM201" s="100">
        <f t="shared" ca="1" si="206"/>
        <v>4</v>
      </c>
      <c r="CN201" s="354">
        <f t="shared" ca="1" si="207"/>
        <v>1</v>
      </c>
      <c r="CO201" s="354"/>
      <c r="CR201" s="355" t="str">
        <f t="shared" ca="1" si="208"/>
        <v/>
      </c>
      <c r="CS201" s="355" t="str">
        <f t="shared" ca="1" si="209"/>
        <v xml:space="preserve">wR3'2&gt;2S </v>
      </c>
      <c r="CT201" s="355"/>
      <c r="CU201" s="355" t="str">
        <f t="shared" si="210"/>
        <v/>
      </c>
      <c r="CV201" s="355" t="str">
        <f t="shared" ca="1" si="211"/>
        <v/>
      </c>
      <c r="CW201" s="355" t="str">
        <f t="shared" ca="1" si="212"/>
        <v xml:space="preserve">wR8'8&gt;1S </v>
      </c>
      <c r="CX201" s="402"/>
      <c r="CY201" t="str">
        <f t="shared" ca="1" si="213"/>
        <v xml:space="preserve">wr3'2&gt;2S wR3'2&gt;2S wR8'8&gt;1S </v>
      </c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</row>
    <row r="202" spans="1:133" x14ac:dyDescent="0.25">
      <c r="A202" s="126">
        <v>123</v>
      </c>
      <c r="B202" s="123">
        <f>IF(ввод!F125="","",ввод!F125)</f>
        <v>100.50576646822981</v>
      </c>
      <c r="C202" s="123">
        <f>IF(ввод!G125="","",ввод!G125)</f>
        <v>98.745071680511543</v>
      </c>
      <c r="D202" s="123" t="str">
        <f>IF(ввод!H125="","",ввод!H125)</f>
        <v/>
      </c>
      <c r="E202" s="124" t="str">
        <f>IF(ввод!I125="","",ввод!I125)</f>
        <v/>
      </c>
      <c r="F202" s="100">
        <f t="shared" si="248"/>
        <v>2</v>
      </c>
      <c r="G202" s="257">
        <f>IF(AND(F202&gt;=2,COUNTA(ввод!D125)=1),1,"")</f>
        <v>1</v>
      </c>
      <c r="H202" s="100">
        <f t="shared" si="145"/>
        <v>1.2449992239953938</v>
      </c>
      <c r="K202" s="100">
        <f t="shared" si="141"/>
        <v>99.625419074370683</v>
      </c>
      <c r="M202" s="100">
        <f>IF(ISNUMBER(парам!$B$8),K202-парам!$B$8,K202-$B$3)</f>
        <v>-0.37458092562931711</v>
      </c>
      <c r="N202" s="100">
        <f t="shared" si="142"/>
        <v>-0.37</v>
      </c>
      <c r="O202" s="125">
        <f t="shared" ca="1" si="146"/>
        <v>-0.47631699346463874</v>
      </c>
      <c r="P202" s="100">
        <f t="shared" si="147"/>
        <v>1.7606947877182648</v>
      </c>
      <c r="Q202" s="100">
        <f t="shared" si="143"/>
        <v>1.8</v>
      </c>
      <c r="R202" s="125">
        <f t="shared" ca="1" si="148"/>
        <v>0.79009858725260873</v>
      </c>
      <c r="S202" s="100">
        <f t="shared" si="214"/>
        <v>0.49446901119894449</v>
      </c>
      <c r="T202" s="100">
        <f t="shared" si="149"/>
        <v>0.49</v>
      </c>
      <c r="U202" s="125">
        <f t="shared" ca="1" si="215"/>
        <v>0.62308385405785316</v>
      </c>
      <c r="V202" s="174">
        <f t="shared" ca="1" si="150"/>
        <v>0</v>
      </c>
      <c r="W202" s="351">
        <f t="shared" ca="1" si="151"/>
        <v>0</v>
      </c>
      <c r="X202" s="174">
        <f t="shared" ca="1" si="152"/>
        <v>0</v>
      </c>
      <c r="Y202" s="174">
        <f t="shared" ca="1" si="153"/>
        <v>0</v>
      </c>
      <c r="Z202" s="351">
        <f t="shared" si="154"/>
        <v>-1</v>
      </c>
      <c r="AA202" s="174">
        <f t="shared" si="155"/>
        <v>1</v>
      </c>
      <c r="AB202" s="174">
        <f t="shared" si="156"/>
        <v>2</v>
      </c>
      <c r="AC202" s="352">
        <f t="shared" si="216"/>
        <v>1</v>
      </c>
      <c r="AD202" s="267">
        <f t="shared" si="157"/>
        <v>-2</v>
      </c>
      <c r="AE202" s="267">
        <f t="shared" si="158"/>
        <v>-1</v>
      </c>
      <c r="AF202" s="354">
        <f t="shared" ca="1" si="159"/>
        <v>1</v>
      </c>
      <c r="AG202" s="100">
        <f t="shared" ca="1" si="160"/>
        <v>5</v>
      </c>
      <c r="AH202" s="100">
        <f t="shared" ca="1" si="161"/>
        <v>2</v>
      </c>
      <c r="AI202" s="354">
        <f t="shared" ca="1" si="162"/>
        <v>0</v>
      </c>
      <c r="AJ202" s="100">
        <f t="shared" ca="1" si="163"/>
        <v>6</v>
      </c>
      <c r="AK202" s="100">
        <f t="shared" ca="1" si="164"/>
        <v>2</v>
      </c>
      <c r="AL202" s="354">
        <f t="shared" ca="1" si="165"/>
        <v>0</v>
      </c>
      <c r="AM202" s="354">
        <f t="shared" ca="1" si="166"/>
        <v>0</v>
      </c>
      <c r="AN202" s="100">
        <f t="shared" ref="AN202:AO202" ca="1" si="274">SUM(AL198:AL202)</f>
        <v>1</v>
      </c>
      <c r="AO202" s="100">
        <f t="shared" ca="1" si="274"/>
        <v>2</v>
      </c>
      <c r="AP202" s="355" t="str">
        <f t="shared" ca="1" si="168"/>
        <v/>
      </c>
      <c r="AQ202" s="355" t="str">
        <f t="shared" ca="1" si="169"/>
        <v/>
      </c>
      <c r="AR202" s="355" t="str">
        <f t="shared" si="170"/>
        <v/>
      </c>
      <c r="AS202" s="355" t="str">
        <f t="shared" si="171"/>
        <v/>
      </c>
      <c r="AT202" s="355" t="str">
        <f t="shared" ca="1" si="172"/>
        <v/>
      </c>
      <c r="AU202" s="355" t="str">
        <f t="shared" ca="1" si="173"/>
        <v/>
      </c>
      <c r="AV202" s="355" t="str">
        <f t="shared" ca="1" si="174"/>
        <v/>
      </c>
      <c r="AW202" s="379">
        <f t="shared" ca="1" si="175"/>
        <v>0</v>
      </c>
      <c r="AX202" s="351">
        <f t="shared" ca="1" si="176"/>
        <v>0</v>
      </c>
      <c r="AY202" s="174">
        <f t="shared" ca="1" si="177"/>
        <v>1</v>
      </c>
      <c r="AZ202" s="174">
        <f t="shared" ca="1" si="178"/>
        <v>1</v>
      </c>
      <c r="BA202" s="351"/>
      <c r="BB202" s="174"/>
      <c r="BC202" s="174"/>
      <c r="BD202" s="352">
        <f t="shared" si="179"/>
        <v>-1</v>
      </c>
      <c r="BE202" s="267">
        <f t="shared" si="180"/>
        <v>0</v>
      </c>
      <c r="BF202" s="267">
        <f t="shared" si="181"/>
        <v>-1</v>
      </c>
      <c r="BG202" s="354">
        <f t="shared" ca="1" si="182"/>
        <v>0</v>
      </c>
      <c r="BH202" s="100">
        <f t="shared" ca="1" si="183"/>
        <v>7</v>
      </c>
      <c r="BI202" s="100">
        <f t="shared" ca="1" si="184"/>
        <v>4</v>
      </c>
      <c r="BJ202" s="354">
        <f t="shared" ca="1" si="185"/>
        <v>1</v>
      </c>
      <c r="BK202" s="100">
        <f t="shared" ca="1" si="186"/>
        <v>4</v>
      </c>
      <c r="BL202" s="100">
        <f t="shared" ca="1" si="187"/>
        <v>3</v>
      </c>
      <c r="BM202" s="354">
        <f t="shared" ca="1" si="188"/>
        <v>1</v>
      </c>
      <c r="BN202" s="354"/>
      <c r="BQ202" s="355" t="str">
        <f t="shared" ca="1" si="189"/>
        <v/>
      </c>
      <c r="BR202" s="355" t="str">
        <f t="shared" ca="1" si="190"/>
        <v/>
      </c>
      <c r="BS202" s="355"/>
      <c r="BT202" s="355" t="str">
        <f t="shared" si="191"/>
        <v/>
      </c>
      <c r="BU202" s="355" t="str">
        <f t="shared" ca="1" si="192"/>
        <v/>
      </c>
      <c r="BV202" s="355" t="str">
        <f t="shared" ca="1" si="193"/>
        <v/>
      </c>
      <c r="BW202" s="355"/>
      <c r="BX202" s="379">
        <f t="shared" ca="1" si="194"/>
        <v>0</v>
      </c>
      <c r="BY202" s="351">
        <f t="shared" ca="1" si="195"/>
        <v>0</v>
      </c>
      <c r="BZ202" s="174">
        <f t="shared" ca="1" si="196"/>
        <v>1</v>
      </c>
      <c r="CA202" s="174">
        <f t="shared" ca="1" si="197"/>
        <v>0</v>
      </c>
      <c r="CB202" s="351"/>
      <c r="CC202" s="174"/>
      <c r="CD202" s="174"/>
      <c r="CE202" s="352">
        <f t="shared" si="198"/>
        <v>-1</v>
      </c>
      <c r="CF202" s="267">
        <f t="shared" si="199"/>
        <v>-2</v>
      </c>
      <c r="CG202" s="267">
        <f t="shared" si="200"/>
        <v>-1</v>
      </c>
      <c r="CH202" s="354">
        <f t="shared" ca="1" si="201"/>
        <v>0</v>
      </c>
      <c r="CI202" s="100">
        <f t="shared" ca="1" si="202"/>
        <v>1</v>
      </c>
      <c r="CJ202" s="100">
        <f t="shared" ca="1" si="203"/>
        <v>0</v>
      </c>
      <c r="CK202" s="354">
        <f t="shared" ca="1" si="204"/>
        <v>1</v>
      </c>
      <c r="CL202" s="100">
        <f t="shared" ca="1" si="205"/>
        <v>8</v>
      </c>
      <c r="CM202" s="100">
        <f t="shared" ca="1" si="206"/>
        <v>4</v>
      </c>
      <c r="CN202" s="354">
        <f t="shared" ca="1" si="207"/>
        <v>0</v>
      </c>
      <c r="CO202" s="354"/>
      <c r="CR202" s="355" t="str">
        <f t="shared" ca="1" si="208"/>
        <v/>
      </c>
      <c r="CS202" s="355" t="str">
        <f t="shared" ca="1" si="209"/>
        <v/>
      </c>
      <c r="CT202" s="355"/>
      <c r="CU202" s="355" t="str">
        <f t="shared" si="210"/>
        <v/>
      </c>
      <c r="CV202" s="355" t="str">
        <f t="shared" ca="1" si="211"/>
        <v/>
      </c>
      <c r="CW202" s="355" t="str">
        <f t="shared" ca="1" si="212"/>
        <v xml:space="preserve">wR8'8&gt;1S </v>
      </c>
      <c r="CX202" s="402"/>
      <c r="CY202" t="str">
        <f t="shared" ca="1" si="213"/>
        <v xml:space="preserve">wR8'8&gt;1S </v>
      </c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</row>
    <row r="203" spans="1:133" x14ac:dyDescent="0.25">
      <c r="A203" s="126">
        <v>124</v>
      </c>
      <c r="B203" s="123">
        <f>IF(ввод!F126="","",ввод!F126)</f>
        <v>101.3086945889207</v>
      </c>
      <c r="C203" s="123">
        <f>IF(ввод!G126="","",ввод!G126)</f>
        <v>100.20405549631361</v>
      </c>
      <c r="D203" s="123" t="str">
        <f>IF(ввод!H126="","",ввод!H126)</f>
        <v/>
      </c>
      <c r="E203" s="124" t="str">
        <f>IF(ввод!I126="","",ввод!I126)</f>
        <v/>
      </c>
      <c r="F203" s="100">
        <f t="shared" si="248"/>
        <v>2</v>
      </c>
      <c r="G203" s="257">
        <f>IF(AND(F203&gt;=2,COUNTA(ввод!D126)=1),1,"")</f>
        <v>1</v>
      </c>
      <c r="H203" s="100">
        <f t="shared" si="145"/>
        <v>0.78109779314622585</v>
      </c>
      <c r="K203" s="100">
        <f t="shared" si="141"/>
        <v>100.75637504261715</v>
      </c>
      <c r="M203" s="100">
        <f>IF(ISNUMBER(парам!$B$8),K203-парам!$B$8,K203-$B$3)</f>
        <v>0.75637504261715094</v>
      </c>
      <c r="N203" s="100">
        <f t="shared" si="142"/>
        <v>0.76</v>
      </c>
      <c r="O203" s="125">
        <f t="shared" ca="1" si="146"/>
        <v>0.96180627891238235</v>
      </c>
      <c r="P203" s="100">
        <f t="shared" si="147"/>
        <v>1.104639092607087</v>
      </c>
      <c r="Q203" s="100">
        <f t="shared" si="143"/>
        <v>1.1000000000000001</v>
      </c>
      <c r="R203" s="125">
        <f t="shared" ca="1" si="148"/>
        <v>0.49569851207653992</v>
      </c>
      <c r="S203" s="100">
        <f t="shared" si="214"/>
        <v>1.130955968246468</v>
      </c>
      <c r="T203" s="100">
        <f t="shared" si="149"/>
        <v>1.1000000000000001</v>
      </c>
      <c r="U203" s="125">
        <f t="shared" ca="1" si="215"/>
        <v>1.3987596723747726</v>
      </c>
      <c r="V203" s="174">
        <f t="shared" ca="1" si="150"/>
        <v>0</v>
      </c>
      <c r="W203" s="351">
        <f t="shared" ca="1" si="151"/>
        <v>0</v>
      </c>
      <c r="X203" s="174">
        <f t="shared" ca="1" si="152"/>
        <v>0</v>
      </c>
      <c r="Y203" s="174">
        <f t="shared" ca="1" si="153"/>
        <v>0</v>
      </c>
      <c r="Z203" s="351">
        <f t="shared" si="154"/>
        <v>1</v>
      </c>
      <c r="AA203" s="174">
        <f t="shared" si="155"/>
        <v>1</v>
      </c>
      <c r="AB203" s="174">
        <f t="shared" si="156"/>
        <v>0</v>
      </c>
      <c r="AC203" s="352">
        <f t="shared" si="216"/>
        <v>1</v>
      </c>
      <c r="AD203" s="267">
        <f t="shared" si="157"/>
        <v>0</v>
      </c>
      <c r="AE203" s="267">
        <f t="shared" si="158"/>
        <v>1</v>
      </c>
      <c r="AF203" s="354">
        <f t="shared" ca="1" si="159"/>
        <v>0</v>
      </c>
      <c r="AG203" s="100">
        <f t="shared" ca="1" si="160"/>
        <v>4</v>
      </c>
      <c r="AH203" s="100">
        <f t="shared" ca="1" si="161"/>
        <v>2</v>
      </c>
      <c r="AI203" s="354">
        <f t="shared" ca="1" si="162"/>
        <v>1</v>
      </c>
      <c r="AJ203" s="100">
        <f t="shared" ca="1" si="163"/>
        <v>6</v>
      </c>
      <c r="AK203" s="100">
        <f t="shared" ca="1" si="164"/>
        <v>2</v>
      </c>
      <c r="AL203" s="354">
        <f t="shared" ca="1" si="165"/>
        <v>1</v>
      </c>
      <c r="AM203" s="354">
        <f t="shared" ca="1" si="166"/>
        <v>0</v>
      </c>
      <c r="AN203" s="100">
        <f t="shared" ref="AN203:AO203" ca="1" si="275">SUM(AL199:AL203)</f>
        <v>2</v>
      </c>
      <c r="AO203" s="100">
        <f t="shared" ca="1" si="275"/>
        <v>1</v>
      </c>
      <c r="AP203" s="355" t="str">
        <f t="shared" ca="1" si="168"/>
        <v/>
      </c>
      <c r="AQ203" s="355" t="str">
        <f t="shared" ca="1" si="169"/>
        <v/>
      </c>
      <c r="AR203" s="355" t="str">
        <f t="shared" si="170"/>
        <v/>
      </c>
      <c r="AS203" s="355" t="str">
        <f t="shared" si="171"/>
        <v/>
      </c>
      <c r="AT203" s="355" t="str">
        <f t="shared" ca="1" si="172"/>
        <v/>
      </c>
      <c r="AU203" s="355" t="str">
        <f t="shared" ca="1" si="173"/>
        <v/>
      </c>
      <c r="AV203" s="355" t="str">
        <f t="shared" ca="1" si="174"/>
        <v/>
      </c>
      <c r="AW203" s="379">
        <f t="shared" ca="1" si="175"/>
        <v>0</v>
      </c>
      <c r="AX203" s="351">
        <f t="shared" ca="1" si="176"/>
        <v>0</v>
      </c>
      <c r="AY203" s="174">
        <f t="shared" ca="1" si="177"/>
        <v>0</v>
      </c>
      <c r="AZ203" s="174">
        <f t="shared" ca="1" si="178"/>
        <v>1</v>
      </c>
      <c r="BA203" s="351"/>
      <c r="BB203" s="174"/>
      <c r="BC203" s="174"/>
      <c r="BD203" s="352">
        <f t="shared" si="179"/>
        <v>-1</v>
      </c>
      <c r="BE203" s="267">
        <f t="shared" si="180"/>
        <v>-2</v>
      </c>
      <c r="BF203" s="267">
        <f t="shared" si="181"/>
        <v>-1</v>
      </c>
      <c r="BG203" s="354">
        <f t="shared" ca="1" si="182"/>
        <v>0</v>
      </c>
      <c r="BH203" s="100">
        <f t="shared" ca="1" si="183"/>
        <v>6</v>
      </c>
      <c r="BI203" s="100">
        <f t="shared" ca="1" si="184"/>
        <v>3</v>
      </c>
      <c r="BJ203" s="354">
        <f t="shared" ca="1" si="185"/>
        <v>1</v>
      </c>
      <c r="BK203" s="100">
        <f t="shared" ca="1" si="186"/>
        <v>4</v>
      </c>
      <c r="BL203" s="100">
        <f t="shared" ca="1" si="187"/>
        <v>4</v>
      </c>
      <c r="BM203" s="354">
        <f t="shared" ca="1" si="188"/>
        <v>1</v>
      </c>
      <c r="BN203" s="354"/>
      <c r="BQ203" s="355" t="str">
        <f t="shared" ca="1" si="189"/>
        <v/>
      </c>
      <c r="BR203" s="355" t="str">
        <f t="shared" ca="1" si="190"/>
        <v/>
      </c>
      <c r="BS203" s="355"/>
      <c r="BT203" s="355" t="str">
        <f t="shared" si="191"/>
        <v/>
      </c>
      <c r="BU203" s="355" t="str">
        <f t="shared" ca="1" si="192"/>
        <v/>
      </c>
      <c r="BV203" s="355" t="str">
        <f t="shared" ca="1" si="193"/>
        <v/>
      </c>
      <c r="BW203" s="355"/>
      <c r="BX203" s="379">
        <f t="shared" ca="1" si="194"/>
        <v>0</v>
      </c>
      <c r="BY203" s="351">
        <f t="shared" ca="1" si="195"/>
        <v>1</v>
      </c>
      <c r="BZ203" s="174">
        <f t="shared" ca="1" si="196"/>
        <v>1</v>
      </c>
      <c r="CA203" s="174">
        <f t="shared" ca="1" si="197"/>
        <v>2</v>
      </c>
      <c r="CB203" s="351"/>
      <c r="CC203" s="174"/>
      <c r="CD203" s="174"/>
      <c r="CE203" s="352">
        <f t="shared" si="198"/>
        <v>1</v>
      </c>
      <c r="CF203" s="267">
        <f t="shared" si="199"/>
        <v>0</v>
      </c>
      <c r="CG203" s="267">
        <f t="shared" si="200"/>
        <v>1</v>
      </c>
      <c r="CH203" s="354">
        <f t="shared" ca="1" si="201"/>
        <v>0</v>
      </c>
      <c r="CI203" s="100">
        <f t="shared" ca="1" si="202"/>
        <v>1</v>
      </c>
      <c r="CJ203" s="100">
        <f t="shared" ca="1" si="203"/>
        <v>0</v>
      </c>
      <c r="CK203" s="354">
        <f t="shared" ca="1" si="204"/>
        <v>1</v>
      </c>
      <c r="CL203" s="100">
        <f t="shared" ca="1" si="205"/>
        <v>8</v>
      </c>
      <c r="CM203" s="100">
        <f t="shared" ca="1" si="206"/>
        <v>4</v>
      </c>
      <c r="CN203" s="354">
        <f t="shared" ca="1" si="207"/>
        <v>1</v>
      </c>
      <c r="CO203" s="354"/>
      <c r="CR203" s="355" t="str">
        <f t="shared" ca="1" si="208"/>
        <v/>
      </c>
      <c r="CS203" s="355" t="str">
        <f t="shared" ca="1" si="209"/>
        <v xml:space="preserve">wR3'2&gt;2S </v>
      </c>
      <c r="CT203" s="355"/>
      <c r="CU203" s="355" t="str">
        <f t="shared" si="210"/>
        <v/>
      </c>
      <c r="CV203" s="355" t="str">
        <f t="shared" ca="1" si="211"/>
        <v/>
      </c>
      <c r="CW203" s="355" t="str">
        <f t="shared" ca="1" si="212"/>
        <v xml:space="preserve">wR8'8&gt;1S </v>
      </c>
      <c r="CX203" s="402"/>
      <c r="CY203" t="str">
        <f t="shared" ca="1" si="213"/>
        <v xml:space="preserve">wR3'2&gt;2S wR8'8&gt;1S </v>
      </c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</row>
    <row r="204" spans="1:133" x14ac:dyDescent="0.25">
      <c r="A204" s="126">
        <v>125</v>
      </c>
      <c r="B204" s="123">
        <f>IF(ввод!F127="","",ввод!F127)</f>
        <v>99.835839685710141</v>
      </c>
      <c r="C204" s="123">
        <f>IF(ввод!G127="","",ввод!G127)</f>
        <v>98.450973882907419</v>
      </c>
      <c r="D204" s="123" t="str">
        <f>IF(ввод!H127="","",ввод!H127)</f>
        <v/>
      </c>
      <c r="E204" s="124" t="str">
        <f>IF(ввод!I127="","",ввод!I127)</f>
        <v/>
      </c>
      <c r="F204" s="100">
        <f t="shared" si="248"/>
        <v>2</v>
      </c>
      <c r="G204" s="257">
        <f>IF(AND(F204&gt;=2,COUNTA(ввод!D127)=1),1,"")</f>
        <v>1</v>
      </c>
      <c r="H204" s="100">
        <f t="shared" si="145"/>
        <v>0.97924800019515656</v>
      </c>
      <c r="K204" s="100">
        <f t="shared" si="141"/>
        <v>99.14340678430878</v>
      </c>
      <c r="M204" s="100">
        <f>IF(ISNUMBER(парам!$B$8),K204-парам!$B$8,K204-$B$3)</f>
        <v>-0.85659321569121971</v>
      </c>
      <c r="N204" s="100">
        <f t="shared" si="142"/>
        <v>-0.86</v>
      </c>
      <c r="O204" s="125">
        <f t="shared" ca="1" si="146"/>
        <v>-1.0892436779442758</v>
      </c>
      <c r="P204" s="100">
        <f t="shared" si="147"/>
        <v>1.3848658028027216</v>
      </c>
      <c r="Q204" s="100">
        <f t="shared" si="143"/>
        <v>1.4</v>
      </c>
      <c r="R204" s="125">
        <f t="shared" ca="1" si="148"/>
        <v>0.62144814760703659</v>
      </c>
      <c r="S204" s="100">
        <f t="shared" si="214"/>
        <v>1.6129682583083707</v>
      </c>
      <c r="T204" s="100">
        <f t="shared" si="149"/>
        <v>1.6</v>
      </c>
      <c r="U204" s="125">
        <f t="shared" ca="1" si="215"/>
        <v>2.0345595234542144</v>
      </c>
      <c r="V204" s="174">
        <f t="shared" ca="1" si="150"/>
        <v>0</v>
      </c>
      <c r="W204" s="351">
        <f t="shared" ca="1" si="151"/>
        <v>0</v>
      </c>
      <c r="X204" s="174">
        <f t="shared" ca="1" si="152"/>
        <v>0</v>
      </c>
      <c r="Y204" s="174">
        <f t="shared" ca="1" si="153"/>
        <v>0</v>
      </c>
      <c r="Z204" s="351">
        <f t="shared" si="154"/>
        <v>-1</v>
      </c>
      <c r="AA204" s="174">
        <f t="shared" si="155"/>
        <v>1</v>
      </c>
      <c r="AB204" s="174">
        <f t="shared" si="156"/>
        <v>0</v>
      </c>
      <c r="AC204" s="352">
        <f t="shared" si="216"/>
        <v>-1</v>
      </c>
      <c r="AD204" s="267">
        <f t="shared" si="157"/>
        <v>0</v>
      </c>
      <c r="AE204" s="267">
        <f t="shared" si="158"/>
        <v>-1</v>
      </c>
      <c r="AF204" s="354">
        <f t="shared" ca="1" si="159"/>
        <v>0</v>
      </c>
      <c r="AG204" s="100">
        <f t="shared" ca="1" si="160"/>
        <v>4</v>
      </c>
      <c r="AH204" s="100">
        <f t="shared" ca="1" si="161"/>
        <v>2</v>
      </c>
      <c r="AI204" s="354">
        <f t="shared" ca="1" si="162"/>
        <v>1</v>
      </c>
      <c r="AJ204" s="100">
        <f t="shared" ca="1" si="163"/>
        <v>6</v>
      </c>
      <c r="AK204" s="100">
        <f t="shared" ca="1" si="164"/>
        <v>3</v>
      </c>
      <c r="AL204" s="354">
        <f t="shared" ca="1" si="165"/>
        <v>0</v>
      </c>
      <c r="AM204" s="354">
        <f t="shared" ca="1" si="166"/>
        <v>1</v>
      </c>
      <c r="AN204" s="100">
        <f t="shared" ref="AN204:AO204" ca="1" si="276">SUM(AL200:AL204)</f>
        <v>1</v>
      </c>
      <c r="AO204" s="100">
        <f t="shared" ca="1" si="276"/>
        <v>2</v>
      </c>
      <c r="AP204" s="355" t="str">
        <f t="shared" ca="1" si="168"/>
        <v/>
      </c>
      <c r="AQ204" s="355" t="str">
        <f t="shared" ca="1" si="169"/>
        <v/>
      </c>
      <c r="AR204" s="355" t="str">
        <f t="shared" si="170"/>
        <v/>
      </c>
      <c r="AS204" s="355" t="str">
        <f t="shared" si="171"/>
        <v/>
      </c>
      <c r="AT204" s="355" t="str">
        <f t="shared" ca="1" si="172"/>
        <v/>
      </c>
      <c r="AU204" s="355" t="str">
        <f t="shared" ca="1" si="173"/>
        <v/>
      </c>
      <c r="AV204" s="355" t="str">
        <f t="shared" ca="1" si="174"/>
        <v/>
      </c>
      <c r="AW204" s="379">
        <f t="shared" ca="1" si="175"/>
        <v>0</v>
      </c>
      <c r="AX204" s="351">
        <f t="shared" ca="1" si="176"/>
        <v>0</v>
      </c>
      <c r="AY204" s="174">
        <f t="shared" ca="1" si="177"/>
        <v>0</v>
      </c>
      <c r="AZ204" s="174">
        <f t="shared" ca="1" si="178"/>
        <v>0</v>
      </c>
      <c r="BA204" s="351"/>
      <c r="BB204" s="174"/>
      <c r="BC204" s="174"/>
      <c r="BD204" s="352">
        <f t="shared" si="179"/>
        <v>1</v>
      </c>
      <c r="BE204" s="267">
        <f t="shared" si="180"/>
        <v>0</v>
      </c>
      <c r="BF204" s="267">
        <f t="shared" si="181"/>
        <v>1</v>
      </c>
      <c r="BG204" s="354">
        <f t="shared" ca="1" si="182"/>
        <v>0</v>
      </c>
      <c r="BH204" s="100">
        <f t="shared" ca="1" si="183"/>
        <v>5</v>
      </c>
      <c r="BI204" s="100">
        <f t="shared" ca="1" si="184"/>
        <v>2</v>
      </c>
      <c r="BJ204" s="354">
        <f t="shared" ca="1" si="185"/>
        <v>1</v>
      </c>
      <c r="BK204" s="100">
        <f t="shared" ca="1" si="186"/>
        <v>5</v>
      </c>
      <c r="BL204" s="100">
        <f t="shared" ca="1" si="187"/>
        <v>4</v>
      </c>
      <c r="BM204" s="354">
        <f t="shared" ca="1" si="188"/>
        <v>1</v>
      </c>
      <c r="BN204" s="354"/>
      <c r="BQ204" s="355" t="str">
        <f t="shared" ca="1" si="189"/>
        <v/>
      </c>
      <c r="BR204" s="355" t="str">
        <f t="shared" ca="1" si="190"/>
        <v/>
      </c>
      <c r="BS204" s="355"/>
      <c r="BT204" s="355" t="str">
        <f t="shared" si="191"/>
        <v/>
      </c>
      <c r="BU204" s="355" t="str">
        <f t="shared" ca="1" si="192"/>
        <v/>
      </c>
      <c r="BV204" s="355" t="str">
        <f t="shared" ca="1" si="193"/>
        <v/>
      </c>
      <c r="BW204" s="355"/>
      <c r="BX204" s="379">
        <f t="shared" ca="1" si="194"/>
        <v>1</v>
      </c>
      <c r="BY204" s="351">
        <f t="shared" ca="1" si="195"/>
        <v>1</v>
      </c>
      <c r="BZ204" s="174">
        <f t="shared" ca="1" si="196"/>
        <v>2</v>
      </c>
      <c r="CA204" s="174">
        <f t="shared" ca="1" si="197"/>
        <v>1</v>
      </c>
      <c r="CB204" s="351"/>
      <c r="CC204" s="174"/>
      <c r="CD204" s="174"/>
      <c r="CE204" s="352">
        <f t="shared" si="198"/>
        <v>1</v>
      </c>
      <c r="CF204" s="267">
        <f t="shared" si="199"/>
        <v>2</v>
      </c>
      <c r="CG204" s="267">
        <f t="shared" si="200"/>
        <v>1</v>
      </c>
      <c r="CH204" s="354">
        <f t="shared" ca="1" si="201"/>
        <v>0</v>
      </c>
      <c r="CI204" s="100">
        <f t="shared" ca="1" si="202"/>
        <v>1</v>
      </c>
      <c r="CJ204" s="100">
        <f t="shared" ca="1" si="203"/>
        <v>0</v>
      </c>
      <c r="CK204" s="354">
        <f t="shared" ca="1" si="204"/>
        <v>1</v>
      </c>
      <c r="CL204" s="100">
        <f t="shared" ca="1" si="205"/>
        <v>8</v>
      </c>
      <c r="CM204" s="100">
        <f t="shared" ca="1" si="206"/>
        <v>4</v>
      </c>
      <c r="CN204" s="354">
        <f t="shared" ca="1" si="207"/>
        <v>1</v>
      </c>
      <c r="CO204" s="354"/>
      <c r="CR204" s="355" t="str">
        <f t="shared" ca="1" si="208"/>
        <v xml:space="preserve">wR1'1&gt;3S </v>
      </c>
      <c r="CS204" s="355" t="str">
        <f t="shared" ca="1" si="209"/>
        <v xml:space="preserve">wR3'2&gt;2S </v>
      </c>
      <c r="CT204" s="355"/>
      <c r="CU204" s="355" t="str">
        <f t="shared" si="210"/>
        <v/>
      </c>
      <c r="CV204" s="355" t="str">
        <f t="shared" ca="1" si="211"/>
        <v/>
      </c>
      <c r="CW204" s="355" t="str">
        <f t="shared" ca="1" si="212"/>
        <v xml:space="preserve">wR8'8&gt;1S </v>
      </c>
      <c r="CX204" s="402"/>
      <c r="CY204" t="str">
        <f t="shared" ca="1" si="213"/>
        <v xml:space="preserve">wR1'1&gt;3S wR3'2&gt;2S wR8'8&gt;1S </v>
      </c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</row>
    <row r="205" spans="1:133" x14ac:dyDescent="0.25">
      <c r="A205" s="126">
        <v>126</v>
      </c>
      <c r="B205" s="123">
        <f>IF(ввод!F128="","",ввод!F128)</f>
        <v>100.87629088751149</v>
      </c>
      <c r="C205" s="123">
        <f>IF(ввод!G128="","",ввод!G128)</f>
        <v>99.321683407974675</v>
      </c>
      <c r="D205" s="123" t="str">
        <f>IF(ввод!H128="","",ввод!H128)</f>
        <v/>
      </c>
      <c r="E205" s="124" t="str">
        <f>IF(ввод!I128="","",ввод!I128)</f>
        <v/>
      </c>
      <c r="F205" s="100">
        <f t="shared" si="248"/>
        <v>2</v>
      </c>
      <c r="G205" s="257">
        <f>IF(AND(F205&gt;=2,COUNTA(ввод!D128)=1),1,"")</f>
        <v>1</v>
      </c>
      <c r="H205" s="100">
        <f t="shared" si="145"/>
        <v>1.0992734908638073</v>
      </c>
      <c r="K205" s="100">
        <f t="shared" si="141"/>
        <v>100.09898714774309</v>
      </c>
      <c r="M205" s="100">
        <f>IF(ISNUMBER(парам!$B$8),K205-парам!$B$8,K205-$B$3)</f>
        <v>9.8987147743088144E-2</v>
      </c>
      <c r="N205" s="100">
        <f t="shared" si="142"/>
        <v>9.9000000000000005E-2</v>
      </c>
      <c r="O205" s="125">
        <f t="shared" ca="1" si="146"/>
        <v>0.12587202758766833</v>
      </c>
      <c r="P205" s="100">
        <f t="shared" si="147"/>
        <v>1.5546074795368128</v>
      </c>
      <c r="Q205" s="100">
        <f t="shared" si="143"/>
        <v>1.6</v>
      </c>
      <c r="R205" s="125">
        <f t="shared" ca="1" si="148"/>
        <v>0.69761845260310862</v>
      </c>
      <c r="S205" s="100">
        <f t="shared" si="214"/>
        <v>0.95558036343430786</v>
      </c>
      <c r="T205" s="100">
        <f t="shared" si="149"/>
        <v>0.96</v>
      </c>
      <c r="U205" s="125">
        <f t="shared" ca="1" si="215"/>
        <v>1.2207357140725286</v>
      </c>
      <c r="V205" s="174">
        <f t="shared" ca="1" si="150"/>
        <v>0</v>
      </c>
      <c r="W205" s="351">
        <f t="shared" ca="1" si="151"/>
        <v>0</v>
      </c>
      <c r="X205" s="174">
        <f t="shared" ca="1" si="152"/>
        <v>0</v>
      </c>
      <c r="Y205" s="174">
        <f t="shared" ca="1" si="153"/>
        <v>0</v>
      </c>
      <c r="Z205" s="351">
        <f t="shared" si="154"/>
        <v>1</v>
      </c>
      <c r="AA205" s="174">
        <f t="shared" si="155"/>
        <v>1</v>
      </c>
      <c r="AB205" s="174">
        <f t="shared" si="156"/>
        <v>0</v>
      </c>
      <c r="AC205" s="352">
        <f t="shared" si="216"/>
        <v>1</v>
      </c>
      <c r="AD205" s="267">
        <f t="shared" si="157"/>
        <v>0</v>
      </c>
      <c r="AE205" s="267">
        <f t="shared" si="158"/>
        <v>1</v>
      </c>
      <c r="AF205" s="354">
        <f t="shared" ca="1" si="159"/>
        <v>1</v>
      </c>
      <c r="AG205" s="100">
        <f t="shared" ca="1" si="160"/>
        <v>5</v>
      </c>
      <c r="AH205" s="100">
        <f t="shared" ca="1" si="161"/>
        <v>3</v>
      </c>
      <c r="AI205" s="354">
        <f t="shared" ca="1" si="162"/>
        <v>0</v>
      </c>
      <c r="AJ205" s="100">
        <f t="shared" ca="1" si="163"/>
        <v>5</v>
      </c>
      <c r="AK205" s="100">
        <f t="shared" ca="1" si="164"/>
        <v>2</v>
      </c>
      <c r="AL205" s="354">
        <f t="shared" ca="1" si="165"/>
        <v>0</v>
      </c>
      <c r="AM205" s="354">
        <f t="shared" ca="1" si="166"/>
        <v>0</v>
      </c>
      <c r="AN205" s="100">
        <f t="shared" ref="AN205:AO205" ca="1" si="277">SUM(AL201:AL205)</f>
        <v>1</v>
      </c>
      <c r="AO205" s="100">
        <f t="shared" ca="1" si="277"/>
        <v>2</v>
      </c>
      <c r="AP205" s="355" t="str">
        <f t="shared" ca="1" si="168"/>
        <v/>
      </c>
      <c r="AQ205" s="355" t="str">
        <f t="shared" ca="1" si="169"/>
        <v/>
      </c>
      <c r="AR205" s="355" t="str">
        <f t="shared" si="170"/>
        <v/>
      </c>
      <c r="AS205" s="355" t="str">
        <f t="shared" si="171"/>
        <v/>
      </c>
      <c r="AT205" s="355" t="str">
        <f t="shared" ca="1" si="172"/>
        <v/>
      </c>
      <c r="AU205" s="355" t="str">
        <f t="shared" ca="1" si="173"/>
        <v/>
      </c>
      <c r="AV205" s="355" t="str">
        <f t="shared" ca="1" si="174"/>
        <v/>
      </c>
      <c r="AW205" s="379">
        <f t="shared" ca="1" si="175"/>
        <v>0</v>
      </c>
      <c r="AX205" s="351">
        <f t="shared" ca="1" si="176"/>
        <v>0</v>
      </c>
      <c r="AY205" s="174">
        <f t="shared" ca="1" si="177"/>
        <v>0</v>
      </c>
      <c r="AZ205" s="174">
        <f t="shared" ca="1" si="178"/>
        <v>0</v>
      </c>
      <c r="BA205" s="351"/>
      <c r="BB205" s="174"/>
      <c r="BC205" s="174"/>
      <c r="BD205" s="352">
        <f t="shared" si="179"/>
        <v>1</v>
      </c>
      <c r="BE205" s="267">
        <f t="shared" si="180"/>
        <v>2</v>
      </c>
      <c r="BF205" s="267">
        <f t="shared" si="181"/>
        <v>1</v>
      </c>
      <c r="BG205" s="354">
        <f t="shared" ca="1" si="182"/>
        <v>0</v>
      </c>
      <c r="BH205" s="100">
        <f t="shared" ca="1" si="183"/>
        <v>4</v>
      </c>
      <c r="BI205" s="100">
        <f t="shared" ca="1" si="184"/>
        <v>1</v>
      </c>
      <c r="BJ205" s="354">
        <f t="shared" ca="1" si="185"/>
        <v>1</v>
      </c>
      <c r="BK205" s="100">
        <f t="shared" ca="1" si="186"/>
        <v>6</v>
      </c>
      <c r="BL205" s="100">
        <f t="shared" ca="1" si="187"/>
        <v>4</v>
      </c>
      <c r="BM205" s="354">
        <f t="shared" ca="1" si="188"/>
        <v>1</v>
      </c>
      <c r="BN205" s="354"/>
      <c r="BQ205" s="355" t="str">
        <f t="shared" ca="1" si="189"/>
        <v/>
      </c>
      <c r="BR205" s="355" t="str">
        <f t="shared" ca="1" si="190"/>
        <v/>
      </c>
      <c r="BS205" s="355"/>
      <c r="BT205" s="355" t="str">
        <f t="shared" si="191"/>
        <v/>
      </c>
      <c r="BU205" s="355" t="str">
        <f t="shared" ca="1" si="192"/>
        <v/>
      </c>
      <c r="BV205" s="355" t="str">
        <f t="shared" ca="1" si="193"/>
        <v/>
      </c>
      <c r="BW205" s="355"/>
      <c r="BX205" s="379">
        <f t="shared" ca="1" si="194"/>
        <v>0</v>
      </c>
      <c r="BY205" s="351">
        <f t="shared" ca="1" si="195"/>
        <v>1</v>
      </c>
      <c r="BZ205" s="174">
        <f t="shared" ca="1" si="196"/>
        <v>2</v>
      </c>
      <c r="CA205" s="174">
        <f t="shared" ca="1" si="197"/>
        <v>2</v>
      </c>
      <c r="CB205" s="351"/>
      <c r="CC205" s="174"/>
      <c r="CD205" s="174"/>
      <c r="CE205" s="352">
        <f t="shared" si="198"/>
        <v>-1</v>
      </c>
      <c r="CF205" s="267">
        <f t="shared" si="199"/>
        <v>0</v>
      </c>
      <c r="CG205" s="267">
        <f t="shared" si="200"/>
        <v>1</v>
      </c>
      <c r="CH205" s="354">
        <f t="shared" ca="1" si="201"/>
        <v>0</v>
      </c>
      <c r="CI205" s="100">
        <f t="shared" ca="1" si="202"/>
        <v>0</v>
      </c>
      <c r="CJ205" s="100">
        <f t="shared" ca="1" si="203"/>
        <v>0</v>
      </c>
      <c r="CK205" s="354">
        <f t="shared" ca="1" si="204"/>
        <v>1</v>
      </c>
      <c r="CL205" s="100">
        <f t="shared" ca="1" si="205"/>
        <v>8</v>
      </c>
      <c r="CM205" s="100">
        <f t="shared" ca="1" si="206"/>
        <v>4</v>
      </c>
      <c r="CN205" s="354">
        <f t="shared" ca="1" si="207"/>
        <v>1</v>
      </c>
      <c r="CO205" s="354"/>
      <c r="CR205" s="355" t="str">
        <f t="shared" ca="1" si="208"/>
        <v/>
      </c>
      <c r="CS205" s="355" t="str">
        <f t="shared" ca="1" si="209"/>
        <v xml:space="preserve">wR3'2&gt;2S </v>
      </c>
      <c r="CT205" s="355"/>
      <c r="CU205" s="355" t="str">
        <f t="shared" si="210"/>
        <v/>
      </c>
      <c r="CV205" s="355" t="str">
        <f t="shared" ca="1" si="211"/>
        <v/>
      </c>
      <c r="CW205" s="355" t="str">
        <f t="shared" ca="1" si="212"/>
        <v xml:space="preserve">wR8'8&gt;1S </v>
      </c>
      <c r="CX205" s="402"/>
      <c r="CY205" t="str">
        <f t="shared" ca="1" si="213"/>
        <v xml:space="preserve">wR3'2&gt;2S wR8'8&gt;1S </v>
      </c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</row>
    <row r="206" spans="1:133" x14ac:dyDescent="0.25">
      <c r="A206" s="126">
        <v>127</v>
      </c>
      <c r="B206" s="123">
        <f>IF(ввод!F129="","",ввод!F129)</f>
        <v>99.253028455784218</v>
      </c>
      <c r="C206" s="123">
        <f>IF(ввод!G129="","",ввод!G129)</f>
        <v>100.62154225053389</v>
      </c>
      <c r="D206" s="123" t="str">
        <f>IF(ввод!H129="","",ввод!H129)</f>
        <v/>
      </c>
      <c r="E206" s="124" t="str">
        <f>IF(ввод!I129="","",ввод!I129)</f>
        <v/>
      </c>
      <c r="F206" s="100">
        <f t="shared" si="248"/>
        <v>2</v>
      </c>
      <c r="G206" s="257">
        <f>IF(AND(F206&gt;=2,COUNTA(ввод!D129)=1),1,"")</f>
        <v>1</v>
      </c>
      <c r="H206" s="100">
        <f t="shared" si="145"/>
        <v>0.96768538441482965</v>
      </c>
      <c r="K206" s="100">
        <f t="shared" si="141"/>
        <v>99.937285353159055</v>
      </c>
      <c r="M206" s="100">
        <f>IF(ISNUMBER(парам!$B$8),K206-парам!$B$8,K206-$B$3)</f>
        <v>-6.2714646840944965E-2</v>
      </c>
      <c r="N206" s="100">
        <f t="shared" si="142"/>
        <v>-6.3E-2</v>
      </c>
      <c r="O206" s="125">
        <f t="shared" ca="1" si="146"/>
        <v>-7.9747926243945222E-2</v>
      </c>
      <c r="P206" s="100">
        <f t="shared" si="147"/>
        <v>1.3685137947496742</v>
      </c>
      <c r="Q206" s="100">
        <f t="shared" si="143"/>
        <v>1.4</v>
      </c>
      <c r="R206" s="125">
        <f t="shared" ca="1" si="148"/>
        <v>0.61411030657315757</v>
      </c>
      <c r="S206" s="100">
        <f t="shared" si="214"/>
        <v>0.16170179458403311</v>
      </c>
      <c r="T206" s="100">
        <f t="shared" si="149"/>
        <v>0.16</v>
      </c>
      <c r="U206" s="125">
        <f t="shared" ca="1" si="215"/>
        <v>0.20345595234542146</v>
      </c>
      <c r="V206" s="174">
        <f t="shared" ca="1" si="150"/>
        <v>0</v>
      </c>
      <c r="W206" s="351">
        <f t="shared" ca="1" si="151"/>
        <v>0</v>
      </c>
      <c r="X206" s="174">
        <f t="shared" ca="1" si="152"/>
        <v>0</v>
      </c>
      <c r="Y206" s="174">
        <f t="shared" ca="1" si="153"/>
        <v>0</v>
      </c>
      <c r="Z206" s="351">
        <f t="shared" si="154"/>
        <v>-1</v>
      </c>
      <c r="AA206" s="174">
        <f t="shared" si="155"/>
        <v>1</v>
      </c>
      <c r="AB206" s="174">
        <f t="shared" si="156"/>
        <v>2</v>
      </c>
      <c r="AC206" s="352">
        <f t="shared" si="216"/>
        <v>-1</v>
      </c>
      <c r="AD206" s="267">
        <f t="shared" si="157"/>
        <v>0</v>
      </c>
      <c r="AE206" s="267">
        <f t="shared" si="158"/>
        <v>1</v>
      </c>
      <c r="AF206" s="354">
        <f t="shared" ca="1" si="159"/>
        <v>1</v>
      </c>
      <c r="AG206" s="100">
        <f t="shared" ca="1" si="160"/>
        <v>5</v>
      </c>
      <c r="AH206" s="100">
        <f t="shared" ca="1" si="161"/>
        <v>4</v>
      </c>
      <c r="AI206" s="354">
        <f t="shared" ca="1" si="162"/>
        <v>0</v>
      </c>
      <c r="AJ206" s="100">
        <f t="shared" ca="1" si="163"/>
        <v>4</v>
      </c>
      <c r="AK206" s="100">
        <f t="shared" ca="1" si="164"/>
        <v>2</v>
      </c>
      <c r="AL206" s="354">
        <f t="shared" ca="1" si="165"/>
        <v>0</v>
      </c>
      <c r="AM206" s="354">
        <f t="shared" ca="1" si="166"/>
        <v>0</v>
      </c>
      <c r="AN206" s="100">
        <f t="shared" ref="AN206:AO206" ca="1" si="278">SUM(AL202:AL206)</f>
        <v>1</v>
      </c>
      <c r="AO206" s="100">
        <f t="shared" ca="1" si="278"/>
        <v>1</v>
      </c>
      <c r="AP206" s="355" t="str">
        <f t="shared" ca="1" si="168"/>
        <v/>
      </c>
      <c r="AQ206" s="355" t="str">
        <f t="shared" ca="1" si="169"/>
        <v/>
      </c>
      <c r="AR206" s="355" t="str">
        <f t="shared" si="170"/>
        <v/>
      </c>
      <c r="AS206" s="355" t="str">
        <f t="shared" si="171"/>
        <v/>
      </c>
      <c r="AT206" s="355" t="str">
        <f t="shared" ca="1" si="172"/>
        <v/>
      </c>
      <c r="AU206" s="355" t="str">
        <f t="shared" ca="1" si="173"/>
        <v/>
      </c>
      <c r="AV206" s="355" t="str">
        <f t="shared" ca="1" si="174"/>
        <v/>
      </c>
      <c r="AW206" s="379">
        <f t="shared" ca="1" si="175"/>
        <v>0</v>
      </c>
      <c r="AX206" s="351">
        <f t="shared" ca="1" si="176"/>
        <v>0</v>
      </c>
      <c r="AY206" s="174">
        <f t="shared" ca="1" si="177"/>
        <v>0</v>
      </c>
      <c r="AZ206" s="174">
        <f t="shared" ca="1" si="178"/>
        <v>0</v>
      </c>
      <c r="BA206" s="351"/>
      <c r="BB206" s="174"/>
      <c r="BC206" s="174"/>
      <c r="BD206" s="352">
        <f t="shared" si="179"/>
        <v>-1</v>
      </c>
      <c r="BE206" s="267">
        <f t="shared" si="180"/>
        <v>0</v>
      </c>
      <c r="BF206" s="267">
        <f t="shared" si="181"/>
        <v>-1</v>
      </c>
      <c r="BG206" s="354">
        <f t="shared" ca="1" si="182"/>
        <v>0</v>
      </c>
      <c r="BH206" s="100">
        <f t="shared" ca="1" si="183"/>
        <v>4</v>
      </c>
      <c r="BI206" s="100">
        <f t="shared" ca="1" si="184"/>
        <v>0</v>
      </c>
      <c r="BJ206" s="354">
        <f t="shared" ca="1" si="185"/>
        <v>1</v>
      </c>
      <c r="BK206" s="100">
        <f t="shared" ca="1" si="186"/>
        <v>7</v>
      </c>
      <c r="BL206" s="100">
        <f t="shared" ca="1" si="187"/>
        <v>4</v>
      </c>
      <c r="BM206" s="354">
        <f t="shared" ca="1" si="188"/>
        <v>1</v>
      </c>
      <c r="BN206" s="354"/>
      <c r="BQ206" s="355" t="str">
        <f t="shared" ca="1" si="189"/>
        <v/>
      </c>
      <c r="BR206" s="355" t="str">
        <f t="shared" ca="1" si="190"/>
        <v/>
      </c>
      <c r="BS206" s="355"/>
      <c r="BT206" s="355" t="str">
        <f t="shared" si="191"/>
        <v/>
      </c>
      <c r="BU206" s="355" t="str">
        <f t="shared" ca="1" si="192"/>
        <v/>
      </c>
      <c r="BV206" s="355" t="str">
        <f t="shared" ca="1" si="193"/>
        <v/>
      </c>
      <c r="BW206" s="355"/>
      <c r="BX206" s="379">
        <f t="shared" ca="1" si="194"/>
        <v>0</v>
      </c>
      <c r="BY206" s="351">
        <f t="shared" ca="1" si="195"/>
        <v>0</v>
      </c>
      <c r="BZ206" s="174">
        <f t="shared" ca="1" si="196"/>
        <v>1</v>
      </c>
      <c r="CA206" s="174">
        <f t="shared" ca="1" si="197"/>
        <v>1</v>
      </c>
      <c r="CB206" s="351"/>
      <c r="CC206" s="174"/>
      <c r="CD206" s="174"/>
      <c r="CE206" s="352">
        <f t="shared" si="198"/>
        <v>-1</v>
      </c>
      <c r="CF206" s="267">
        <f t="shared" si="199"/>
        <v>0</v>
      </c>
      <c r="CG206" s="267">
        <f t="shared" si="200"/>
        <v>-1</v>
      </c>
      <c r="CH206" s="354">
        <f t="shared" ca="1" si="201"/>
        <v>1</v>
      </c>
      <c r="CI206" s="100">
        <f t="shared" ca="1" si="202"/>
        <v>1</v>
      </c>
      <c r="CJ206" s="100">
        <f t="shared" ca="1" si="203"/>
        <v>1</v>
      </c>
      <c r="CK206" s="354">
        <f t="shared" ca="1" si="204"/>
        <v>0</v>
      </c>
      <c r="CL206" s="100">
        <f t="shared" ca="1" si="205"/>
        <v>7</v>
      </c>
      <c r="CM206" s="100">
        <f t="shared" ca="1" si="206"/>
        <v>3</v>
      </c>
      <c r="CN206" s="354">
        <f t="shared" ca="1" si="207"/>
        <v>0</v>
      </c>
      <c r="CO206" s="354"/>
      <c r="CR206" s="355" t="str">
        <f t="shared" ca="1" si="208"/>
        <v/>
      </c>
      <c r="CS206" s="355" t="str">
        <f t="shared" ca="1" si="209"/>
        <v/>
      </c>
      <c r="CT206" s="355"/>
      <c r="CU206" s="355" t="str">
        <f t="shared" si="210"/>
        <v/>
      </c>
      <c r="CV206" s="355" t="str">
        <f t="shared" ca="1" si="211"/>
        <v/>
      </c>
      <c r="CW206" s="355" t="str">
        <f t="shared" ca="1" si="212"/>
        <v/>
      </c>
      <c r="CX206" s="402"/>
      <c r="CY206" t="str">
        <f t="shared" ca="1" si="213"/>
        <v/>
      </c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</row>
    <row r="207" spans="1:133" x14ac:dyDescent="0.25">
      <c r="A207" s="126">
        <v>128</v>
      </c>
      <c r="B207" s="123">
        <f>IF(ввод!F130="","",ввод!F130)</f>
        <v>100.6137021664604</v>
      </c>
      <c r="C207" s="123">
        <f>IF(ввод!G130="","",ввод!G130)</f>
        <v>98.462088759091287</v>
      </c>
      <c r="D207" s="123" t="str">
        <f>IF(ввод!H130="","",ввод!H130)</f>
        <v/>
      </c>
      <c r="E207" s="124" t="str">
        <f>IF(ввод!I130="","",ввод!I130)</f>
        <v/>
      </c>
      <c r="F207" s="100">
        <f t="shared" si="248"/>
        <v>2</v>
      </c>
      <c r="G207" s="257">
        <f>IF(AND(F207&gt;=2,COUNTA(ввод!D130)=1),1,"")</f>
        <v>1</v>
      </c>
      <c r="H207" s="100">
        <f t="shared" si="145"/>
        <v>1.5214204308425925</v>
      </c>
      <c r="K207" s="100">
        <f t="shared" si="141"/>
        <v>99.53789546277585</v>
      </c>
      <c r="M207" s="100">
        <f>IF(ISNUMBER(парам!$B$8),K207-парам!$B$8,K207-$B$3)</f>
        <v>-0.46210453722414968</v>
      </c>
      <c r="N207" s="100">
        <f t="shared" si="142"/>
        <v>-0.46</v>
      </c>
      <c r="O207" s="125">
        <f t="shared" ca="1" si="146"/>
        <v>-0.58761199190049773</v>
      </c>
      <c r="P207" s="100">
        <f t="shared" si="147"/>
        <v>2.151613407369112</v>
      </c>
      <c r="Q207" s="100">
        <f t="shared" si="143"/>
        <v>2.2000000000000002</v>
      </c>
      <c r="R207" s="125">
        <f t="shared" ca="1" si="148"/>
        <v>0.96552038736888013</v>
      </c>
      <c r="S207" s="100">
        <f t="shared" si="214"/>
        <v>0.39938989038320472</v>
      </c>
      <c r="T207" s="100">
        <f t="shared" si="149"/>
        <v>0.4</v>
      </c>
      <c r="U207" s="125">
        <f t="shared" ca="1" si="215"/>
        <v>0.50863988086355361</v>
      </c>
      <c r="V207" s="174">
        <f t="shared" ca="1" si="150"/>
        <v>0</v>
      </c>
      <c r="W207" s="351">
        <f t="shared" ca="1" si="151"/>
        <v>0</v>
      </c>
      <c r="X207" s="174">
        <f t="shared" ca="1" si="152"/>
        <v>0</v>
      </c>
      <c r="Y207" s="174">
        <f t="shared" ca="1" si="153"/>
        <v>0</v>
      </c>
      <c r="Z207" s="351">
        <f t="shared" si="154"/>
        <v>-1</v>
      </c>
      <c r="AA207" s="174">
        <f t="shared" si="155"/>
        <v>1</v>
      </c>
      <c r="AB207" s="174">
        <f t="shared" si="156"/>
        <v>2</v>
      </c>
      <c r="AC207" s="352">
        <f t="shared" si="216"/>
        <v>-1</v>
      </c>
      <c r="AD207" s="267">
        <f t="shared" si="157"/>
        <v>0</v>
      </c>
      <c r="AE207" s="267">
        <f t="shared" si="158"/>
        <v>-1</v>
      </c>
      <c r="AF207" s="354">
        <f t="shared" ca="1" si="159"/>
        <v>0</v>
      </c>
      <c r="AG207" s="100">
        <f t="shared" ca="1" si="160"/>
        <v>5</v>
      </c>
      <c r="AH207" s="100">
        <f t="shared" ca="1" si="161"/>
        <v>3</v>
      </c>
      <c r="AI207" s="354">
        <f t="shared" ca="1" si="162"/>
        <v>1</v>
      </c>
      <c r="AJ207" s="100">
        <f t="shared" ca="1" si="163"/>
        <v>4</v>
      </c>
      <c r="AK207" s="100">
        <f t="shared" ca="1" si="164"/>
        <v>2</v>
      </c>
      <c r="AL207" s="354">
        <f t="shared" ca="1" si="165"/>
        <v>0</v>
      </c>
      <c r="AM207" s="354">
        <f t="shared" ca="1" si="166"/>
        <v>1</v>
      </c>
      <c r="AN207" s="100">
        <f t="shared" ref="AN207:AO207" ca="1" si="279">SUM(AL203:AL207)</f>
        <v>1</v>
      </c>
      <c r="AO207" s="100">
        <f t="shared" ca="1" si="279"/>
        <v>2</v>
      </c>
      <c r="AP207" s="355" t="str">
        <f t="shared" ca="1" si="168"/>
        <v/>
      </c>
      <c r="AQ207" s="355" t="str">
        <f t="shared" ca="1" si="169"/>
        <v/>
      </c>
      <c r="AR207" s="355" t="str">
        <f t="shared" si="170"/>
        <v/>
      </c>
      <c r="AS207" s="355" t="str">
        <f t="shared" si="171"/>
        <v/>
      </c>
      <c r="AT207" s="355" t="str">
        <f t="shared" ca="1" si="172"/>
        <v/>
      </c>
      <c r="AU207" s="355" t="str">
        <f t="shared" ca="1" si="173"/>
        <v/>
      </c>
      <c r="AV207" s="355" t="str">
        <f t="shared" ca="1" si="174"/>
        <v/>
      </c>
      <c r="AW207" s="379">
        <f t="shared" ca="1" si="175"/>
        <v>0</v>
      </c>
      <c r="AX207" s="351">
        <f t="shared" ca="1" si="176"/>
        <v>0</v>
      </c>
      <c r="AY207" s="174">
        <f t="shared" ca="1" si="177"/>
        <v>0</v>
      </c>
      <c r="AZ207" s="174">
        <f t="shared" ca="1" si="178"/>
        <v>0</v>
      </c>
      <c r="BA207" s="351"/>
      <c r="BB207" s="174"/>
      <c r="BC207" s="174"/>
      <c r="BD207" s="352">
        <f t="shared" si="179"/>
        <v>1</v>
      </c>
      <c r="BE207" s="267">
        <f t="shared" si="180"/>
        <v>0</v>
      </c>
      <c r="BF207" s="267">
        <f t="shared" si="181"/>
        <v>1</v>
      </c>
      <c r="BG207" s="354">
        <f t="shared" ca="1" si="182"/>
        <v>0</v>
      </c>
      <c r="BH207" s="100">
        <f t="shared" ca="1" si="183"/>
        <v>4</v>
      </c>
      <c r="BI207" s="100">
        <f t="shared" ca="1" si="184"/>
        <v>0</v>
      </c>
      <c r="BJ207" s="354">
        <f t="shared" ca="1" si="185"/>
        <v>1</v>
      </c>
      <c r="BK207" s="100">
        <f t="shared" ca="1" si="186"/>
        <v>8</v>
      </c>
      <c r="BL207" s="100">
        <f t="shared" ca="1" si="187"/>
        <v>4</v>
      </c>
      <c r="BM207" s="354">
        <f t="shared" ca="1" si="188"/>
        <v>1</v>
      </c>
      <c r="BN207" s="354"/>
      <c r="BQ207" s="355" t="str">
        <f t="shared" ca="1" si="189"/>
        <v/>
      </c>
      <c r="BR207" s="355" t="str">
        <f t="shared" ca="1" si="190"/>
        <v/>
      </c>
      <c r="BS207" s="355"/>
      <c r="BT207" s="355" t="str">
        <f t="shared" si="191"/>
        <v/>
      </c>
      <c r="BU207" s="355" t="str">
        <f t="shared" ca="1" si="192"/>
        <v/>
      </c>
      <c r="BV207" s="355" t="str">
        <f t="shared" ca="1" si="193"/>
        <v xml:space="preserve">wr8'8&gt;1S </v>
      </c>
      <c r="BW207" s="355"/>
      <c r="BX207" s="379">
        <f t="shared" ca="1" si="194"/>
        <v>0</v>
      </c>
      <c r="BY207" s="351">
        <f t="shared" ca="1" si="195"/>
        <v>0</v>
      </c>
      <c r="BZ207" s="174">
        <f t="shared" ca="1" si="196"/>
        <v>0</v>
      </c>
      <c r="CA207" s="174">
        <f t="shared" ca="1" si="197"/>
        <v>1</v>
      </c>
      <c r="CB207" s="351"/>
      <c r="CC207" s="174"/>
      <c r="CD207" s="174"/>
      <c r="CE207" s="352">
        <f t="shared" si="198"/>
        <v>1</v>
      </c>
      <c r="CF207" s="267">
        <f t="shared" si="199"/>
        <v>0</v>
      </c>
      <c r="CG207" s="267">
        <f t="shared" si="200"/>
        <v>1</v>
      </c>
      <c r="CH207" s="354">
        <f t="shared" ca="1" si="201"/>
        <v>0</v>
      </c>
      <c r="CI207" s="100">
        <f t="shared" ca="1" si="202"/>
        <v>1</v>
      </c>
      <c r="CJ207" s="100">
        <f t="shared" ca="1" si="203"/>
        <v>1</v>
      </c>
      <c r="CK207" s="354">
        <f t="shared" ca="1" si="204"/>
        <v>1</v>
      </c>
      <c r="CL207" s="100">
        <f t="shared" ca="1" si="205"/>
        <v>7</v>
      </c>
      <c r="CM207" s="100">
        <f t="shared" ca="1" si="206"/>
        <v>3</v>
      </c>
      <c r="CN207" s="354">
        <f t="shared" ca="1" si="207"/>
        <v>0</v>
      </c>
      <c r="CO207" s="354"/>
      <c r="CR207" s="355" t="str">
        <f t="shared" ca="1" si="208"/>
        <v/>
      </c>
      <c r="CS207" s="355" t="str">
        <f t="shared" ca="1" si="209"/>
        <v/>
      </c>
      <c r="CT207" s="355"/>
      <c r="CU207" s="355" t="str">
        <f t="shared" si="210"/>
        <v/>
      </c>
      <c r="CV207" s="355" t="str">
        <f t="shared" ca="1" si="211"/>
        <v/>
      </c>
      <c r="CW207" s="355" t="str">
        <f t="shared" ca="1" si="212"/>
        <v/>
      </c>
      <c r="CX207" s="402"/>
      <c r="CY207" t="str">
        <f t="shared" ca="1" si="213"/>
        <v xml:space="preserve">wr8'8&gt;1S </v>
      </c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</row>
    <row r="208" spans="1:133" x14ac:dyDescent="0.25">
      <c r="A208" s="126">
        <v>129</v>
      </c>
      <c r="B208" s="123">
        <f>IF(ввод!F131="","",ввод!F131)</f>
        <v>101.75191050264394</v>
      </c>
      <c r="C208" s="123">
        <f>IF(ввод!G131="","",ввод!G131)</f>
        <v>98.607098026655279</v>
      </c>
      <c r="D208" s="123" t="str">
        <f>IF(ввод!H131="","",ввод!H131)</f>
        <v/>
      </c>
      <c r="E208" s="124" t="str">
        <f>IF(ввод!I131="","",ввод!I131)</f>
        <v/>
      </c>
      <c r="F208" s="100">
        <f t="shared" si="248"/>
        <v>2</v>
      </c>
      <c r="G208" s="257">
        <f>IF(AND(F208&gt;=2,COUNTA(ввод!D131)=1),1,"")</f>
        <v>1</v>
      </c>
      <c r="H208" s="100">
        <f t="shared" si="145"/>
        <v>2.2237182273316369</v>
      </c>
      <c r="K208" s="100">
        <f t="shared" ref="K208:K271" si="280">AVERAGE(B208:E208)</f>
        <v>100.17950426464961</v>
      </c>
      <c r="M208" s="100">
        <f>IF(ISNUMBER(парам!$B$8),K208-парам!$B$8,K208-$B$3)</f>
        <v>0.17950426464960856</v>
      </c>
      <c r="N208" s="100">
        <f t="shared" ref="N208:N271" si="281">IFERROR(ROUND(M208,LEN(ROUND(1000*$B$54/ABS(M208),0))-1),M208)</f>
        <v>0.18</v>
      </c>
      <c r="O208" s="125">
        <f t="shared" ca="1" si="146"/>
        <v>0.22825756946469175</v>
      </c>
      <c r="P208" s="100">
        <f t="shared" si="147"/>
        <v>3.1448124759886582</v>
      </c>
      <c r="Q208" s="100">
        <f t="shared" ref="Q208:Q271" si="282">IFERROR(ROUND(P208,LEN(ROUND(1000*$B$54/ABS(P208),0))-1),P208)</f>
        <v>3.1</v>
      </c>
      <c r="R208" s="125">
        <f t="shared" ca="1" si="148"/>
        <v>1.4112110240713709</v>
      </c>
      <c r="S208" s="100">
        <f t="shared" si="214"/>
        <v>0.64160880187375824</v>
      </c>
      <c r="T208" s="100">
        <f t="shared" si="149"/>
        <v>0.64</v>
      </c>
      <c r="U208" s="125">
        <f t="shared" ca="1" si="215"/>
        <v>0.81382380938168586</v>
      </c>
      <c r="V208" s="174">
        <f t="shared" ca="1" si="150"/>
        <v>0</v>
      </c>
      <c r="W208" s="351">
        <f t="shared" ca="1" si="151"/>
        <v>0</v>
      </c>
      <c r="X208" s="174">
        <f t="shared" ca="1" si="152"/>
        <v>0</v>
      </c>
      <c r="Y208" s="174">
        <f t="shared" ca="1" si="153"/>
        <v>0</v>
      </c>
      <c r="Z208" s="351">
        <f t="shared" si="154"/>
        <v>1</v>
      </c>
      <c r="AA208" s="174">
        <f t="shared" si="155"/>
        <v>1</v>
      </c>
      <c r="AB208" s="174">
        <f t="shared" si="156"/>
        <v>0</v>
      </c>
      <c r="AC208" s="352">
        <f t="shared" si="216"/>
        <v>1</v>
      </c>
      <c r="AD208" s="267">
        <f t="shared" si="157"/>
        <v>0</v>
      </c>
      <c r="AE208" s="267">
        <f t="shared" si="158"/>
        <v>-1</v>
      </c>
      <c r="AF208" s="354">
        <f t="shared" ca="1" si="159"/>
        <v>1</v>
      </c>
      <c r="AG208" s="100">
        <f t="shared" ca="1" si="160"/>
        <v>5</v>
      </c>
      <c r="AH208" s="100">
        <f t="shared" ca="1" si="161"/>
        <v>4</v>
      </c>
      <c r="AI208" s="354">
        <f t="shared" ca="1" si="162"/>
        <v>0</v>
      </c>
      <c r="AJ208" s="100">
        <f t="shared" ca="1" si="163"/>
        <v>4</v>
      </c>
      <c r="AK208" s="100">
        <f t="shared" ca="1" si="164"/>
        <v>1</v>
      </c>
      <c r="AL208" s="354">
        <f t="shared" ca="1" si="165"/>
        <v>0</v>
      </c>
      <c r="AM208" s="354">
        <f t="shared" ca="1" si="166"/>
        <v>0</v>
      </c>
      <c r="AN208" s="100">
        <f t="shared" ref="AN208:AO208" ca="1" si="283">SUM(AL204:AL208)</f>
        <v>0</v>
      </c>
      <c r="AO208" s="100">
        <f t="shared" ca="1" si="283"/>
        <v>2</v>
      </c>
      <c r="AP208" s="355" t="str">
        <f t="shared" ca="1" si="168"/>
        <v/>
      </c>
      <c r="AQ208" s="355" t="str">
        <f t="shared" ca="1" si="169"/>
        <v/>
      </c>
      <c r="AR208" s="355" t="str">
        <f t="shared" si="170"/>
        <v/>
      </c>
      <c r="AS208" s="355" t="str">
        <f t="shared" si="171"/>
        <v/>
      </c>
      <c r="AT208" s="355" t="str">
        <f t="shared" ca="1" si="172"/>
        <v/>
      </c>
      <c r="AU208" s="355" t="str">
        <f t="shared" ca="1" si="173"/>
        <v/>
      </c>
      <c r="AV208" s="355" t="str">
        <f t="shared" ca="1" si="174"/>
        <v/>
      </c>
      <c r="AW208" s="379">
        <f t="shared" ca="1" si="175"/>
        <v>0</v>
      </c>
      <c r="AX208" s="351">
        <f t="shared" ca="1" si="176"/>
        <v>1</v>
      </c>
      <c r="AY208" s="174">
        <f t="shared" ca="1" si="177"/>
        <v>1</v>
      </c>
      <c r="AZ208" s="174">
        <f t="shared" ca="1" si="178"/>
        <v>1</v>
      </c>
      <c r="BA208" s="351"/>
      <c r="BB208" s="174"/>
      <c r="BC208" s="174"/>
      <c r="BD208" s="352">
        <f t="shared" si="179"/>
        <v>1</v>
      </c>
      <c r="BE208" s="267">
        <f t="shared" si="180"/>
        <v>2</v>
      </c>
      <c r="BF208" s="267">
        <f t="shared" si="181"/>
        <v>3</v>
      </c>
      <c r="BG208" s="354">
        <f t="shared" ca="1" si="182"/>
        <v>0</v>
      </c>
      <c r="BH208" s="100">
        <f t="shared" ca="1" si="183"/>
        <v>4</v>
      </c>
      <c r="BI208" s="100">
        <f t="shared" ca="1" si="184"/>
        <v>0</v>
      </c>
      <c r="BJ208" s="354">
        <f t="shared" ca="1" si="185"/>
        <v>1</v>
      </c>
      <c r="BK208" s="100">
        <f t="shared" ca="1" si="186"/>
        <v>8</v>
      </c>
      <c r="BL208" s="100">
        <f t="shared" ca="1" si="187"/>
        <v>4</v>
      </c>
      <c r="BM208" s="354">
        <f t="shared" ca="1" si="188"/>
        <v>1</v>
      </c>
      <c r="BN208" s="354"/>
      <c r="BQ208" s="355" t="str">
        <f t="shared" ca="1" si="189"/>
        <v/>
      </c>
      <c r="BR208" s="355" t="str">
        <f t="shared" ca="1" si="190"/>
        <v/>
      </c>
      <c r="BS208" s="355"/>
      <c r="BT208" s="355" t="str">
        <f t="shared" si="191"/>
        <v/>
      </c>
      <c r="BU208" s="355" t="str">
        <f t="shared" ca="1" si="192"/>
        <v/>
      </c>
      <c r="BV208" s="355" t="str">
        <f t="shared" ca="1" si="193"/>
        <v xml:space="preserve">wr8'8&gt;1S </v>
      </c>
      <c r="BW208" s="355"/>
      <c r="BX208" s="379">
        <f t="shared" ca="1" si="194"/>
        <v>0</v>
      </c>
      <c r="BY208" s="351">
        <f t="shared" ca="1" si="195"/>
        <v>0</v>
      </c>
      <c r="BZ208" s="174">
        <f t="shared" ca="1" si="196"/>
        <v>0</v>
      </c>
      <c r="CA208" s="174">
        <f t="shared" ca="1" si="197"/>
        <v>0</v>
      </c>
      <c r="CB208" s="351"/>
      <c r="CC208" s="174"/>
      <c r="CD208" s="174"/>
      <c r="CE208" s="352">
        <f t="shared" si="198"/>
        <v>1</v>
      </c>
      <c r="CF208" s="267">
        <f t="shared" si="199"/>
        <v>2</v>
      </c>
      <c r="CG208" s="267">
        <f t="shared" si="200"/>
        <v>1</v>
      </c>
      <c r="CH208" s="354">
        <f t="shared" ca="1" si="201"/>
        <v>0</v>
      </c>
      <c r="CI208" s="100">
        <f t="shared" ca="1" si="202"/>
        <v>1</v>
      </c>
      <c r="CJ208" s="100">
        <f t="shared" ca="1" si="203"/>
        <v>1</v>
      </c>
      <c r="CK208" s="354">
        <f t="shared" ca="1" si="204"/>
        <v>1</v>
      </c>
      <c r="CL208" s="100">
        <f t="shared" ca="1" si="205"/>
        <v>7</v>
      </c>
      <c r="CM208" s="100">
        <f t="shared" ca="1" si="206"/>
        <v>3</v>
      </c>
      <c r="CN208" s="354">
        <f t="shared" ca="1" si="207"/>
        <v>0</v>
      </c>
      <c r="CO208" s="354"/>
      <c r="CR208" s="355" t="str">
        <f t="shared" ca="1" si="208"/>
        <v/>
      </c>
      <c r="CS208" s="355" t="str">
        <f t="shared" ca="1" si="209"/>
        <v/>
      </c>
      <c r="CT208" s="355"/>
      <c r="CU208" s="355" t="str">
        <f t="shared" si="210"/>
        <v/>
      </c>
      <c r="CV208" s="355" t="str">
        <f t="shared" ca="1" si="211"/>
        <v/>
      </c>
      <c r="CW208" s="355" t="str">
        <f t="shared" ca="1" si="212"/>
        <v/>
      </c>
      <c r="CX208" s="402"/>
      <c r="CY208" t="str">
        <f t="shared" ca="1" si="213"/>
        <v xml:space="preserve">wr8'8&gt;1S </v>
      </c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</row>
    <row r="209" spans="1:133" x14ac:dyDescent="0.25">
      <c r="A209" s="126">
        <v>130</v>
      </c>
      <c r="B209" s="123">
        <f>IF(ввод!F132="","",ввод!F132)</f>
        <v>99.566842450715527</v>
      </c>
      <c r="C209" s="123">
        <f>IF(ввод!G132="","",ввод!G132)</f>
        <v>100.31751138159528</v>
      </c>
      <c r="D209" s="123" t="str">
        <f>IF(ввод!H132="","",ввод!H132)</f>
        <v/>
      </c>
      <c r="E209" s="124" t="str">
        <f>IF(ввод!I132="","",ввод!I132)</f>
        <v/>
      </c>
      <c r="F209" s="100">
        <f t="shared" si="248"/>
        <v>2</v>
      </c>
      <c r="G209" s="257">
        <f>IF(AND(F209&gt;=2,COUNTA(ввод!D132)=1),1,"")</f>
        <v>1</v>
      </c>
      <c r="H209" s="100">
        <f t="shared" ref="H209:H272" si="284">STDEV(B209:E209)</f>
        <v>0.53080309145113025</v>
      </c>
      <c r="K209" s="100">
        <f t="shared" si="280"/>
        <v>99.942176916155404</v>
      </c>
      <c r="M209" s="100">
        <f>IF(ISNUMBER(парам!$B$8),K209-парам!$B$8,K209-$B$3)</f>
        <v>-5.7823083844596113E-2</v>
      </c>
      <c r="N209" s="100">
        <f t="shared" si="281"/>
        <v>-5.8000000000000003E-2</v>
      </c>
      <c r="O209" s="125">
        <f t="shared" ref="O209:O272" ca="1" si="285">M209*$D$24</f>
        <v>-7.3527816194696602E-2</v>
      </c>
      <c r="P209" s="100">
        <f t="shared" ref="P209:P272" si="286">MAX(B209:E209)-MIN(B209:E209)</f>
        <v>0.75066893087975473</v>
      </c>
      <c r="Q209" s="100">
        <f t="shared" si="282"/>
        <v>0.75</v>
      </c>
      <c r="R209" s="125">
        <f t="shared" ref="R209:R272" ca="1" si="287">P209*$D$30</f>
        <v>0.33685705547588918</v>
      </c>
      <c r="S209" s="100">
        <f t="shared" si="214"/>
        <v>0.23732734849420467</v>
      </c>
      <c r="T209" s="100">
        <f t="shared" ref="T209:T272" si="288">IFERROR(ROUND(S209,LEN(ROUND(1000*$B$54/ABS(S209),0))-1),S209)</f>
        <v>0.24</v>
      </c>
      <c r="U209" s="125">
        <f t="shared" ca="1" si="215"/>
        <v>0.30518392851813214</v>
      </c>
      <c r="V209" s="174">
        <f t="shared" ref="V209:V272" ca="1" si="289">IF(ABS(M209)&gt;$B$11,1,0)</f>
        <v>0</v>
      </c>
      <c r="W209" s="351">
        <f t="shared" ref="W209:W272" ca="1" si="290">IF(ABS(M209)&gt;$B$10,1,0)</f>
        <v>0</v>
      </c>
      <c r="X209" s="174">
        <f t="shared" ref="X209:X272" ca="1" si="291">SUM(W208:W209)</f>
        <v>0</v>
      </c>
      <c r="Y209" s="174">
        <f t="shared" ref="Y209:Y272" ca="1" si="292">W209+W207</f>
        <v>0</v>
      </c>
      <c r="Z209" s="351">
        <f t="shared" ref="Z209:Z272" si="293">IF((M209)&gt;0,1,-1)</f>
        <v>-1</v>
      </c>
      <c r="AA209" s="174">
        <f t="shared" ref="AA209:AA272" si="294">ABS(SUM(Z201:Z209))</f>
        <v>3</v>
      </c>
      <c r="AB209" s="174">
        <f t="shared" ref="AB209:AB272" si="295">ABS(SUM(Z204:Z209))</f>
        <v>2</v>
      </c>
      <c r="AC209" s="352">
        <f t="shared" si="216"/>
        <v>-1</v>
      </c>
      <c r="AD209" s="267">
        <f t="shared" ref="AD209:AD272" si="296">SUM(AC204:AC209)</f>
        <v>-2</v>
      </c>
      <c r="AE209" s="267">
        <f t="shared" ref="AE209:AE272" si="297">SUM(AC205:AC209)</f>
        <v>-1</v>
      </c>
      <c r="AF209" s="354">
        <f t="shared" ref="AF209:AF272" ca="1" si="298">IF(ABS(M209)&lt;$B$9,1,0)</f>
        <v>1</v>
      </c>
      <c r="AG209" s="100">
        <f t="shared" ref="AG209:AG272" ca="1" si="299">SUM(AF195:AF209)</f>
        <v>6</v>
      </c>
      <c r="AH209" s="100">
        <f t="shared" ref="AH209:AH272" ca="1" si="300">SUM(AF203:AF209)</f>
        <v>4</v>
      </c>
      <c r="AI209" s="354">
        <f t="shared" ref="AI209:AI272" ca="1" si="301">IF(ABS(M209)&gt;$B$9,1,0)</f>
        <v>0</v>
      </c>
      <c r="AJ209" s="100">
        <f t="shared" ref="AJ209:AJ272" ca="1" si="302">SUM(AI202:AI209)</f>
        <v>3</v>
      </c>
      <c r="AK209" s="100">
        <f t="shared" ref="AK209:AK272" ca="1" si="303">SUM(AI206:AI209)</f>
        <v>1</v>
      </c>
      <c r="AL209" s="354">
        <f t="shared" ref="AL209:AL272" ca="1" si="304">IF((M209)&gt;$B$9,1,0)</f>
        <v>0</v>
      </c>
      <c r="AM209" s="354">
        <f t="shared" ref="AM209:AM272" ca="1" si="305">IF((M209)&lt;-$B$9,1,0)</f>
        <v>0</v>
      </c>
      <c r="AN209" s="100">
        <f t="shared" ref="AN209:AO209" ca="1" si="306">SUM(AL205:AL209)</f>
        <v>0</v>
      </c>
      <c r="AO209" s="100">
        <f t="shared" ca="1" si="306"/>
        <v>1</v>
      </c>
      <c r="AP209" s="355" t="str">
        <f t="shared" ref="AP209:AP272" ca="1" si="307">IF(V209=1,$AP$78,"")</f>
        <v/>
      </c>
      <c r="AQ209" s="355" t="str">
        <f t="shared" ref="AQ209:AQ272" ca="1" si="308">IF(OR(X209=2,Y209=2),$AQ$78,"")</f>
        <v/>
      </c>
      <c r="AR209" s="355" t="str">
        <f t="shared" ref="AR209:AR272" si="309">IF(AA209&gt;=9,$AR$78,"")</f>
        <v/>
      </c>
      <c r="AS209" s="355" t="str">
        <f t="shared" ref="AS209:AS272" si="310">IF(OR(AD209&gt;=6,AD209&lt;=-6),$AS$78,"")</f>
        <v/>
      </c>
      <c r="AT209" s="355" t="str">
        <f t="shared" ref="AT209:AT272" ca="1" si="311">IF(AG209&gt;=15,$AT$78,"")</f>
        <v/>
      </c>
      <c r="AU209" s="355" t="str">
        <f t="shared" ref="AU209:AU272" ca="1" si="312">IF(AJ209&gt;=8,$AU$78,"")</f>
        <v/>
      </c>
      <c r="AV209" s="355" t="str">
        <f t="shared" ref="AV209:AV272" ca="1" si="313">IF(OR(AN209&gt;=4,AO209&gt;=4),$AV$78,"")</f>
        <v/>
      </c>
      <c r="AW209" s="379">
        <f t="shared" ref="AW209:AW272" ca="1" si="314">IF(ABS(P209)&gt;$B$31,1,0)</f>
        <v>0</v>
      </c>
      <c r="AX209" s="351">
        <f t="shared" ref="AX209:AX272" ca="1" si="315">IF(ABS(P209)&gt;$B$30,1,0)</f>
        <v>0</v>
      </c>
      <c r="AY209" s="174">
        <f t="shared" ref="AY209:AY272" ca="1" si="316">SUM(AX208:AX209)</f>
        <v>1</v>
      </c>
      <c r="AZ209" s="174">
        <f t="shared" ref="AZ209:AZ272" ca="1" si="317">AX209+AX207</f>
        <v>0</v>
      </c>
      <c r="BA209" s="351"/>
      <c r="BB209" s="174"/>
      <c r="BC209" s="174"/>
      <c r="BD209" s="352">
        <f t="shared" ref="BD209:BD272" si="318">IF(P209&gt;P208,1,-1)</f>
        <v>-1</v>
      </c>
      <c r="BE209" s="267">
        <f t="shared" ref="BE209:BE272" si="319">SUM(BD204:BD209)</f>
        <v>2</v>
      </c>
      <c r="BF209" s="267">
        <f t="shared" ref="BF209:BF272" si="320">SUM(BD205:BD209)</f>
        <v>1</v>
      </c>
      <c r="BG209" s="354">
        <f t="shared" ref="BG209:BG272" ca="1" si="321">IF(ABS(P209)&lt;$B$29,1,0)</f>
        <v>1</v>
      </c>
      <c r="BH209" s="100">
        <f t="shared" ref="BH209:BH272" ca="1" si="322">SUM(BG195:BG209)</f>
        <v>5</v>
      </c>
      <c r="BI209" s="100">
        <f t="shared" ref="BI209:BI272" ca="1" si="323">SUM(BG203:BG209)</f>
        <v>1</v>
      </c>
      <c r="BJ209" s="354">
        <f t="shared" ref="BJ209:BJ272" ca="1" si="324">IF(ABS(P209)&gt;$B$29,1,0)</f>
        <v>0</v>
      </c>
      <c r="BK209" s="100">
        <f t="shared" ref="BK209:BK272" ca="1" si="325">SUM(BJ202:BJ209)</f>
        <v>7</v>
      </c>
      <c r="BL209" s="100">
        <f t="shared" ref="BL209:BL272" ca="1" si="326">SUM(BJ206:BJ209)</f>
        <v>3</v>
      </c>
      <c r="BM209" s="354">
        <f t="shared" ref="BM209:BM272" ca="1" si="327">IF((P209)&gt;$B$29,1,0)</f>
        <v>0</v>
      </c>
      <c r="BN209" s="354"/>
      <c r="BQ209" s="355" t="str">
        <f t="shared" ref="BQ209:BQ272" ca="1" si="328">IF(AW209=1,$BQ$78,"")</f>
        <v/>
      </c>
      <c r="BR209" s="355" t="str">
        <f t="shared" ref="BR209:BR272" ca="1" si="329">IF(OR(AY209=2,AZ209=2),$BR$78,"")</f>
        <v/>
      </c>
      <c r="BS209" s="355"/>
      <c r="BT209" s="355" t="str">
        <f t="shared" ref="BT209:BT272" si="330">IF(OR(BE209&gt;=6,BE209&lt;=-6),$BT$78,"")</f>
        <v/>
      </c>
      <c r="BU209" s="355" t="str">
        <f t="shared" ref="BU209:BU272" ca="1" si="331">IF(BH209&gt;=15,$BU$78,"")</f>
        <v/>
      </c>
      <c r="BV209" s="355" t="str">
        <f t="shared" ref="BV209:BV272" ca="1" si="332">IF(BK209&gt;=8,$BV$78,"")</f>
        <v/>
      </c>
      <c r="BW209" s="355"/>
      <c r="BX209" s="379">
        <f t="shared" ref="BX209:BX272" ca="1" si="333">IF(ABS(S209)&gt;$B$25,1,0)</f>
        <v>0</v>
      </c>
      <c r="BY209" s="351">
        <f t="shared" ref="BY209:BY272" ca="1" si="334">IF(ABS(S209)&gt;$B$24,1,0)</f>
        <v>0</v>
      </c>
      <c r="BZ209" s="174">
        <f t="shared" ref="BZ209:BZ272" ca="1" si="335">SUM(BY208:BY209)</f>
        <v>0</v>
      </c>
      <c r="CA209" s="174">
        <f t="shared" ref="CA209:CA272" ca="1" si="336">BY209+BY207</f>
        <v>0</v>
      </c>
      <c r="CB209" s="351"/>
      <c r="CC209" s="174"/>
      <c r="CD209" s="174"/>
      <c r="CE209" s="352">
        <f t="shared" ref="CE209:CE272" si="337">IF(S209&gt;S208,1,-1)</f>
        <v>-1</v>
      </c>
      <c r="CF209" s="267">
        <f t="shared" ref="CF209:CF272" si="338">SUM(CE204:CE209)</f>
        <v>0</v>
      </c>
      <c r="CG209" s="267">
        <f t="shared" ref="CG209:CG272" si="339">SUM(CE205:CE209)</f>
        <v>-1</v>
      </c>
      <c r="CH209" s="354">
        <f t="shared" ref="CH209:CH272" ca="1" si="340">IF(ABS(S209)&lt;$B$23,1,0)</f>
        <v>1</v>
      </c>
      <c r="CI209" s="100">
        <f t="shared" ref="CI209:CI272" ca="1" si="341">SUM(CH195:CH209)</f>
        <v>2</v>
      </c>
      <c r="CJ209" s="100">
        <f t="shared" ref="CJ209:CJ272" ca="1" si="342">SUM(CH203:CH209)</f>
        <v>2</v>
      </c>
      <c r="CK209" s="354">
        <f t="shared" ref="CK209:CK272" ca="1" si="343">IF(ABS(S209)&gt;$B$23,1,0)</f>
        <v>0</v>
      </c>
      <c r="CL209" s="100">
        <f t="shared" ref="CL209:CL272" ca="1" si="344">SUM(CK202:CK209)</f>
        <v>6</v>
      </c>
      <c r="CM209" s="100">
        <f t="shared" ref="CM209:CM272" ca="1" si="345">SUM(CK206:CK209)</f>
        <v>2</v>
      </c>
      <c r="CN209" s="354">
        <f t="shared" ref="CN209:CN272" ca="1" si="346">IF((S209)&gt;$B$24,1,0)</f>
        <v>0</v>
      </c>
      <c r="CO209" s="354"/>
      <c r="CR209" s="355" t="str">
        <f t="shared" ref="CR209:CR272" ca="1" si="347">IF(BX209=1,$CR$78,"")</f>
        <v/>
      </c>
      <c r="CS209" s="355" t="str">
        <f t="shared" ref="CS209:CS272" ca="1" si="348">IF(OR(BZ209=2,CA209=2),$CS$78,"")</f>
        <v/>
      </c>
      <c r="CT209" s="355"/>
      <c r="CU209" s="355" t="str">
        <f t="shared" ref="CU209:CU272" si="349">IF(OR(CF209&gt;=6,CF209&lt;=-6),$CU$78,"")</f>
        <v/>
      </c>
      <c r="CV209" s="355" t="str">
        <f t="shared" ref="CV209:CV272" ca="1" si="350">IF(CI209&gt;=15,$CV$78,"")</f>
        <v/>
      </c>
      <c r="CW209" s="355" t="str">
        <f t="shared" ref="CW209:CW272" ca="1" si="351">IF(CL209&gt;=8,$CW$78,"")</f>
        <v/>
      </c>
      <c r="CX209" s="402"/>
      <c r="CY209" t="str">
        <f t="shared" ref="CY209:CY272" ca="1" si="352">CONCATENATE(AP209,AQ209,AR209,AS209,AT209,AU209,AV209,BQ209,BR209,BS209,BT209,BU209,BV209,BW209,CQ209,CR209,CS209,CT209,CU209,CV209,CW209,CX209,)</f>
        <v/>
      </c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</row>
    <row r="210" spans="1:133" x14ac:dyDescent="0.25">
      <c r="A210" s="126">
        <v>131</v>
      </c>
      <c r="B210" s="123">
        <f>IF(ввод!F133="","",ввод!F133)</f>
        <v>100.72371918155255</v>
      </c>
      <c r="C210" s="123">
        <f>IF(ввод!G133="","",ввод!G133)</f>
        <v>100.67364381026404</v>
      </c>
      <c r="D210" s="123" t="str">
        <f>IF(ввод!H133="","",ввод!H133)</f>
        <v/>
      </c>
      <c r="E210" s="124" t="str">
        <f>IF(ввод!I133="","",ввод!I133)</f>
        <v/>
      </c>
      <c r="F210" s="100">
        <f t="shared" si="248"/>
        <v>2</v>
      </c>
      <c r="G210" s="257">
        <f>IF(AND(F210&gt;=2,COUNTA(ввод!D133)=1),1,"")</f>
        <v>1</v>
      </c>
      <c r="H210" s="100">
        <f t="shared" si="284"/>
        <v>3.5408634608542565E-2</v>
      </c>
      <c r="K210" s="100">
        <f t="shared" si="280"/>
        <v>100.69868149590829</v>
      </c>
      <c r="M210" s="100">
        <f>IF(ISNUMBER(парам!$B$8),K210-парам!$B$8,K210-$B$3)</f>
        <v>0.69868149590828921</v>
      </c>
      <c r="N210" s="100">
        <f t="shared" si="281"/>
        <v>0.7</v>
      </c>
      <c r="O210" s="125">
        <f t="shared" ca="1" si="285"/>
        <v>0.88844318210090412</v>
      </c>
      <c r="P210" s="100">
        <f t="shared" si="286"/>
        <v>5.0075371288514248E-2</v>
      </c>
      <c r="Q210" s="100">
        <f t="shared" si="282"/>
        <v>0.05</v>
      </c>
      <c r="R210" s="125">
        <f t="shared" ca="1" si="287"/>
        <v>2.2470947484588007E-2</v>
      </c>
      <c r="S210" s="100">
        <f t="shared" ref="S210:S273" si="353">ABS(K209-K210)</f>
        <v>0.75650457975288532</v>
      </c>
      <c r="T210" s="100">
        <f t="shared" si="288"/>
        <v>0.76</v>
      </c>
      <c r="U210" s="125">
        <f t="shared" ref="U210:U273" ca="1" si="354">T210*$D$24</f>
        <v>0.96641577364075193</v>
      </c>
      <c r="V210" s="174">
        <f t="shared" ca="1" si="289"/>
        <v>0</v>
      </c>
      <c r="W210" s="351">
        <f t="shared" ca="1" si="290"/>
        <v>0</v>
      </c>
      <c r="X210" s="174">
        <f t="shared" ca="1" si="291"/>
        <v>0</v>
      </c>
      <c r="Y210" s="174">
        <f t="shared" ca="1" si="292"/>
        <v>0</v>
      </c>
      <c r="Z210" s="351">
        <f t="shared" si="293"/>
        <v>1</v>
      </c>
      <c r="AA210" s="174">
        <f t="shared" si="294"/>
        <v>1</v>
      </c>
      <c r="AB210" s="174">
        <f t="shared" si="295"/>
        <v>0</v>
      </c>
      <c r="AC210" s="352">
        <f t="shared" ref="AC210:AC273" si="355">IF(M210&gt;M209,1,-1)</f>
        <v>1</v>
      </c>
      <c r="AD210" s="267">
        <f t="shared" si="296"/>
        <v>0</v>
      </c>
      <c r="AE210" s="267">
        <f t="shared" si="297"/>
        <v>-1</v>
      </c>
      <c r="AF210" s="354">
        <f t="shared" ca="1" si="298"/>
        <v>0</v>
      </c>
      <c r="AG210" s="100">
        <f t="shared" ca="1" si="299"/>
        <v>6</v>
      </c>
      <c r="AH210" s="100">
        <f t="shared" ca="1" si="300"/>
        <v>4</v>
      </c>
      <c r="AI210" s="354">
        <f t="shared" ca="1" si="301"/>
        <v>1</v>
      </c>
      <c r="AJ210" s="100">
        <f t="shared" ca="1" si="302"/>
        <v>4</v>
      </c>
      <c r="AK210" s="100">
        <f t="shared" ca="1" si="303"/>
        <v>2</v>
      </c>
      <c r="AL210" s="354">
        <f t="shared" ca="1" si="304"/>
        <v>1</v>
      </c>
      <c r="AM210" s="354">
        <f t="shared" ca="1" si="305"/>
        <v>0</v>
      </c>
      <c r="AN210" s="100">
        <f t="shared" ref="AN210:AO210" ca="1" si="356">SUM(AL206:AL210)</f>
        <v>1</v>
      </c>
      <c r="AO210" s="100">
        <f t="shared" ca="1" si="356"/>
        <v>1</v>
      </c>
      <c r="AP210" s="355" t="str">
        <f t="shared" ca="1" si="307"/>
        <v/>
      </c>
      <c r="AQ210" s="355" t="str">
        <f t="shared" ca="1" si="308"/>
        <v/>
      </c>
      <c r="AR210" s="355" t="str">
        <f t="shared" si="309"/>
        <v/>
      </c>
      <c r="AS210" s="355" t="str">
        <f t="shared" si="310"/>
        <v/>
      </c>
      <c r="AT210" s="355" t="str">
        <f t="shared" ca="1" si="311"/>
        <v/>
      </c>
      <c r="AU210" s="355" t="str">
        <f t="shared" ca="1" si="312"/>
        <v/>
      </c>
      <c r="AV210" s="355" t="str">
        <f t="shared" ca="1" si="313"/>
        <v/>
      </c>
      <c r="AW210" s="379">
        <f t="shared" ca="1" si="314"/>
        <v>0</v>
      </c>
      <c r="AX210" s="351">
        <f t="shared" ca="1" si="315"/>
        <v>0</v>
      </c>
      <c r="AY210" s="174">
        <f t="shared" ca="1" si="316"/>
        <v>0</v>
      </c>
      <c r="AZ210" s="174">
        <f t="shared" ca="1" si="317"/>
        <v>1</v>
      </c>
      <c r="BA210" s="351"/>
      <c r="BB210" s="174"/>
      <c r="BC210" s="174"/>
      <c r="BD210" s="352">
        <f t="shared" si="318"/>
        <v>-1</v>
      </c>
      <c r="BE210" s="267">
        <f t="shared" si="319"/>
        <v>0</v>
      </c>
      <c r="BF210" s="267">
        <f t="shared" si="320"/>
        <v>-1</v>
      </c>
      <c r="BG210" s="354">
        <f t="shared" ca="1" si="321"/>
        <v>1</v>
      </c>
      <c r="BH210" s="100">
        <f t="shared" ca="1" si="322"/>
        <v>6</v>
      </c>
      <c r="BI210" s="100">
        <f t="shared" ca="1" si="323"/>
        <v>2</v>
      </c>
      <c r="BJ210" s="354">
        <f t="shared" ca="1" si="324"/>
        <v>0</v>
      </c>
      <c r="BK210" s="100">
        <f t="shared" ca="1" si="325"/>
        <v>6</v>
      </c>
      <c r="BL210" s="100">
        <f t="shared" ca="1" si="326"/>
        <v>2</v>
      </c>
      <c r="BM210" s="354">
        <f t="shared" ca="1" si="327"/>
        <v>0</v>
      </c>
      <c r="BN210" s="354"/>
      <c r="BQ210" s="355" t="str">
        <f t="shared" ca="1" si="328"/>
        <v/>
      </c>
      <c r="BR210" s="355" t="str">
        <f t="shared" ca="1" si="329"/>
        <v/>
      </c>
      <c r="BS210" s="355"/>
      <c r="BT210" s="355" t="str">
        <f t="shared" si="330"/>
        <v/>
      </c>
      <c r="BU210" s="355" t="str">
        <f t="shared" ca="1" si="331"/>
        <v/>
      </c>
      <c r="BV210" s="355" t="str">
        <f t="shared" ca="1" si="332"/>
        <v/>
      </c>
      <c r="BW210" s="355"/>
      <c r="BX210" s="379">
        <f t="shared" ca="1" si="333"/>
        <v>0</v>
      </c>
      <c r="BY210" s="351">
        <f t="shared" ca="1" si="334"/>
        <v>0</v>
      </c>
      <c r="BZ210" s="174">
        <f t="shared" ca="1" si="335"/>
        <v>0</v>
      </c>
      <c r="CA210" s="174">
        <f t="shared" ca="1" si="336"/>
        <v>0</v>
      </c>
      <c r="CB210" s="351"/>
      <c r="CC210" s="174"/>
      <c r="CD210" s="174"/>
      <c r="CE210" s="352">
        <f t="shared" si="337"/>
        <v>1</v>
      </c>
      <c r="CF210" s="267">
        <f t="shared" si="338"/>
        <v>0</v>
      </c>
      <c r="CG210" s="267">
        <f t="shared" si="339"/>
        <v>1</v>
      </c>
      <c r="CH210" s="354">
        <f t="shared" ca="1" si="340"/>
        <v>0</v>
      </c>
      <c r="CI210" s="100">
        <f t="shared" ca="1" si="341"/>
        <v>2</v>
      </c>
      <c r="CJ210" s="100">
        <f t="shared" ca="1" si="342"/>
        <v>2</v>
      </c>
      <c r="CK210" s="354">
        <f t="shared" ca="1" si="343"/>
        <v>1</v>
      </c>
      <c r="CL210" s="100">
        <f t="shared" ca="1" si="344"/>
        <v>6</v>
      </c>
      <c r="CM210" s="100">
        <f t="shared" ca="1" si="345"/>
        <v>3</v>
      </c>
      <c r="CN210" s="354">
        <f t="shared" ca="1" si="346"/>
        <v>0</v>
      </c>
      <c r="CO210" s="354"/>
      <c r="CR210" s="355" t="str">
        <f t="shared" ca="1" si="347"/>
        <v/>
      </c>
      <c r="CS210" s="355" t="str">
        <f t="shared" ca="1" si="348"/>
        <v/>
      </c>
      <c r="CT210" s="355"/>
      <c r="CU210" s="355" t="str">
        <f t="shared" si="349"/>
        <v/>
      </c>
      <c r="CV210" s="355" t="str">
        <f t="shared" ca="1" si="350"/>
        <v/>
      </c>
      <c r="CW210" s="355" t="str">
        <f t="shared" ca="1" si="351"/>
        <v/>
      </c>
      <c r="CX210" s="402"/>
      <c r="CY210" t="str">
        <f t="shared" ca="1" si="352"/>
        <v/>
      </c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</row>
    <row r="211" spans="1:133" x14ac:dyDescent="0.25">
      <c r="A211" s="126">
        <v>132</v>
      </c>
      <c r="B211" s="123">
        <f>IF(ввод!F134="","",ввод!F134)</f>
        <v>99.968602258650421</v>
      </c>
      <c r="C211" s="123">
        <f>IF(ввод!G134="","",ввод!G134)</f>
        <v>99.239760219644978</v>
      </c>
      <c r="D211" s="123" t="str">
        <f>IF(ввод!H134="","",ввод!H134)</f>
        <v/>
      </c>
      <c r="E211" s="124" t="str">
        <f>IF(ввод!I134="","",ввод!I134)</f>
        <v/>
      </c>
      <c r="F211" s="100">
        <f t="shared" si="248"/>
        <v>2</v>
      </c>
      <c r="G211" s="257">
        <f>IF(AND(F211&gt;=2,COUNTA(ввод!D134)=1),1,"")</f>
        <v>1</v>
      </c>
      <c r="H211" s="100">
        <f t="shared" si="284"/>
        <v>0.51536914819457869</v>
      </c>
      <c r="K211" s="100">
        <f t="shared" si="280"/>
        <v>99.604181239147692</v>
      </c>
      <c r="M211" s="100">
        <f>IF(ISNUMBER(парам!$B$8),K211-парам!$B$8,K211-$B$3)</f>
        <v>-0.39581876085230761</v>
      </c>
      <c r="N211" s="100">
        <f t="shared" si="281"/>
        <v>-0.4</v>
      </c>
      <c r="O211" s="125">
        <f t="shared" ca="1" si="285"/>
        <v>-0.50332301840869287</v>
      </c>
      <c r="P211" s="100">
        <f t="shared" si="286"/>
        <v>0.72884203900544264</v>
      </c>
      <c r="Q211" s="100">
        <f t="shared" si="282"/>
        <v>0.73</v>
      </c>
      <c r="R211" s="125">
        <f t="shared" ca="1" si="287"/>
        <v>0.3270624013687124</v>
      </c>
      <c r="S211" s="100">
        <f t="shared" si="353"/>
        <v>1.0945002567605968</v>
      </c>
      <c r="T211" s="100">
        <f t="shared" si="288"/>
        <v>1.1000000000000001</v>
      </c>
      <c r="U211" s="125">
        <f t="shared" ca="1" si="354"/>
        <v>1.3987596723747726</v>
      </c>
      <c r="V211" s="174">
        <f t="shared" ca="1" si="289"/>
        <v>0</v>
      </c>
      <c r="W211" s="351">
        <f t="shared" ca="1" si="290"/>
        <v>0</v>
      </c>
      <c r="X211" s="174">
        <f t="shared" ca="1" si="291"/>
        <v>0</v>
      </c>
      <c r="Y211" s="174">
        <f t="shared" ca="1" si="292"/>
        <v>0</v>
      </c>
      <c r="Z211" s="351">
        <f t="shared" si="293"/>
        <v>-1</v>
      </c>
      <c r="AA211" s="174">
        <f t="shared" si="294"/>
        <v>1</v>
      </c>
      <c r="AB211" s="174">
        <f t="shared" si="295"/>
        <v>2</v>
      </c>
      <c r="AC211" s="352">
        <f t="shared" si="355"/>
        <v>-1</v>
      </c>
      <c r="AD211" s="267">
        <f t="shared" si="296"/>
        <v>-2</v>
      </c>
      <c r="AE211" s="267">
        <f t="shared" si="297"/>
        <v>-1</v>
      </c>
      <c r="AF211" s="354">
        <f t="shared" ca="1" si="298"/>
        <v>1</v>
      </c>
      <c r="AG211" s="100">
        <f t="shared" ca="1" si="299"/>
        <v>7</v>
      </c>
      <c r="AH211" s="100">
        <f t="shared" ca="1" si="300"/>
        <v>5</v>
      </c>
      <c r="AI211" s="354">
        <f t="shared" ca="1" si="301"/>
        <v>0</v>
      </c>
      <c r="AJ211" s="100">
        <f t="shared" ca="1" si="302"/>
        <v>3</v>
      </c>
      <c r="AK211" s="100">
        <f t="shared" ca="1" si="303"/>
        <v>1</v>
      </c>
      <c r="AL211" s="354">
        <f t="shared" ca="1" si="304"/>
        <v>0</v>
      </c>
      <c r="AM211" s="354">
        <f t="shared" ca="1" si="305"/>
        <v>0</v>
      </c>
      <c r="AN211" s="100">
        <f t="shared" ref="AN211:AO211" ca="1" si="357">SUM(AL207:AL211)</f>
        <v>1</v>
      </c>
      <c r="AO211" s="100">
        <f t="shared" ca="1" si="357"/>
        <v>1</v>
      </c>
      <c r="AP211" s="355" t="str">
        <f t="shared" ca="1" si="307"/>
        <v/>
      </c>
      <c r="AQ211" s="355" t="str">
        <f t="shared" ca="1" si="308"/>
        <v/>
      </c>
      <c r="AR211" s="355" t="str">
        <f t="shared" si="309"/>
        <v/>
      </c>
      <c r="AS211" s="355" t="str">
        <f t="shared" si="310"/>
        <v/>
      </c>
      <c r="AT211" s="355" t="str">
        <f t="shared" ca="1" si="311"/>
        <v/>
      </c>
      <c r="AU211" s="355" t="str">
        <f t="shared" ca="1" si="312"/>
        <v/>
      </c>
      <c r="AV211" s="355" t="str">
        <f t="shared" ca="1" si="313"/>
        <v/>
      </c>
      <c r="AW211" s="379">
        <f t="shared" ca="1" si="314"/>
        <v>0</v>
      </c>
      <c r="AX211" s="351">
        <f t="shared" ca="1" si="315"/>
        <v>0</v>
      </c>
      <c r="AY211" s="174">
        <f t="shared" ca="1" si="316"/>
        <v>0</v>
      </c>
      <c r="AZ211" s="174">
        <f t="shared" ca="1" si="317"/>
        <v>0</v>
      </c>
      <c r="BA211" s="351"/>
      <c r="BB211" s="174"/>
      <c r="BC211" s="174"/>
      <c r="BD211" s="352">
        <f t="shared" si="318"/>
        <v>1</v>
      </c>
      <c r="BE211" s="267">
        <f t="shared" si="319"/>
        <v>0</v>
      </c>
      <c r="BF211" s="267">
        <f t="shared" si="320"/>
        <v>1</v>
      </c>
      <c r="BG211" s="354">
        <f t="shared" ca="1" si="321"/>
        <v>1</v>
      </c>
      <c r="BH211" s="100">
        <f t="shared" ca="1" si="322"/>
        <v>6</v>
      </c>
      <c r="BI211" s="100">
        <f t="shared" ca="1" si="323"/>
        <v>3</v>
      </c>
      <c r="BJ211" s="354">
        <f t="shared" ca="1" si="324"/>
        <v>0</v>
      </c>
      <c r="BK211" s="100">
        <f t="shared" ca="1" si="325"/>
        <v>5</v>
      </c>
      <c r="BL211" s="100">
        <f t="shared" ca="1" si="326"/>
        <v>1</v>
      </c>
      <c r="BM211" s="354">
        <f t="shared" ca="1" si="327"/>
        <v>0</v>
      </c>
      <c r="BN211" s="354"/>
      <c r="BQ211" s="355" t="str">
        <f t="shared" ca="1" si="328"/>
        <v/>
      </c>
      <c r="BR211" s="355" t="str">
        <f t="shared" ca="1" si="329"/>
        <v/>
      </c>
      <c r="BS211" s="355"/>
      <c r="BT211" s="355" t="str">
        <f t="shared" si="330"/>
        <v/>
      </c>
      <c r="BU211" s="355" t="str">
        <f t="shared" ca="1" si="331"/>
        <v/>
      </c>
      <c r="BV211" s="355" t="str">
        <f t="shared" ca="1" si="332"/>
        <v/>
      </c>
      <c r="BW211" s="355"/>
      <c r="BX211" s="379">
        <f t="shared" ca="1" si="333"/>
        <v>0</v>
      </c>
      <c r="BY211" s="351">
        <f t="shared" ca="1" si="334"/>
        <v>1</v>
      </c>
      <c r="BZ211" s="174">
        <f t="shared" ca="1" si="335"/>
        <v>1</v>
      </c>
      <c r="CA211" s="174">
        <f t="shared" ca="1" si="336"/>
        <v>1</v>
      </c>
      <c r="CB211" s="351"/>
      <c r="CC211" s="174"/>
      <c r="CD211" s="174"/>
      <c r="CE211" s="352">
        <f t="shared" si="337"/>
        <v>1</v>
      </c>
      <c r="CF211" s="267">
        <f t="shared" si="338"/>
        <v>2</v>
      </c>
      <c r="CG211" s="267">
        <f t="shared" si="339"/>
        <v>3</v>
      </c>
      <c r="CH211" s="354">
        <f t="shared" ca="1" si="340"/>
        <v>0</v>
      </c>
      <c r="CI211" s="100">
        <f t="shared" ca="1" si="341"/>
        <v>2</v>
      </c>
      <c r="CJ211" s="100">
        <f t="shared" ca="1" si="342"/>
        <v>2</v>
      </c>
      <c r="CK211" s="354">
        <f t="shared" ca="1" si="343"/>
        <v>1</v>
      </c>
      <c r="CL211" s="100">
        <f t="shared" ca="1" si="344"/>
        <v>6</v>
      </c>
      <c r="CM211" s="100">
        <f t="shared" ca="1" si="345"/>
        <v>3</v>
      </c>
      <c r="CN211" s="354">
        <f t="shared" ca="1" si="346"/>
        <v>1</v>
      </c>
      <c r="CO211" s="354"/>
      <c r="CR211" s="355" t="str">
        <f t="shared" ca="1" si="347"/>
        <v/>
      </c>
      <c r="CS211" s="355" t="str">
        <f t="shared" ca="1" si="348"/>
        <v/>
      </c>
      <c r="CT211" s="355"/>
      <c r="CU211" s="355" t="str">
        <f t="shared" si="349"/>
        <v/>
      </c>
      <c r="CV211" s="355" t="str">
        <f t="shared" ca="1" si="350"/>
        <v/>
      </c>
      <c r="CW211" s="355" t="str">
        <f t="shared" ca="1" si="351"/>
        <v/>
      </c>
      <c r="CX211" s="402"/>
      <c r="CY211" t="str">
        <f t="shared" ca="1" si="352"/>
        <v/>
      </c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</row>
    <row r="212" spans="1:133" x14ac:dyDescent="0.25">
      <c r="A212" s="126">
        <v>133</v>
      </c>
      <c r="B212" s="123">
        <f>IF(ввод!F135="","",ввод!F135)</f>
        <v>98.234010034269474</v>
      </c>
      <c r="C212" s="123">
        <f>IF(ввод!G135="","",ввод!G135)</f>
        <v>100.44481634442461</v>
      </c>
      <c r="D212" s="123" t="str">
        <f>IF(ввод!H135="","",ввод!H135)</f>
        <v/>
      </c>
      <c r="E212" s="124" t="str">
        <f>IF(ввод!I135="","",ввод!I135)</f>
        <v/>
      </c>
      <c r="F212" s="100">
        <f t="shared" si="248"/>
        <v>2</v>
      </c>
      <c r="G212" s="257">
        <f>IF(AND(F212&gt;=2,COUNTA(ввод!D135)=1),1,"")</f>
        <v>1</v>
      </c>
      <c r="H212" s="100">
        <f t="shared" si="284"/>
        <v>1.5632761338007057</v>
      </c>
      <c r="K212" s="100">
        <f t="shared" si="280"/>
        <v>99.339413189347042</v>
      </c>
      <c r="M212" s="100">
        <f>IF(ISNUMBER(парам!$B$8),K212-парам!$B$8,K212-$B$3)</f>
        <v>-0.66058681065295843</v>
      </c>
      <c r="N212" s="100">
        <f t="shared" si="281"/>
        <v>-0.66</v>
      </c>
      <c r="O212" s="125">
        <f t="shared" ca="1" si="285"/>
        <v>-0.84000199167638911</v>
      </c>
      <c r="P212" s="100">
        <f t="shared" si="286"/>
        <v>2.2108063101551352</v>
      </c>
      <c r="Q212" s="100">
        <f t="shared" si="282"/>
        <v>2.2000000000000002</v>
      </c>
      <c r="R212" s="125">
        <f t="shared" ca="1" si="287"/>
        <v>0.99208275876501872</v>
      </c>
      <c r="S212" s="100">
        <f t="shared" si="353"/>
        <v>0.26476804980065083</v>
      </c>
      <c r="T212" s="100">
        <f t="shared" si="288"/>
        <v>0.26</v>
      </c>
      <c r="U212" s="125">
        <f t="shared" ca="1" si="354"/>
        <v>0.33061592256130989</v>
      </c>
      <c r="V212" s="174">
        <f t="shared" ca="1" si="289"/>
        <v>0</v>
      </c>
      <c r="W212" s="351">
        <f t="shared" ca="1" si="290"/>
        <v>0</v>
      </c>
      <c r="X212" s="174">
        <f t="shared" ca="1" si="291"/>
        <v>0</v>
      </c>
      <c r="Y212" s="174">
        <f t="shared" ca="1" si="292"/>
        <v>0</v>
      </c>
      <c r="Z212" s="351">
        <f t="shared" si="293"/>
        <v>-1</v>
      </c>
      <c r="AA212" s="174">
        <f t="shared" si="294"/>
        <v>3</v>
      </c>
      <c r="AB212" s="174">
        <f t="shared" si="295"/>
        <v>2</v>
      </c>
      <c r="AC212" s="352">
        <f t="shared" si="355"/>
        <v>-1</v>
      </c>
      <c r="AD212" s="267">
        <f t="shared" si="296"/>
        <v>-2</v>
      </c>
      <c r="AE212" s="267">
        <f t="shared" si="297"/>
        <v>-1</v>
      </c>
      <c r="AF212" s="354">
        <f t="shared" ca="1" si="298"/>
        <v>0</v>
      </c>
      <c r="AG212" s="100">
        <f t="shared" ca="1" si="299"/>
        <v>7</v>
      </c>
      <c r="AH212" s="100">
        <f t="shared" ca="1" si="300"/>
        <v>4</v>
      </c>
      <c r="AI212" s="354">
        <f t="shared" ca="1" si="301"/>
        <v>1</v>
      </c>
      <c r="AJ212" s="100">
        <f t="shared" ca="1" si="302"/>
        <v>3</v>
      </c>
      <c r="AK212" s="100">
        <f t="shared" ca="1" si="303"/>
        <v>2</v>
      </c>
      <c r="AL212" s="354">
        <f t="shared" ca="1" si="304"/>
        <v>0</v>
      </c>
      <c r="AM212" s="354">
        <f t="shared" ca="1" si="305"/>
        <v>1</v>
      </c>
      <c r="AN212" s="100">
        <f t="shared" ref="AN212:AO212" ca="1" si="358">SUM(AL208:AL212)</f>
        <v>1</v>
      </c>
      <c r="AO212" s="100">
        <f t="shared" ca="1" si="358"/>
        <v>1</v>
      </c>
      <c r="AP212" s="355" t="str">
        <f t="shared" ca="1" si="307"/>
        <v/>
      </c>
      <c r="AQ212" s="355" t="str">
        <f t="shared" ca="1" si="308"/>
        <v/>
      </c>
      <c r="AR212" s="355" t="str">
        <f t="shared" si="309"/>
        <v/>
      </c>
      <c r="AS212" s="355" t="str">
        <f t="shared" si="310"/>
        <v/>
      </c>
      <c r="AT212" s="355" t="str">
        <f t="shared" ca="1" si="311"/>
        <v/>
      </c>
      <c r="AU212" s="355" t="str">
        <f t="shared" ca="1" si="312"/>
        <v/>
      </c>
      <c r="AV212" s="355" t="str">
        <f t="shared" ca="1" si="313"/>
        <v/>
      </c>
      <c r="AW212" s="379">
        <f t="shared" ca="1" si="314"/>
        <v>0</v>
      </c>
      <c r="AX212" s="351">
        <f t="shared" ca="1" si="315"/>
        <v>0</v>
      </c>
      <c r="AY212" s="174">
        <f t="shared" ca="1" si="316"/>
        <v>0</v>
      </c>
      <c r="AZ212" s="174">
        <f t="shared" ca="1" si="317"/>
        <v>0</v>
      </c>
      <c r="BA212" s="351"/>
      <c r="BB212" s="174"/>
      <c r="BC212" s="174"/>
      <c r="BD212" s="352">
        <f t="shared" si="318"/>
        <v>1</v>
      </c>
      <c r="BE212" s="267">
        <f t="shared" si="319"/>
        <v>2</v>
      </c>
      <c r="BF212" s="267">
        <f t="shared" si="320"/>
        <v>1</v>
      </c>
      <c r="BG212" s="354">
        <f t="shared" ca="1" si="321"/>
        <v>0</v>
      </c>
      <c r="BH212" s="100">
        <f t="shared" ca="1" si="322"/>
        <v>5</v>
      </c>
      <c r="BI212" s="100">
        <f t="shared" ca="1" si="323"/>
        <v>3</v>
      </c>
      <c r="BJ212" s="354">
        <f t="shared" ca="1" si="324"/>
        <v>1</v>
      </c>
      <c r="BK212" s="100">
        <f t="shared" ca="1" si="325"/>
        <v>5</v>
      </c>
      <c r="BL212" s="100">
        <f t="shared" ca="1" si="326"/>
        <v>1</v>
      </c>
      <c r="BM212" s="354">
        <f t="shared" ca="1" si="327"/>
        <v>1</v>
      </c>
      <c r="BN212" s="354"/>
      <c r="BQ212" s="355" t="str">
        <f t="shared" ca="1" si="328"/>
        <v/>
      </c>
      <c r="BR212" s="355" t="str">
        <f t="shared" ca="1" si="329"/>
        <v/>
      </c>
      <c r="BS212" s="355"/>
      <c r="BT212" s="355" t="str">
        <f t="shared" si="330"/>
        <v/>
      </c>
      <c r="BU212" s="355" t="str">
        <f t="shared" ca="1" si="331"/>
        <v/>
      </c>
      <c r="BV212" s="355" t="str">
        <f t="shared" ca="1" si="332"/>
        <v/>
      </c>
      <c r="BW212" s="355"/>
      <c r="BX212" s="379">
        <f t="shared" ca="1" si="333"/>
        <v>0</v>
      </c>
      <c r="BY212" s="351">
        <f t="shared" ca="1" si="334"/>
        <v>0</v>
      </c>
      <c r="BZ212" s="174">
        <f t="shared" ca="1" si="335"/>
        <v>1</v>
      </c>
      <c r="CA212" s="174">
        <f t="shared" ca="1" si="336"/>
        <v>0</v>
      </c>
      <c r="CB212" s="351"/>
      <c r="CC212" s="174"/>
      <c r="CD212" s="174"/>
      <c r="CE212" s="352">
        <f t="shared" si="337"/>
        <v>-1</v>
      </c>
      <c r="CF212" s="267">
        <f t="shared" si="338"/>
        <v>2</v>
      </c>
      <c r="CG212" s="267">
        <f t="shared" si="339"/>
        <v>1</v>
      </c>
      <c r="CH212" s="354">
        <f t="shared" ca="1" si="340"/>
        <v>1</v>
      </c>
      <c r="CI212" s="100">
        <f t="shared" ca="1" si="341"/>
        <v>3</v>
      </c>
      <c r="CJ212" s="100">
        <f t="shared" ca="1" si="342"/>
        <v>3</v>
      </c>
      <c r="CK212" s="354">
        <f t="shared" ca="1" si="343"/>
        <v>0</v>
      </c>
      <c r="CL212" s="100">
        <f t="shared" ca="1" si="344"/>
        <v>5</v>
      </c>
      <c r="CM212" s="100">
        <f t="shared" ca="1" si="345"/>
        <v>2</v>
      </c>
      <c r="CN212" s="354">
        <f t="shared" ca="1" si="346"/>
        <v>0</v>
      </c>
      <c r="CO212" s="354"/>
      <c r="CR212" s="355" t="str">
        <f t="shared" ca="1" si="347"/>
        <v/>
      </c>
      <c r="CS212" s="355" t="str">
        <f t="shared" ca="1" si="348"/>
        <v/>
      </c>
      <c r="CT212" s="355"/>
      <c r="CU212" s="355" t="str">
        <f t="shared" si="349"/>
        <v/>
      </c>
      <c r="CV212" s="355" t="str">
        <f t="shared" ca="1" si="350"/>
        <v/>
      </c>
      <c r="CW212" s="355" t="str">
        <f t="shared" ca="1" si="351"/>
        <v/>
      </c>
      <c r="CX212" s="402"/>
      <c r="CY212" t="str">
        <f t="shared" ca="1" si="352"/>
        <v/>
      </c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</row>
    <row r="213" spans="1:133" x14ac:dyDescent="0.25">
      <c r="A213" s="126">
        <v>134</v>
      </c>
      <c r="B213" s="123">
        <f>IF(ввод!F136="","",ввод!F136)</f>
        <v>100.00964073147541</v>
      </c>
      <c r="C213" s="123">
        <f>IF(ввод!G136="","",ввод!G136)</f>
        <v>100.78366994310075</v>
      </c>
      <c r="D213" s="123" t="str">
        <f>IF(ввод!H136="","",ввод!H136)</f>
        <v/>
      </c>
      <c r="E213" s="124" t="str">
        <f>IF(ввод!I136="","",ввод!I136)</f>
        <v/>
      </c>
      <c r="F213" s="100">
        <f t="shared" si="248"/>
        <v>2</v>
      </c>
      <c r="G213" s="257">
        <f>IF(AND(F213&gt;=2,COUNTA(ввод!D136)=1),1,"")</f>
        <v>1</v>
      </c>
      <c r="H213" s="100">
        <f t="shared" si="284"/>
        <v>0.5473213043767502</v>
      </c>
      <c r="K213" s="100">
        <f t="shared" si="280"/>
        <v>100.39665533728808</v>
      </c>
      <c r="M213" s="100">
        <f>IF(ISNUMBER(парам!$B$8),K213-парам!$B$8,K213-$B$3)</f>
        <v>0.396655337288081</v>
      </c>
      <c r="N213" s="100">
        <f t="shared" si="281"/>
        <v>0.4</v>
      </c>
      <c r="O213" s="125">
        <f t="shared" ca="1" si="285"/>
        <v>0.50438680875525554</v>
      </c>
      <c r="P213" s="100">
        <f t="shared" si="286"/>
        <v>0.77402921162533289</v>
      </c>
      <c r="Q213" s="100">
        <f t="shared" si="282"/>
        <v>0.77</v>
      </c>
      <c r="R213" s="125">
        <f t="shared" ca="1" si="287"/>
        <v>0.34733980634426909</v>
      </c>
      <c r="S213" s="100">
        <f t="shared" si="353"/>
        <v>1.0572421479410394</v>
      </c>
      <c r="T213" s="100">
        <f t="shared" si="288"/>
        <v>1.1000000000000001</v>
      </c>
      <c r="U213" s="125">
        <f t="shared" ca="1" si="354"/>
        <v>1.3987596723747726</v>
      </c>
      <c r="V213" s="174">
        <f t="shared" ca="1" si="289"/>
        <v>0</v>
      </c>
      <c r="W213" s="351">
        <f t="shared" ca="1" si="290"/>
        <v>0</v>
      </c>
      <c r="X213" s="174">
        <f t="shared" ca="1" si="291"/>
        <v>0</v>
      </c>
      <c r="Y213" s="174">
        <f t="shared" ca="1" si="292"/>
        <v>0</v>
      </c>
      <c r="Z213" s="351">
        <f t="shared" si="293"/>
        <v>1</v>
      </c>
      <c r="AA213" s="174">
        <f t="shared" si="294"/>
        <v>1</v>
      </c>
      <c r="AB213" s="174">
        <f t="shared" si="295"/>
        <v>0</v>
      </c>
      <c r="AC213" s="352">
        <f t="shared" si="355"/>
        <v>1</v>
      </c>
      <c r="AD213" s="267">
        <f t="shared" si="296"/>
        <v>0</v>
      </c>
      <c r="AE213" s="267">
        <f t="shared" si="297"/>
        <v>-1</v>
      </c>
      <c r="AF213" s="354">
        <f t="shared" ca="1" si="298"/>
        <v>1</v>
      </c>
      <c r="AG213" s="100">
        <f t="shared" ca="1" si="299"/>
        <v>8</v>
      </c>
      <c r="AH213" s="100">
        <f t="shared" ca="1" si="300"/>
        <v>4</v>
      </c>
      <c r="AI213" s="354">
        <f t="shared" ca="1" si="301"/>
        <v>0</v>
      </c>
      <c r="AJ213" s="100">
        <f t="shared" ca="1" si="302"/>
        <v>3</v>
      </c>
      <c r="AK213" s="100">
        <f t="shared" ca="1" si="303"/>
        <v>2</v>
      </c>
      <c r="AL213" s="354">
        <f t="shared" ca="1" si="304"/>
        <v>0</v>
      </c>
      <c r="AM213" s="354">
        <f t="shared" ca="1" si="305"/>
        <v>0</v>
      </c>
      <c r="AN213" s="100">
        <f t="shared" ref="AN213:AO213" ca="1" si="359">SUM(AL209:AL213)</f>
        <v>1</v>
      </c>
      <c r="AO213" s="100">
        <f t="shared" ca="1" si="359"/>
        <v>1</v>
      </c>
      <c r="AP213" s="355" t="str">
        <f t="shared" ca="1" si="307"/>
        <v/>
      </c>
      <c r="AQ213" s="355" t="str">
        <f t="shared" ca="1" si="308"/>
        <v/>
      </c>
      <c r="AR213" s="355" t="str">
        <f t="shared" si="309"/>
        <v/>
      </c>
      <c r="AS213" s="355" t="str">
        <f t="shared" si="310"/>
        <v/>
      </c>
      <c r="AT213" s="355" t="str">
        <f t="shared" ca="1" si="311"/>
        <v/>
      </c>
      <c r="AU213" s="355" t="str">
        <f t="shared" ca="1" si="312"/>
        <v/>
      </c>
      <c r="AV213" s="355" t="str">
        <f t="shared" ca="1" si="313"/>
        <v/>
      </c>
      <c r="AW213" s="379">
        <f t="shared" ca="1" si="314"/>
        <v>0</v>
      </c>
      <c r="AX213" s="351">
        <f t="shared" ca="1" si="315"/>
        <v>0</v>
      </c>
      <c r="AY213" s="174">
        <f t="shared" ca="1" si="316"/>
        <v>0</v>
      </c>
      <c r="AZ213" s="174">
        <f t="shared" ca="1" si="317"/>
        <v>0</v>
      </c>
      <c r="BA213" s="351"/>
      <c r="BB213" s="174"/>
      <c r="BC213" s="174"/>
      <c r="BD213" s="352">
        <f t="shared" si="318"/>
        <v>-1</v>
      </c>
      <c r="BE213" s="267">
        <f t="shared" si="319"/>
        <v>0</v>
      </c>
      <c r="BF213" s="267">
        <f t="shared" si="320"/>
        <v>-1</v>
      </c>
      <c r="BG213" s="354">
        <f t="shared" ca="1" si="321"/>
        <v>1</v>
      </c>
      <c r="BH213" s="100">
        <f t="shared" ca="1" si="322"/>
        <v>5</v>
      </c>
      <c r="BI213" s="100">
        <f t="shared" ca="1" si="323"/>
        <v>4</v>
      </c>
      <c r="BJ213" s="354">
        <f t="shared" ca="1" si="324"/>
        <v>0</v>
      </c>
      <c r="BK213" s="100">
        <f t="shared" ca="1" si="325"/>
        <v>4</v>
      </c>
      <c r="BL213" s="100">
        <f t="shared" ca="1" si="326"/>
        <v>1</v>
      </c>
      <c r="BM213" s="354">
        <f t="shared" ca="1" si="327"/>
        <v>0</v>
      </c>
      <c r="BN213" s="354"/>
      <c r="BQ213" s="355" t="str">
        <f t="shared" ca="1" si="328"/>
        <v/>
      </c>
      <c r="BR213" s="355" t="str">
        <f t="shared" ca="1" si="329"/>
        <v/>
      </c>
      <c r="BS213" s="355"/>
      <c r="BT213" s="355" t="str">
        <f t="shared" si="330"/>
        <v/>
      </c>
      <c r="BU213" s="355" t="str">
        <f t="shared" ca="1" si="331"/>
        <v/>
      </c>
      <c r="BV213" s="355" t="str">
        <f t="shared" ca="1" si="332"/>
        <v/>
      </c>
      <c r="BW213" s="355"/>
      <c r="BX213" s="379">
        <f t="shared" ca="1" si="333"/>
        <v>0</v>
      </c>
      <c r="BY213" s="351">
        <f t="shared" ca="1" si="334"/>
        <v>1</v>
      </c>
      <c r="BZ213" s="174">
        <f t="shared" ca="1" si="335"/>
        <v>1</v>
      </c>
      <c r="CA213" s="174">
        <f t="shared" ca="1" si="336"/>
        <v>2</v>
      </c>
      <c r="CB213" s="351"/>
      <c r="CC213" s="174"/>
      <c r="CD213" s="174"/>
      <c r="CE213" s="352">
        <f t="shared" si="337"/>
        <v>1</v>
      </c>
      <c r="CF213" s="267">
        <f t="shared" si="338"/>
        <v>2</v>
      </c>
      <c r="CG213" s="267">
        <f t="shared" si="339"/>
        <v>1</v>
      </c>
      <c r="CH213" s="354">
        <f t="shared" ca="1" si="340"/>
        <v>0</v>
      </c>
      <c r="CI213" s="100">
        <f t="shared" ca="1" si="341"/>
        <v>3</v>
      </c>
      <c r="CJ213" s="100">
        <f t="shared" ca="1" si="342"/>
        <v>2</v>
      </c>
      <c r="CK213" s="354">
        <f t="shared" ca="1" si="343"/>
        <v>1</v>
      </c>
      <c r="CL213" s="100">
        <f t="shared" ca="1" si="344"/>
        <v>5</v>
      </c>
      <c r="CM213" s="100">
        <f t="shared" ca="1" si="345"/>
        <v>3</v>
      </c>
      <c r="CN213" s="354">
        <f t="shared" ca="1" si="346"/>
        <v>1</v>
      </c>
      <c r="CO213" s="354"/>
      <c r="CR213" s="355" t="str">
        <f t="shared" ca="1" si="347"/>
        <v/>
      </c>
      <c r="CS213" s="355" t="str">
        <f t="shared" ca="1" si="348"/>
        <v xml:space="preserve">wR3'2&gt;2S </v>
      </c>
      <c r="CT213" s="355"/>
      <c r="CU213" s="355" t="str">
        <f t="shared" si="349"/>
        <v/>
      </c>
      <c r="CV213" s="355" t="str">
        <f t="shared" ca="1" si="350"/>
        <v/>
      </c>
      <c r="CW213" s="355" t="str">
        <f t="shared" ca="1" si="351"/>
        <v/>
      </c>
      <c r="CX213" s="402"/>
      <c r="CY213" t="str">
        <f t="shared" ca="1" si="352"/>
        <v xml:space="preserve">wR3'2&gt;2S </v>
      </c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</row>
    <row r="214" spans="1:133" x14ac:dyDescent="0.25">
      <c r="A214" s="126">
        <v>135</v>
      </c>
      <c r="B214" s="123">
        <f>IF(ввод!F137="","",ввод!F137)</f>
        <v>102.01929026198675</v>
      </c>
      <c r="C214" s="123">
        <f>IF(ввод!G137="","",ввод!G137)</f>
        <v>99.140628732255806</v>
      </c>
      <c r="D214" s="123" t="str">
        <f>IF(ввод!H137="","",ввод!H137)</f>
        <v/>
      </c>
      <c r="E214" s="124" t="str">
        <f>IF(ввод!I137="","",ввод!I137)</f>
        <v/>
      </c>
      <c r="F214" s="100">
        <f t="shared" si="248"/>
        <v>2</v>
      </c>
      <c r="G214" s="257">
        <f>IF(AND(F214&gt;=2,COUNTA(ввод!D137)=1),1,"")</f>
        <v>1</v>
      </c>
      <c r="H214" s="100">
        <f t="shared" si="284"/>
        <v>2.0355210884135939</v>
      </c>
      <c r="K214" s="100">
        <f t="shared" si="280"/>
        <v>100.57995949712128</v>
      </c>
      <c r="M214" s="100">
        <f>IF(ISNUMBER(парам!$B$8),K214-парам!$B$8,K214-$B$3)</f>
        <v>0.57995949712127981</v>
      </c>
      <c r="N214" s="100">
        <f t="shared" si="281"/>
        <v>0.57999999999999996</v>
      </c>
      <c r="O214" s="125">
        <f t="shared" ca="1" si="285"/>
        <v>0.73747632380363559</v>
      </c>
      <c r="P214" s="100">
        <f t="shared" si="286"/>
        <v>2.8786615297309481</v>
      </c>
      <c r="Q214" s="100">
        <f t="shared" si="282"/>
        <v>2.9</v>
      </c>
      <c r="R214" s="125">
        <f t="shared" ca="1" si="287"/>
        <v>1.2917777820915519</v>
      </c>
      <c r="S214" s="100">
        <f t="shared" si="353"/>
        <v>0.18330415983319881</v>
      </c>
      <c r="T214" s="100">
        <f t="shared" si="288"/>
        <v>0.18</v>
      </c>
      <c r="U214" s="125">
        <f t="shared" ca="1" si="354"/>
        <v>0.22888794638859913</v>
      </c>
      <c r="V214" s="174">
        <f t="shared" ca="1" si="289"/>
        <v>0</v>
      </c>
      <c r="W214" s="351">
        <f t="shared" ca="1" si="290"/>
        <v>0</v>
      </c>
      <c r="X214" s="174">
        <f t="shared" ca="1" si="291"/>
        <v>0</v>
      </c>
      <c r="Y214" s="174">
        <f t="shared" ca="1" si="292"/>
        <v>0</v>
      </c>
      <c r="Z214" s="351">
        <f t="shared" si="293"/>
        <v>1</v>
      </c>
      <c r="AA214" s="174">
        <f t="shared" si="294"/>
        <v>1</v>
      </c>
      <c r="AB214" s="174">
        <f t="shared" si="295"/>
        <v>0</v>
      </c>
      <c r="AC214" s="352">
        <f t="shared" si="355"/>
        <v>1</v>
      </c>
      <c r="AD214" s="267">
        <f t="shared" si="296"/>
        <v>0</v>
      </c>
      <c r="AE214" s="267">
        <f t="shared" si="297"/>
        <v>1</v>
      </c>
      <c r="AF214" s="354">
        <f t="shared" ca="1" si="298"/>
        <v>0</v>
      </c>
      <c r="AG214" s="100">
        <f t="shared" ca="1" si="299"/>
        <v>8</v>
      </c>
      <c r="AH214" s="100">
        <f t="shared" ca="1" si="300"/>
        <v>4</v>
      </c>
      <c r="AI214" s="354">
        <f t="shared" ca="1" si="301"/>
        <v>1</v>
      </c>
      <c r="AJ214" s="100">
        <f t="shared" ca="1" si="302"/>
        <v>4</v>
      </c>
      <c r="AK214" s="100">
        <f t="shared" ca="1" si="303"/>
        <v>2</v>
      </c>
      <c r="AL214" s="354">
        <f t="shared" ca="1" si="304"/>
        <v>1</v>
      </c>
      <c r="AM214" s="354">
        <f t="shared" ca="1" si="305"/>
        <v>0</v>
      </c>
      <c r="AN214" s="100">
        <f t="shared" ref="AN214:AO214" ca="1" si="360">SUM(AL210:AL214)</f>
        <v>2</v>
      </c>
      <c r="AO214" s="100">
        <f t="shared" ca="1" si="360"/>
        <v>1</v>
      </c>
      <c r="AP214" s="355" t="str">
        <f t="shared" ca="1" si="307"/>
        <v/>
      </c>
      <c r="AQ214" s="355" t="str">
        <f t="shared" ca="1" si="308"/>
        <v/>
      </c>
      <c r="AR214" s="355" t="str">
        <f t="shared" si="309"/>
        <v/>
      </c>
      <c r="AS214" s="355" t="str">
        <f t="shared" si="310"/>
        <v/>
      </c>
      <c r="AT214" s="355" t="str">
        <f t="shared" ca="1" si="311"/>
        <v/>
      </c>
      <c r="AU214" s="355" t="str">
        <f t="shared" ca="1" si="312"/>
        <v/>
      </c>
      <c r="AV214" s="355" t="str">
        <f t="shared" ca="1" si="313"/>
        <v/>
      </c>
      <c r="AW214" s="379">
        <f t="shared" ca="1" si="314"/>
        <v>0</v>
      </c>
      <c r="AX214" s="351">
        <f t="shared" ca="1" si="315"/>
        <v>1</v>
      </c>
      <c r="AY214" s="174">
        <f t="shared" ca="1" si="316"/>
        <v>1</v>
      </c>
      <c r="AZ214" s="174">
        <f t="shared" ca="1" si="317"/>
        <v>1</v>
      </c>
      <c r="BA214" s="351"/>
      <c r="BB214" s="174"/>
      <c r="BC214" s="174"/>
      <c r="BD214" s="352">
        <f t="shared" si="318"/>
        <v>1</v>
      </c>
      <c r="BE214" s="267">
        <f t="shared" si="319"/>
        <v>0</v>
      </c>
      <c r="BF214" s="267">
        <f t="shared" si="320"/>
        <v>1</v>
      </c>
      <c r="BG214" s="354">
        <f t="shared" ca="1" si="321"/>
        <v>0</v>
      </c>
      <c r="BH214" s="100">
        <f t="shared" ca="1" si="322"/>
        <v>4</v>
      </c>
      <c r="BI214" s="100">
        <f t="shared" ca="1" si="323"/>
        <v>4</v>
      </c>
      <c r="BJ214" s="354">
        <f t="shared" ca="1" si="324"/>
        <v>1</v>
      </c>
      <c r="BK214" s="100">
        <f t="shared" ca="1" si="325"/>
        <v>4</v>
      </c>
      <c r="BL214" s="100">
        <f t="shared" ca="1" si="326"/>
        <v>2</v>
      </c>
      <c r="BM214" s="354">
        <f t="shared" ca="1" si="327"/>
        <v>1</v>
      </c>
      <c r="BN214" s="354"/>
      <c r="BQ214" s="355" t="str">
        <f t="shared" ca="1" si="328"/>
        <v/>
      </c>
      <c r="BR214" s="355" t="str">
        <f t="shared" ca="1" si="329"/>
        <v/>
      </c>
      <c r="BS214" s="355"/>
      <c r="BT214" s="355" t="str">
        <f t="shared" si="330"/>
        <v/>
      </c>
      <c r="BU214" s="355" t="str">
        <f t="shared" ca="1" si="331"/>
        <v/>
      </c>
      <c r="BV214" s="355" t="str">
        <f t="shared" ca="1" si="332"/>
        <v/>
      </c>
      <c r="BW214" s="355"/>
      <c r="BX214" s="379">
        <f t="shared" ca="1" si="333"/>
        <v>0</v>
      </c>
      <c r="BY214" s="351">
        <f t="shared" ca="1" si="334"/>
        <v>0</v>
      </c>
      <c r="BZ214" s="174">
        <f t="shared" ca="1" si="335"/>
        <v>1</v>
      </c>
      <c r="CA214" s="174">
        <f t="shared" ca="1" si="336"/>
        <v>0</v>
      </c>
      <c r="CB214" s="351"/>
      <c r="CC214" s="174"/>
      <c r="CD214" s="174"/>
      <c r="CE214" s="352">
        <f t="shared" si="337"/>
        <v>-1</v>
      </c>
      <c r="CF214" s="267">
        <f t="shared" si="338"/>
        <v>0</v>
      </c>
      <c r="CG214" s="267">
        <f t="shared" si="339"/>
        <v>1</v>
      </c>
      <c r="CH214" s="354">
        <f t="shared" ca="1" si="340"/>
        <v>1</v>
      </c>
      <c r="CI214" s="100">
        <f t="shared" ca="1" si="341"/>
        <v>4</v>
      </c>
      <c r="CJ214" s="100">
        <f t="shared" ca="1" si="342"/>
        <v>3</v>
      </c>
      <c r="CK214" s="354">
        <f t="shared" ca="1" si="343"/>
        <v>0</v>
      </c>
      <c r="CL214" s="100">
        <f t="shared" ca="1" si="344"/>
        <v>5</v>
      </c>
      <c r="CM214" s="100">
        <f t="shared" ca="1" si="345"/>
        <v>2</v>
      </c>
      <c r="CN214" s="354">
        <f t="shared" ca="1" si="346"/>
        <v>0</v>
      </c>
      <c r="CO214" s="354"/>
      <c r="CR214" s="355" t="str">
        <f t="shared" ca="1" si="347"/>
        <v/>
      </c>
      <c r="CS214" s="355" t="str">
        <f t="shared" ca="1" si="348"/>
        <v/>
      </c>
      <c r="CT214" s="355"/>
      <c r="CU214" s="355" t="str">
        <f t="shared" si="349"/>
        <v/>
      </c>
      <c r="CV214" s="355" t="str">
        <f t="shared" ca="1" si="350"/>
        <v/>
      </c>
      <c r="CW214" s="355" t="str">
        <f t="shared" ca="1" si="351"/>
        <v/>
      </c>
      <c r="CX214" s="402"/>
      <c r="CY214" t="str">
        <f t="shared" ca="1" si="352"/>
        <v/>
      </c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</row>
    <row r="215" spans="1:133" x14ac:dyDescent="0.25">
      <c r="A215" s="126">
        <v>136</v>
      </c>
      <c r="B215" s="123">
        <f>IF(ввод!F138="","",ввод!F138)</f>
        <v>101.35256811321932</v>
      </c>
      <c r="C215" s="123">
        <f>IF(ввод!G138="","",ввод!G138)</f>
        <v>97.05904238227518</v>
      </c>
      <c r="D215" s="123" t="str">
        <f>IF(ввод!H138="","",ввод!H138)</f>
        <v/>
      </c>
      <c r="E215" s="124" t="str">
        <f>IF(ввод!I138="","",ввод!I138)</f>
        <v/>
      </c>
      <c r="F215" s="100">
        <f t="shared" si="248"/>
        <v>2</v>
      </c>
      <c r="G215" s="257">
        <f>IF(AND(F215&gt;=2,COUNTA(ввод!D138)=1),1,"")</f>
        <v>1</v>
      </c>
      <c r="H215" s="100">
        <f t="shared" si="284"/>
        <v>3.0359811595495296</v>
      </c>
      <c r="K215" s="100">
        <f t="shared" si="280"/>
        <v>99.20580524774725</v>
      </c>
      <c r="M215" s="100">
        <f>IF(ISNUMBER(парам!$B$8),K215-парам!$B$8,K215-$B$3)</f>
        <v>-0.79419475225274994</v>
      </c>
      <c r="N215" s="100">
        <f t="shared" si="281"/>
        <v>-0.79</v>
      </c>
      <c r="O215" s="125">
        <f t="shared" ca="1" si="285"/>
        <v>-1.0098978104207454</v>
      </c>
      <c r="P215" s="100">
        <f t="shared" si="286"/>
        <v>4.2935257309441397</v>
      </c>
      <c r="Q215" s="100">
        <f t="shared" si="282"/>
        <v>4.3</v>
      </c>
      <c r="R215" s="125">
        <f t="shared" ca="1" si="287"/>
        <v>1.9266874861076178</v>
      </c>
      <c r="S215" s="100">
        <f t="shared" si="353"/>
        <v>1.3741542493740297</v>
      </c>
      <c r="T215" s="100">
        <f t="shared" si="288"/>
        <v>1.4</v>
      </c>
      <c r="U215" s="125">
        <f t="shared" ca="1" si="354"/>
        <v>1.7802395830224376</v>
      </c>
      <c r="V215" s="174">
        <f t="shared" ca="1" si="289"/>
        <v>0</v>
      </c>
      <c r="W215" s="351">
        <f t="shared" ca="1" si="290"/>
        <v>0</v>
      </c>
      <c r="X215" s="174">
        <f t="shared" ca="1" si="291"/>
        <v>0</v>
      </c>
      <c r="Y215" s="174">
        <f t="shared" ca="1" si="292"/>
        <v>0</v>
      </c>
      <c r="Z215" s="351">
        <f t="shared" si="293"/>
        <v>-1</v>
      </c>
      <c r="AA215" s="174">
        <f t="shared" si="294"/>
        <v>1</v>
      </c>
      <c r="AB215" s="174">
        <f t="shared" si="295"/>
        <v>0</v>
      </c>
      <c r="AC215" s="352">
        <f t="shared" si="355"/>
        <v>-1</v>
      </c>
      <c r="AD215" s="267">
        <f t="shared" si="296"/>
        <v>0</v>
      </c>
      <c r="AE215" s="267">
        <f t="shared" si="297"/>
        <v>-1</v>
      </c>
      <c r="AF215" s="354">
        <f t="shared" ca="1" si="298"/>
        <v>0</v>
      </c>
      <c r="AG215" s="100">
        <f t="shared" ca="1" si="299"/>
        <v>7</v>
      </c>
      <c r="AH215" s="100">
        <f t="shared" ca="1" si="300"/>
        <v>3</v>
      </c>
      <c r="AI215" s="354">
        <f t="shared" ca="1" si="301"/>
        <v>1</v>
      </c>
      <c r="AJ215" s="100">
        <f t="shared" ca="1" si="302"/>
        <v>4</v>
      </c>
      <c r="AK215" s="100">
        <f t="shared" ca="1" si="303"/>
        <v>3</v>
      </c>
      <c r="AL215" s="354">
        <f t="shared" ca="1" si="304"/>
        <v>0</v>
      </c>
      <c r="AM215" s="354">
        <f t="shared" ca="1" si="305"/>
        <v>1</v>
      </c>
      <c r="AN215" s="100">
        <f t="shared" ref="AN215:AO215" ca="1" si="361">SUM(AL211:AL215)</f>
        <v>1</v>
      </c>
      <c r="AO215" s="100">
        <f t="shared" ca="1" si="361"/>
        <v>2</v>
      </c>
      <c r="AP215" s="355" t="str">
        <f t="shared" ca="1" si="307"/>
        <v/>
      </c>
      <c r="AQ215" s="355" t="str">
        <f t="shared" ca="1" si="308"/>
        <v/>
      </c>
      <c r="AR215" s="355" t="str">
        <f t="shared" si="309"/>
        <v/>
      </c>
      <c r="AS215" s="355" t="str">
        <f t="shared" si="310"/>
        <v/>
      </c>
      <c r="AT215" s="355" t="str">
        <f t="shared" ca="1" si="311"/>
        <v/>
      </c>
      <c r="AU215" s="355" t="str">
        <f t="shared" ca="1" si="312"/>
        <v/>
      </c>
      <c r="AV215" s="355" t="str">
        <f t="shared" ca="1" si="313"/>
        <v/>
      </c>
      <c r="AW215" s="379">
        <f t="shared" ca="1" si="314"/>
        <v>1</v>
      </c>
      <c r="AX215" s="351">
        <f t="shared" ca="1" si="315"/>
        <v>1</v>
      </c>
      <c r="AY215" s="174">
        <f t="shared" ca="1" si="316"/>
        <v>2</v>
      </c>
      <c r="AZ215" s="174">
        <f t="shared" ca="1" si="317"/>
        <v>1</v>
      </c>
      <c r="BA215" s="351"/>
      <c r="BB215" s="174"/>
      <c r="BC215" s="174"/>
      <c r="BD215" s="352">
        <f t="shared" si="318"/>
        <v>1</v>
      </c>
      <c r="BE215" s="267">
        <f t="shared" si="319"/>
        <v>2</v>
      </c>
      <c r="BF215" s="267">
        <f t="shared" si="320"/>
        <v>3</v>
      </c>
      <c r="BG215" s="354">
        <f t="shared" ca="1" si="321"/>
        <v>0</v>
      </c>
      <c r="BH215" s="100">
        <f t="shared" ca="1" si="322"/>
        <v>4</v>
      </c>
      <c r="BI215" s="100">
        <f t="shared" ca="1" si="323"/>
        <v>4</v>
      </c>
      <c r="BJ215" s="354">
        <f t="shared" ca="1" si="324"/>
        <v>1</v>
      </c>
      <c r="BK215" s="100">
        <f t="shared" ca="1" si="325"/>
        <v>4</v>
      </c>
      <c r="BL215" s="100">
        <f t="shared" ca="1" si="326"/>
        <v>3</v>
      </c>
      <c r="BM215" s="354">
        <f t="shared" ca="1" si="327"/>
        <v>1</v>
      </c>
      <c r="BN215" s="354"/>
      <c r="BQ215" s="355" t="str">
        <f t="shared" ca="1" si="328"/>
        <v xml:space="preserve">wr1'1&gt;3S </v>
      </c>
      <c r="BR215" s="355" t="str">
        <f t="shared" ca="1" si="329"/>
        <v xml:space="preserve">wr3'2&gt;2S </v>
      </c>
      <c r="BS215" s="355"/>
      <c r="BT215" s="355" t="str">
        <f t="shared" si="330"/>
        <v/>
      </c>
      <c r="BU215" s="355" t="str">
        <f t="shared" ca="1" si="331"/>
        <v/>
      </c>
      <c r="BV215" s="355" t="str">
        <f t="shared" ca="1" si="332"/>
        <v/>
      </c>
      <c r="BW215" s="355"/>
      <c r="BX215" s="379">
        <f t="shared" ca="1" si="333"/>
        <v>1</v>
      </c>
      <c r="BY215" s="351">
        <f t="shared" ca="1" si="334"/>
        <v>1</v>
      </c>
      <c r="BZ215" s="174">
        <f t="shared" ca="1" si="335"/>
        <v>1</v>
      </c>
      <c r="CA215" s="174">
        <f t="shared" ca="1" si="336"/>
        <v>2</v>
      </c>
      <c r="CB215" s="351"/>
      <c r="CC215" s="174"/>
      <c r="CD215" s="174"/>
      <c r="CE215" s="352">
        <f t="shared" si="337"/>
        <v>1</v>
      </c>
      <c r="CF215" s="267">
        <f t="shared" si="338"/>
        <v>2</v>
      </c>
      <c r="CG215" s="267">
        <f t="shared" si="339"/>
        <v>1</v>
      </c>
      <c r="CH215" s="354">
        <f t="shared" ca="1" si="340"/>
        <v>0</v>
      </c>
      <c r="CI215" s="100">
        <f t="shared" ca="1" si="341"/>
        <v>4</v>
      </c>
      <c r="CJ215" s="100">
        <f t="shared" ca="1" si="342"/>
        <v>3</v>
      </c>
      <c r="CK215" s="354">
        <f t="shared" ca="1" si="343"/>
        <v>1</v>
      </c>
      <c r="CL215" s="100">
        <f t="shared" ca="1" si="344"/>
        <v>5</v>
      </c>
      <c r="CM215" s="100">
        <f t="shared" ca="1" si="345"/>
        <v>2</v>
      </c>
      <c r="CN215" s="354">
        <f t="shared" ca="1" si="346"/>
        <v>1</v>
      </c>
      <c r="CO215" s="354"/>
      <c r="CR215" s="355" t="str">
        <f t="shared" ca="1" si="347"/>
        <v xml:space="preserve">wR1'1&gt;3S </v>
      </c>
      <c r="CS215" s="355" t="str">
        <f t="shared" ca="1" si="348"/>
        <v xml:space="preserve">wR3'2&gt;2S </v>
      </c>
      <c r="CT215" s="355"/>
      <c r="CU215" s="355" t="str">
        <f t="shared" si="349"/>
        <v/>
      </c>
      <c r="CV215" s="355" t="str">
        <f t="shared" ca="1" si="350"/>
        <v/>
      </c>
      <c r="CW215" s="355" t="str">
        <f t="shared" ca="1" si="351"/>
        <v/>
      </c>
      <c r="CX215" s="402"/>
      <c r="CY215" t="str">
        <f t="shared" ca="1" si="352"/>
        <v xml:space="preserve">wr1'1&gt;3S wr3'2&gt;2S wR1'1&gt;3S wR3'2&gt;2S </v>
      </c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</row>
    <row r="216" spans="1:133" x14ac:dyDescent="0.25">
      <c r="A216" s="126">
        <v>137</v>
      </c>
      <c r="B216" s="123">
        <f>IF(ввод!F139="","",ввод!F139)</f>
        <v>100.03708846922234</v>
      </c>
      <c r="C216" s="123">
        <f>IF(ввод!G139="","",ввод!G139)</f>
        <v>98.380760732543649</v>
      </c>
      <c r="D216" s="123" t="str">
        <f>IF(ввод!H139="","",ввод!H139)</f>
        <v/>
      </c>
      <c r="E216" s="124" t="str">
        <f>IF(ввод!I139="","",ввод!I139)</f>
        <v/>
      </c>
      <c r="F216" s="100">
        <f t="shared" si="248"/>
        <v>2</v>
      </c>
      <c r="G216" s="257">
        <f>IF(AND(F216&gt;=2,COUNTA(ввод!D139)=1),1,"")</f>
        <v>1</v>
      </c>
      <c r="H216" s="100">
        <f t="shared" si="284"/>
        <v>1.1712005744728684</v>
      </c>
      <c r="K216" s="100">
        <f t="shared" si="280"/>
        <v>99.208924600882995</v>
      </c>
      <c r="M216" s="100">
        <f>IF(ISNUMBER(парам!$B$8),K216-парам!$B$8,K216-$B$3)</f>
        <v>-0.79107539911700542</v>
      </c>
      <c r="N216" s="100">
        <f t="shared" si="281"/>
        <v>-0.79</v>
      </c>
      <c r="O216" s="125">
        <f t="shared" ca="1" si="285"/>
        <v>-1.0059312419024045</v>
      </c>
      <c r="P216" s="100">
        <f t="shared" si="286"/>
        <v>1.6563277366786906</v>
      </c>
      <c r="Q216" s="100">
        <f t="shared" si="282"/>
        <v>1.7</v>
      </c>
      <c r="R216" s="125">
        <f t="shared" ca="1" si="287"/>
        <v>0.7432646554676734</v>
      </c>
      <c r="S216" s="100">
        <f t="shared" si="353"/>
        <v>3.1193531357445181E-3</v>
      </c>
      <c r="T216" s="100">
        <f t="shared" si="288"/>
        <v>3.0999999999999999E-3</v>
      </c>
      <c r="U216" s="125">
        <f t="shared" ca="1" si="354"/>
        <v>3.9419590766925404E-3</v>
      </c>
      <c r="V216" s="174">
        <f t="shared" ca="1" si="289"/>
        <v>0</v>
      </c>
      <c r="W216" s="351">
        <f t="shared" ca="1" si="290"/>
        <v>0</v>
      </c>
      <c r="X216" s="174">
        <f t="shared" ca="1" si="291"/>
        <v>0</v>
      </c>
      <c r="Y216" s="174">
        <f t="shared" ca="1" si="292"/>
        <v>0</v>
      </c>
      <c r="Z216" s="351">
        <f t="shared" si="293"/>
        <v>-1</v>
      </c>
      <c r="AA216" s="174">
        <f t="shared" si="294"/>
        <v>1</v>
      </c>
      <c r="AB216" s="174">
        <f t="shared" si="295"/>
        <v>2</v>
      </c>
      <c r="AC216" s="352">
        <f t="shared" si="355"/>
        <v>1</v>
      </c>
      <c r="AD216" s="267">
        <f t="shared" si="296"/>
        <v>0</v>
      </c>
      <c r="AE216" s="267">
        <f t="shared" si="297"/>
        <v>1</v>
      </c>
      <c r="AF216" s="354">
        <f t="shared" ca="1" si="298"/>
        <v>0</v>
      </c>
      <c r="AG216" s="100">
        <f t="shared" ca="1" si="299"/>
        <v>7</v>
      </c>
      <c r="AH216" s="100">
        <f t="shared" ca="1" si="300"/>
        <v>2</v>
      </c>
      <c r="AI216" s="354">
        <f t="shared" ca="1" si="301"/>
        <v>1</v>
      </c>
      <c r="AJ216" s="100">
        <f t="shared" ca="1" si="302"/>
        <v>5</v>
      </c>
      <c r="AK216" s="100">
        <f t="shared" ca="1" si="303"/>
        <v>3</v>
      </c>
      <c r="AL216" s="354">
        <f t="shared" ca="1" si="304"/>
        <v>0</v>
      </c>
      <c r="AM216" s="354">
        <f t="shared" ca="1" si="305"/>
        <v>1</v>
      </c>
      <c r="AN216" s="100">
        <f t="shared" ref="AN216:AO216" ca="1" si="362">SUM(AL212:AL216)</f>
        <v>1</v>
      </c>
      <c r="AO216" s="100">
        <f t="shared" ca="1" si="362"/>
        <v>3</v>
      </c>
      <c r="AP216" s="355" t="str">
        <f t="shared" ca="1" si="307"/>
        <v/>
      </c>
      <c r="AQ216" s="355" t="str">
        <f t="shared" ca="1" si="308"/>
        <v/>
      </c>
      <c r="AR216" s="355" t="str">
        <f t="shared" si="309"/>
        <v/>
      </c>
      <c r="AS216" s="355" t="str">
        <f t="shared" si="310"/>
        <v/>
      </c>
      <c r="AT216" s="355" t="str">
        <f t="shared" ca="1" si="311"/>
        <v/>
      </c>
      <c r="AU216" s="355" t="str">
        <f t="shared" ca="1" si="312"/>
        <v/>
      </c>
      <c r="AV216" s="355" t="str">
        <f t="shared" ca="1" si="313"/>
        <v/>
      </c>
      <c r="AW216" s="379">
        <f t="shared" ca="1" si="314"/>
        <v>0</v>
      </c>
      <c r="AX216" s="351">
        <f t="shared" ca="1" si="315"/>
        <v>0</v>
      </c>
      <c r="AY216" s="174">
        <f t="shared" ca="1" si="316"/>
        <v>1</v>
      </c>
      <c r="AZ216" s="174">
        <f t="shared" ca="1" si="317"/>
        <v>1</v>
      </c>
      <c r="BA216" s="351"/>
      <c r="BB216" s="174"/>
      <c r="BC216" s="174"/>
      <c r="BD216" s="352">
        <f t="shared" si="318"/>
        <v>-1</v>
      </c>
      <c r="BE216" s="267">
        <f t="shared" si="319"/>
        <v>2</v>
      </c>
      <c r="BF216" s="267">
        <f t="shared" si="320"/>
        <v>1</v>
      </c>
      <c r="BG216" s="354">
        <f t="shared" ca="1" si="321"/>
        <v>0</v>
      </c>
      <c r="BH216" s="100">
        <f t="shared" ca="1" si="322"/>
        <v>4</v>
      </c>
      <c r="BI216" s="100">
        <f t="shared" ca="1" si="323"/>
        <v>3</v>
      </c>
      <c r="BJ216" s="354">
        <f t="shared" ca="1" si="324"/>
        <v>1</v>
      </c>
      <c r="BK216" s="100">
        <f t="shared" ca="1" si="325"/>
        <v>4</v>
      </c>
      <c r="BL216" s="100">
        <f t="shared" ca="1" si="326"/>
        <v>3</v>
      </c>
      <c r="BM216" s="354">
        <f t="shared" ca="1" si="327"/>
        <v>1</v>
      </c>
      <c r="BN216" s="354"/>
      <c r="BQ216" s="355" t="str">
        <f t="shared" ca="1" si="328"/>
        <v/>
      </c>
      <c r="BR216" s="355" t="str">
        <f t="shared" ca="1" si="329"/>
        <v/>
      </c>
      <c r="BS216" s="355"/>
      <c r="BT216" s="355" t="str">
        <f t="shared" si="330"/>
        <v/>
      </c>
      <c r="BU216" s="355" t="str">
        <f t="shared" ca="1" si="331"/>
        <v/>
      </c>
      <c r="BV216" s="355" t="str">
        <f t="shared" ca="1" si="332"/>
        <v/>
      </c>
      <c r="BW216" s="355"/>
      <c r="BX216" s="379">
        <f t="shared" ca="1" si="333"/>
        <v>0</v>
      </c>
      <c r="BY216" s="351">
        <f t="shared" ca="1" si="334"/>
        <v>0</v>
      </c>
      <c r="BZ216" s="174">
        <f t="shared" ca="1" si="335"/>
        <v>1</v>
      </c>
      <c r="CA216" s="174">
        <f t="shared" ca="1" si="336"/>
        <v>0</v>
      </c>
      <c r="CB216" s="351"/>
      <c r="CC216" s="174"/>
      <c r="CD216" s="174"/>
      <c r="CE216" s="352">
        <f t="shared" si="337"/>
        <v>-1</v>
      </c>
      <c r="CF216" s="267">
        <f t="shared" si="338"/>
        <v>0</v>
      </c>
      <c r="CG216" s="267">
        <f t="shared" si="339"/>
        <v>-1</v>
      </c>
      <c r="CH216" s="354">
        <f t="shared" ca="1" si="340"/>
        <v>1</v>
      </c>
      <c r="CI216" s="100">
        <f t="shared" ca="1" si="341"/>
        <v>5</v>
      </c>
      <c r="CJ216" s="100">
        <f t="shared" ca="1" si="342"/>
        <v>3</v>
      </c>
      <c r="CK216" s="354">
        <f t="shared" ca="1" si="343"/>
        <v>0</v>
      </c>
      <c r="CL216" s="100">
        <f t="shared" ca="1" si="344"/>
        <v>4</v>
      </c>
      <c r="CM216" s="100">
        <f t="shared" ca="1" si="345"/>
        <v>2</v>
      </c>
      <c r="CN216" s="354">
        <f t="shared" ca="1" si="346"/>
        <v>0</v>
      </c>
      <c r="CO216" s="354"/>
      <c r="CR216" s="355" t="str">
        <f t="shared" ca="1" si="347"/>
        <v/>
      </c>
      <c r="CS216" s="355" t="str">
        <f t="shared" ca="1" si="348"/>
        <v/>
      </c>
      <c r="CT216" s="355"/>
      <c r="CU216" s="355" t="str">
        <f t="shared" si="349"/>
        <v/>
      </c>
      <c r="CV216" s="355" t="str">
        <f t="shared" ca="1" si="350"/>
        <v/>
      </c>
      <c r="CW216" s="355" t="str">
        <f t="shared" ca="1" si="351"/>
        <v/>
      </c>
      <c r="CX216" s="402"/>
      <c r="CY216" t="str">
        <f t="shared" ca="1" si="352"/>
        <v/>
      </c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</row>
    <row r="217" spans="1:133" x14ac:dyDescent="0.25">
      <c r="A217" s="126">
        <v>138</v>
      </c>
      <c r="B217" s="123">
        <f>IF(ввод!F140="","",ввод!F140)</f>
        <v>100.77299862658724</v>
      </c>
      <c r="C217" s="123">
        <f>IF(ввод!G140="","",ввод!G140)</f>
        <v>100.76981138909356</v>
      </c>
      <c r="D217" s="123" t="str">
        <f>IF(ввод!H140="","",ввод!H140)</f>
        <v/>
      </c>
      <c r="E217" s="124" t="str">
        <f>IF(ввод!I140="","",ввод!I140)</f>
        <v/>
      </c>
      <c r="F217" s="100">
        <f t="shared" si="248"/>
        <v>2</v>
      </c>
      <c r="G217" s="257">
        <f>IF(AND(F217&gt;=2,COUNTA(ввод!D140)=1),1,"")</f>
        <v>1</v>
      </c>
      <c r="H217" s="100">
        <f t="shared" si="284"/>
        <v>2.2537172450308638E-3</v>
      </c>
      <c r="K217" s="100">
        <f t="shared" si="280"/>
        <v>100.7714050078404</v>
      </c>
      <c r="M217" s="100">
        <f>IF(ISNUMBER(парам!$B$8),K217-парам!$B$8,K217-$B$3)</f>
        <v>0.7714050078404</v>
      </c>
      <c r="N217" s="100">
        <f t="shared" si="281"/>
        <v>0.77</v>
      </c>
      <c r="O217" s="125">
        <f t="shared" ca="1" si="285"/>
        <v>0.9809183782137243</v>
      </c>
      <c r="P217" s="100">
        <f t="shared" si="286"/>
        <v>3.1872374936767756E-3</v>
      </c>
      <c r="Q217" s="100">
        <f t="shared" si="282"/>
        <v>3.2000000000000002E-3</v>
      </c>
      <c r="R217" s="125">
        <f t="shared" ca="1" si="287"/>
        <v>1.4302489327272987E-3</v>
      </c>
      <c r="S217" s="100">
        <f t="shared" si="353"/>
        <v>1.5624804069574054</v>
      </c>
      <c r="T217" s="100">
        <f t="shared" si="288"/>
        <v>1.6</v>
      </c>
      <c r="U217" s="125">
        <f t="shared" ca="1" si="354"/>
        <v>2.0345595234542144</v>
      </c>
      <c r="V217" s="174">
        <f t="shared" ca="1" si="289"/>
        <v>0</v>
      </c>
      <c r="W217" s="351">
        <f t="shared" ca="1" si="290"/>
        <v>0</v>
      </c>
      <c r="X217" s="174">
        <f t="shared" ca="1" si="291"/>
        <v>0</v>
      </c>
      <c r="Y217" s="174">
        <f t="shared" ca="1" si="292"/>
        <v>0</v>
      </c>
      <c r="Z217" s="351">
        <f t="shared" si="293"/>
        <v>1</v>
      </c>
      <c r="AA217" s="174">
        <f t="shared" si="294"/>
        <v>1</v>
      </c>
      <c r="AB217" s="174">
        <f t="shared" si="295"/>
        <v>0</v>
      </c>
      <c r="AC217" s="352">
        <f t="shared" si="355"/>
        <v>1</v>
      </c>
      <c r="AD217" s="267">
        <f t="shared" si="296"/>
        <v>2</v>
      </c>
      <c r="AE217" s="267">
        <f t="shared" si="297"/>
        <v>3</v>
      </c>
      <c r="AF217" s="354">
        <f t="shared" ca="1" si="298"/>
        <v>0</v>
      </c>
      <c r="AG217" s="100">
        <f t="shared" ca="1" si="299"/>
        <v>6</v>
      </c>
      <c r="AH217" s="100">
        <f t="shared" ca="1" si="300"/>
        <v>2</v>
      </c>
      <c r="AI217" s="354">
        <f t="shared" ca="1" si="301"/>
        <v>1</v>
      </c>
      <c r="AJ217" s="100">
        <f t="shared" ca="1" si="302"/>
        <v>6</v>
      </c>
      <c r="AK217" s="100">
        <f t="shared" ca="1" si="303"/>
        <v>4</v>
      </c>
      <c r="AL217" s="354">
        <f t="shared" ca="1" si="304"/>
        <v>1</v>
      </c>
      <c r="AM217" s="354">
        <f t="shared" ca="1" si="305"/>
        <v>0</v>
      </c>
      <c r="AN217" s="100">
        <f t="shared" ref="AN217:AO217" ca="1" si="363">SUM(AL213:AL217)</f>
        <v>2</v>
      </c>
      <c r="AO217" s="100">
        <f t="shared" ca="1" si="363"/>
        <v>2</v>
      </c>
      <c r="AP217" s="355" t="str">
        <f t="shared" ca="1" si="307"/>
        <v/>
      </c>
      <c r="AQ217" s="355" t="str">
        <f t="shared" ca="1" si="308"/>
        <v/>
      </c>
      <c r="AR217" s="355" t="str">
        <f t="shared" si="309"/>
        <v/>
      </c>
      <c r="AS217" s="355" t="str">
        <f t="shared" si="310"/>
        <v/>
      </c>
      <c r="AT217" s="355" t="str">
        <f t="shared" ca="1" si="311"/>
        <v/>
      </c>
      <c r="AU217" s="355" t="str">
        <f t="shared" ca="1" si="312"/>
        <v/>
      </c>
      <c r="AV217" s="355" t="str">
        <f t="shared" ca="1" si="313"/>
        <v/>
      </c>
      <c r="AW217" s="379">
        <f t="shared" ca="1" si="314"/>
        <v>0</v>
      </c>
      <c r="AX217" s="351">
        <f t="shared" ca="1" si="315"/>
        <v>0</v>
      </c>
      <c r="AY217" s="174">
        <f t="shared" ca="1" si="316"/>
        <v>0</v>
      </c>
      <c r="AZ217" s="174">
        <f t="shared" ca="1" si="317"/>
        <v>1</v>
      </c>
      <c r="BA217" s="351"/>
      <c r="BB217" s="174"/>
      <c r="BC217" s="174"/>
      <c r="BD217" s="352">
        <f t="shared" si="318"/>
        <v>-1</v>
      </c>
      <c r="BE217" s="267">
        <f t="shared" si="319"/>
        <v>0</v>
      </c>
      <c r="BF217" s="267">
        <f t="shared" si="320"/>
        <v>-1</v>
      </c>
      <c r="BG217" s="354">
        <f t="shared" ca="1" si="321"/>
        <v>1</v>
      </c>
      <c r="BH217" s="100">
        <f t="shared" ca="1" si="322"/>
        <v>5</v>
      </c>
      <c r="BI217" s="100">
        <f t="shared" ca="1" si="323"/>
        <v>3</v>
      </c>
      <c r="BJ217" s="354">
        <f t="shared" ca="1" si="324"/>
        <v>0</v>
      </c>
      <c r="BK217" s="100">
        <f t="shared" ca="1" si="325"/>
        <v>4</v>
      </c>
      <c r="BL217" s="100">
        <f t="shared" ca="1" si="326"/>
        <v>3</v>
      </c>
      <c r="BM217" s="354">
        <f t="shared" ca="1" si="327"/>
        <v>0</v>
      </c>
      <c r="BN217" s="354"/>
      <c r="BQ217" s="355" t="str">
        <f t="shared" ca="1" si="328"/>
        <v/>
      </c>
      <c r="BR217" s="355" t="str">
        <f t="shared" ca="1" si="329"/>
        <v/>
      </c>
      <c r="BS217" s="355"/>
      <c r="BT217" s="355" t="str">
        <f t="shared" si="330"/>
        <v/>
      </c>
      <c r="BU217" s="355" t="str">
        <f t="shared" ca="1" si="331"/>
        <v/>
      </c>
      <c r="BV217" s="355" t="str">
        <f t="shared" ca="1" si="332"/>
        <v/>
      </c>
      <c r="BW217" s="355"/>
      <c r="BX217" s="379">
        <f t="shared" ca="1" si="333"/>
        <v>1</v>
      </c>
      <c r="BY217" s="351">
        <f t="shared" ca="1" si="334"/>
        <v>1</v>
      </c>
      <c r="BZ217" s="174">
        <f t="shared" ca="1" si="335"/>
        <v>1</v>
      </c>
      <c r="CA217" s="174">
        <f t="shared" ca="1" si="336"/>
        <v>2</v>
      </c>
      <c r="CB217" s="351"/>
      <c r="CC217" s="174"/>
      <c r="CD217" s="174"/>
      <c r="CE217" s="352">
        <f t="shared" si="337"/>
        <v>1</v>
      </c>
      <c r="CF217" s="267">
        <f t="shared" si="338"/>
        <v>0</v>
      </c>
      <c r="CG217" s="267">
        <f t="shared" si="339"/>
        <v>1</v>
      </c>
      <c r="CH217" s="354">
        <f t="shared" ca="1" si="340"/>
        <v>0</v>
      </c>
      <c r="CI217" s="100">
        <f t="shared" ca="1" si="341"/>
        <v>5</v>
      </c>
      <c r="CJ217" s="100">
        <f t="shared" ca="1" si="342"/>
        <v>3</v>
      </c>
      <c r="CK217" s="354">
        <f t="shared" ca="1" si="343"/>
        <v>1</v>
      </c>
      <c r="CL217" s="100">
        <f t="shared" ca="1" si="344"/>
        <v>5</v>
      </c>
      <c r="CM217" s="100">
        <f t="shared" ca="1" si="345"/>
        <v>2</v>
      </c>
      <c r="CN217" s="354">
        <f t="shared" ca="1" si="346"/>
        <v>1</v>
      </c>
      <c r="CO217" s="354"/>
      <c r="CR217" s="355" t="str">
        <f t="shared" ca="1" si="347"/>
        <v xml:space="preserve">wR1'1&gt;3S </v>
      </c>
      <c r="CS217" s="355" t="str">
        <f t="shared" ca="1" si="348"/>
        <v xml:space="preserve">wR3'2&gt;2S </v>
      </c>
      <c r="CT217" s="355"/>
      <c r="CU217" s="355" t="str">
        <f t="shared" si="349"/>
        <v/>
      </c>
      <c r="CV217" s="355" t="str">
        <f t="shared" ca="1" si="350"/>
        <v/>
      </c>
      <c r="CW217" s="355" t="str">
        <f t="shared" ca="1" si="351"/>
        <v/>
      </c>
      <c r="CX217" s="402"/>
      <c r="CY217" t="str">
        <f t="shared" ca="1" si="352"/>
        <v xml:space="preserve">wR1'1&gt;3S wR3'2&gt;2S </v>
      </c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</row>
    <row r="218" spans="1:133" x14ac:dyDescent="0.25">
      <c r="A218" s="126">
        <v>139</v>
      </c>
      <c r="B218" s="123">
        <f>IF(ввод!F141="","",ввод!F141)</f>
        <v>100.17984369495322</v>
      </c>
      <c r="C218" s="123">
        <f>IF(ввод!G141="","",ввод!G141)</f>
        <v>99.333656394057414</v>
      </c>
      <c r="D218" s="123" t="str">
        <f>IF(ввод!H141="","",ввод!H141)</f>
        <v/>
      </c>
      <c r="E218" s="124" t="str">
        <f>IF(ввод!I141="","",ввод!I141)</f>
        <v/>
      </c>
      <c r="F218" s="100">
        <f t="shared" si="248"/>
        <v>2</v>
      </c>
      <c r="G218" s="257">
        <f>IF(AND(F218&gt;=2,COUNTA(ввод!D141)=1),1,"")</f>
        <v>1</v>
      </c>
      <c r="H218" s="100">
        <f t="shared" si="284"/>
        <v>0.59834477861736635</v>
      </c>
      <c r="K218" s="100">
        <f t="shared" si="280"/>
        <v>99.75675004450531</v>
      </c>
      <c r="M218" s="100">
        <f>IF(ISNUMBER(парам!$B$8),K218-парам!$B$8,K218-$B$3)</f>
        <v>-0.24324995549469008</v>
      </c>
      <c r="N218" s="100">
        <f t="shared" si="281"/>
        <v>-0.24</v>
      </c>
      <c r="O218" s="125">
        <f t="shared" ca="1" si="285"/>
        <v>-0.30931657095720971</v>
      </c>
      <c r="P218" s="100">
        <f t="shared" si="286"/>
        <v>0.84618730089580652</v>
      </c>
      <c r="Q218" s="100">
        <f t="shared" si="282"/>
        <v>0.85</v>
      </c>
      <c r="R218" s="125">
        <f t="shared" ca="1" si="287"/>
        <v>0.37972020798408557</v>
      </c>
      <c r="S218" s="100">
        <f t="shared" si="353"/>
        <v>1.0146549633350901</v>
      </c>
      <c r="T218" s="100">
        <f t="shared" si="288"/>
        <v>1</v>
      </c>
      <c r="U218" s="125">
        <f t="shared" ca="1" si="354"/>
        <v>1.2715997021588841</v>
      </c>
      <c r="V218" s="174">
        <f t="shared" ca="1" si="289"/>
        <v>0</v>
      </c>
      <c r="W218" s="351">
        <f t="shared" ca="1" si="290"/>
        <v>0</v>
      </c>
      <c r="X218" s="174">
        <f t="shared" ca="1" si="291"/>
        <v>0</v>
      </c>
      <c r="Y218" s="174">
        <f t="shared" ca="1" si="292"/>
        <v>0</v>
      </c>
      <c r="Z218" s="351">
        <f t="shared" si="293"/>
        <v>-1</v>
      </c>
      <c r="AA218" s="174">
        <f t="shared" si="294"/>
        <v>1</v>
      </c>
      <c r="AB218" s="174">
        <f t="shared" si="295"/>
        <v>0</v>
      </c>
      <c r="AC218" s="352">
        <f t="shared" si="355"/>
        <v>-1</v>
      </c>
      <c r="AD218" s="267">
        <f t="shared" si="296"/>
        <v>2</v>
      </c>
      <c r="AE218" s="267">
        <f t="shared" si="297"/>
        <v>1</v>
      </c>
      <c r="AF218" s="354">
        <f t="shared" ca="1" si="298"/>
        <v>1</v>
      </c>
      <c r="AG218" s="100">
        <f t="shared" ca="1" si="299"/>
        <v>7</v>
      </c>
      <c r="AH218" s="100">
        <f t="shared" ca="1" si="300"/>
        <v>2</v>
      </c>
      <c r="AI218" s="354">
        <f t="shared" ca="1" si="301"/>
        <v>0</v>
      </c>
      <c r="AJ218" s="100">
        <f t="shared" ca="1" si="302"/>
        <v>5</v>
      </c>
      <c r="AK218" s="100">
        <f t="shared" ca="1" si="303"/>
        <v>3</v>
      </c>
      <c r="AL218" s="354">
        <f t="shared" ca="1" si="304"/>
        <v>0</v>
      </c>
      <c r="AM218" s="354">
        <f t="shared" ca="1" si="305"/>
        <v>0</v>
      </c>
      <c r="AN218" s="100">
        <f t="shared" ref="AN218:AO218" ca="1" si="364">SUM(AL214:AL218)</f>
        <v>2</v>
      </c>
      <c r="AO218" s="100">
        <f t="shared" ca="1" si="364"/>
        <v>2</v>
      </c>
      <c r="AP218" s="355" t="str">
        <f t="shared" ca="1" si="307"/>
        <v/>
      </c>
      <c r="AQ218" s="355" t="str">
        <f t="shared" ca="1" si="308"/>
        <v/>
      </c>
      <c r="AR218" s="355" t="str">
        <f t="shared" si="309"/>
        <v/>
      </c>
      <c r="AS218" s="355" t="str">
        <f t="shared" si="310"/>
        <v/>
      </c>
      <c r="AT218" s="355" t="str">
        <f t="shared" ca="1" si="311"/>
        <v/>
      </c>
      <c r="AU218" s="355" t="str">
        <f t="shared" ca="1" si="312"/>
        <v/>
      </c>
      <c r="AV218" s="355" t="str">
        <f t="shared" ca="1" si="313"/>
        <v/>
      </c>
      <c r="AW218" s="379">
        <f t="shared" ca="1" si="314"/>
        <v>0</v>
      </c>
      <c r="AX218" s="351">
        <f t="shared" ca="1" si="315"/>
        <v>0</v>
      </c>
      <c r="AY218" s="174">
        <f t="shared" ca="1" si="316"/>
        <v>0</v>
      </c>
      <c r="AZ218" s="174">
        <f t="shared" ca="1" si="317"/>
        <v>0</v>
      </c>
      <c r="BA218" s="351"/>
      <c r="BB218" s="174"/>
      <c r="BC218" s="174"/>
      <c r="BD218" s="352">
        <f t="shared" si="318"/>
        <v>1</v>
      </c>
      <c r="BE218" s="267">
        <f t="shared" si="319"/>
        <v>0</v>
      </c>
      <c r="BF218" s="267">
        <f t="shared" si="320"/>
        <v>1</v>
      </c>
      <c r="BG218" s="354">
        <f t="shared" ca="1" si="321"/>
        <v>1</v>
      </c>
      <c r="BH218" s="100">
        <f t="shared" ca="1" si="322"/>
        <v>6</v>
      </c>
      <c r="BI218" s="100">
        <f t="shared" ca="1" si="323"/>
        <v>3</v>
      </c>
      <c r="BJ218" s="354">
        <f t="shared" ca="1" si="324"/>
        <v>0</v>
      </c>
      <c r="BK218" s="100">
        <f t="shared" ca="1" si="325"/>
        <v>4</v>
      </c>
      <c r="BL218" s="100">
        <f t="shared" ca="1" si="326"/>
        <v>2</v>
      </c>
      <c r="BM218" s="354">
        <f t="shared" ca="1" si="327"/>
        <v>0</v>
      </c>
      <c r="BN218" s="354"/>
      <c r="BQ218" s="355" t="str">
        <f t="shared" ca="1" si="328"/>
        <v/>
      </c>
      <c r="BR218" s="355" t="str">
        <f t="shared" ca="1" si="329"/>
        <v/>
      </c>
      <c r="BS218" s="355"/>
      <c r="BT218" s="355" t="str">
        <f t="shared" si="330"/>
        <v/>
      </c>
      <c r="BU218" s="355" t="str">
        <f t="shared" ca="1" si="331"/>
        <v/>
      </c>
      <c r="BV218" s="355" t="str">
        <f t="shared" ca="1" si="332"/>
        <v/>
      </c>
      <c r="BW218" s="355"/>
      <c r="BX218" s="379">
        <f t="shared" ca="1" si="333"/>
        <v>0</v>
      </c>
      <c r="BY218" s="351">
        <f t="shared" ca="1" si="334"/>
        <v>1</v>
      </c>
      <c r="BZ218" s="174">
        <f t="shared" ca="1" si="335"/>
        <v>2</v>
      </c>
      <c r="CA218" s="174">
        <f t="shared" ca="1" si="336"/>
        <v>1</v>
      </c>
      <c r="CB218" s="351"/>
      <c r="CC218" s="174"/>
      <c r="CD218" s="174"/>
      <c r="CE218" s="352">
        <f t="shared" si="337"/>
        <v>-1</v>
      </c>
      <c r="CF218" s="267">
        <f t="shared" si="338"/>
        <v>0</v>
      </c>
      <c r="CG218" s="267">
        <f t="shared" si="339"/>
        <v>-1</v>
      </c>
      <c r="CH218" s="354">
        <f t="shared" ca="1" si="340"/>
        <v>0</v>
      </c>
      <c r="CI218" s="100">
        <f t="shared" ca="1" si="341"/>
        <v>5</v>
      </c>
      <c r="CJ218" s="100">
        <f t="shared" ca="1" si="342"/>
        <v>3</v>
      </c>
      <c r="CK218" s="354">
        <f t="shared" ca="1" si="343"/>
        <v>1</v>
      </c>
      <c r="CL218" s="100">
        <f t="shared" ca="1" si="344"/>
        <v>5</v>
      </c>
      <c r="CM218" s="100">
        <f t="shared" ca="1" si="345"/>
        <v>3</v>
      </c>
      <c r="CN218" s="354">
        <f t="shared" ca="1" si="346"/>
        <v>1</v>
      </c>
      <c r="CO218" s="354"/>
      <c r="CR218" s="355" t="str">
        <f t="shared" ca="1" si="347"/>
        <v/>
      </c>
      <c r="CS218" s="355" t="str">
        <f t="shared" ca="1" si="348"/>
        <v xml:space="preserve">wR3'2&gt;2S </v>
      </c>
      <c r="CT218" s="355"/>
      <c r="CU218" s="355" t="str">
        <f t="shared" si="349"/>
        <v/>
      </c>
      <c r="CV218" s="355" t="str">
        <f t="shared" ca="1" si="350"/>
        <v/>
      </c>
      <c r="CW218" s="355" t="str">
        <f t="shared" ca="1" si="351"/>
        <v/>
      </c>
      <c r="CX218" s="402"/>
      <c r="CY218" t="str">
        <f t="shared" ca="1" si="352"/>
        <v xml:space="preserve">wR3'2&gt;2S </v>
      </c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</row>
    <row r="219" spans="1:133" x14ac:dyDescent="0.25">
      <c r="A219" s="126">
        <v>140</v>
      </c>
      <c r="B219" s="123">
        <f>IF(ввод!F142="","",ввод!F142)</f>
        <v>100.95406508002262</v>
      </c>
      <c r="C219" s="123">
        <f>IF(ввод!G142="","",ввод!G142)</f>
        <v>98.587538055241581</v>
      </c>
      <c r="D219" s="123" t="str">
        <f>IF(ввод!H142="","",ввод!H142)</f>
        <v/>
      </c>
      <c r="E219" s="124" t="str">
        <f>IF(ввод!I142="","",ввод!I142)</f>
        <v/>
      </c>
      <c r="F219" s="100">
        <f t="shared" si="248"/>
        <v>2</v>
      </c>
      <c r="G219" s="257">
        <f>IF(AND(F219&gt;=2,COUNTA(ввод!D142)=1),1,"")</f>
        <v>1</v>
      </c>
      <c r="H219" s="100">
        <f t="shared" si="284"/>
        <v>1.6733873070838949</v>
      </c>
      <c r="K219" s="100">
        <f t="shared" si="280"/>
        <v>99.770801567632105</v>
      </c>
      <c r="M219" s="100">
        <f>IF(ISNUMBER(парам!$B$8),K219-парам!$B$8,K219-$B$3)</f>
        <v>-0.22919843236789461</v>
      </c>
      <c r="N219" s="100">
        <f t="shared" si="281"/>
        <v>-0.23</v>
      </c>
      <c r="O219" s="125">
        <f t="shared" ca="1" si="285"/>
        <v>-0.29144865833429789</v>
      </c>
      <c r="P219" s="100">
        <f t="shared" si="286"/>
        <v>2.3665270247810355</v>
      </c>
      <c r="Q219" s="100">
        <f t="shared" si="282"/>
        <v>2.4</v>
      </c>
      <c r="R219" s="125">
        <f t="shared" ca="1" si="287"/>
        <v>1.0619612621206937</v>
      </c>
      <c r="S219" s="100">
        <f t="shared" si="353"/>
        <v>1.4051523126795473E-2</v>
      </c>
      <c r="T219" s="100">
        <f t="shared" si="288"/>
        <v>1.4E-2</v>
      </c>
      <c r="U219" s="125">
        <f t="shared" ca="1" si="354"/>
        <v>1.7802395830224377E-2</v>
      </c>
      <c r="V219" s="174">
        <f t="shared" ca="1" si="289"/>
        <v>0</v>
      </c>
      <c r="W219" s="351">
        <f t="shared" ca="1" si="290"/>
        <v>0</v>
      </c>
      <c r="X219" s="174">
        <f t="shared" ca="1" si="291"/>
        <v>0</v>
      </c>
      <c r="Y219" s="174">
        <f t="shared" ca="1" si="292"/>
        <v>0</v>
      </c>
      <c r="Z219" s="351">
        <f t="shared" si="293"/>
        <v>-1</v>
      </c>
      <c r="AA219" s="174">
        <f t="shared" si="294"/>
        <v>3</v>
      </c>
      <c r="AB219" s="174">
        <f t="shared" si="295"/>
        <v>2</v>
      </c>
      <c r="AC219" s="352">
        <f t="shared" si="355"/>
        <v>1</v>
      </c>
      <c r="AD219" s="267">
        <f t="shared" si="296"/>
        <v>2</v>
      </c>
      <c r="AE219" s="267">
        <f t="shared" si="297"/>
        <v>1</v>
      </c>
      <c r="AF219" s="354">
        <f t="shared" ca="1" si="298"/>
        <v>1</v>
      </c>
      <c r="AG219" s="100">
        <f t="shared" ca="1" si="299"/>
        <v>8</v>
      </c>
      <c r="AH219" s="100">
        <f t="shared" ca="1" si="300"/>
        <v>3</v>
      </c>
      <c r="AI219" s="354">
        <f t="shared" ca="1" si="301"/>
        <v>0</v>
      </c>
      <c r="AJ219" s="100">
        <f t="shared" ca="1" si="302"/>
        <v>5</v>
      </c>
      <c r="AK219" s="100">
        <f t="shared" ca="1" si="303"/>
        <v>2</v>
      </c>
      <c r="AL219" s="354">
        <f t="shared" ca="1" si="304"/>
        <v>0</v>
      </c>
      <c r="AM219" s="354">
        <f t="shared" ca="1" si="305"/>
        <v>0</v>
      </c>
      <c r="AN219" s="100">
        <f t="shared" ref="AN219:AO219" ca="1" si="365">SUM(AL215:AL219)</f>
        <v>1</v>
      </c>
      <c r="AO219" s="100">
        <f t="shared" ca="1" si="365"/>
        <v>2</v>
      </c>
      <c r="AP219" s="355" t="str">
        <f t="shared" ca="1" si="307"/>
        <v/>
      </c>
      <c r="AQ219" s="355" t="str">
        <f t="shared" ca="1" si="308"/>
        <v/>
      </c>
      <c r="AR219" s="355" t="str">
        <f t="shared" si="309"/>
        <v/>
      </c>
      <c r="AS219" s="355" t="str">
        <f t="shared" si="310"/>
        <v/>
      </c>
      <c r="AT219" s="355" t="str">
        <f t="shared" ca="1" si="311"/>
        <v/>
      </c>
      <c r="AU219" s="355" t="str">
        <f t="shared" ca="1" si="312"/>
        <v/>
      </c>
      <c r="AV219" s="355" t="str">
        <f t="shared" ca="1" si="313"/>
        <v/>
      </c>
      <c r="AW219" s="379">
        <f t="shared" ca="1" si="314"/>
        <v>0</v>
      </c>
      <c r="AX219" s="351">
        <f t="shared" ca="1" si="315"/>
        <v>1</v>
      </c>
      <c r="AY219" s="174">
        <f t="shared" ca="1" si="316"/>
        <v>1</v>
      </c>
      <c r="AZ219" s="174">
        <f t="shared" ca="1" si="317"/>
        <v>1</v>
      </c>
      <c r="BA219" s="351"/>
      <c r="BB219" s="174"/>
      <c r="BC219" s="174"/>
      <c r="BD219" s="352">
        <f t="shared" si="318"/>
        <v>1</v>
      </c>
      <c r="BE219" s="267">
        <f t="shared" si="319"/>
        <v>2</v>
      </c>
      <c r="BF219" s="267">
        <f t="shared" si="320"/>
        <v>1</v>
      </c>
      <c r="BG219" s="354">
        <f t="shared" ca="1" si="321"/>
        <v>0</v>
      </c>
      <c r="BH219" s="100">
        <f t="shared" ca="1" si="322"/>
        <v>6</v>
      </c>
      <c r="BI219" s="100">
        <f t="shared" ca="1" si="323"/>
        <v>3</v>
      </c>
      <c r="BJ219" s="354">
        <f t="shared" ca="1" si="324"/>
        <v>1</v>
      </c>
      <c r="BK219" s="100">
        <f t="shared" ca="1" si="325"/>
        <v>5</v>
      </c>
      <c r="BL219" s="100">
        <f t="shared" ca="1" si="326"/>
        <v>2</v>
      </c>
      <c r="BM219" s="354">
        <f t="shared" ca="1" si="327"/>
        <v>1</v>
      </c>
      <c r="BN219" s="354"/>
      <c r="BQ219" s="355" t="str">
        <f t="shared" ca="1" si="328"/>
        <v/>
      </c>
      <c r="BR219" s="355" t="str">
        <f t="shared" ca="1" si="329"/>
        <v/>
      </c>
      <c r="BS219" s="355"/>
      <c r="BT219" s="355" t="str">
        <f t="shared" si="330"/>
        <v/>
      </c>
      <c r="BU219" s="355" t="str">
        <f t="shared" ca="1" si="331"/>
        <v/>
      </c>
      <c r="BV219" s="355" t="str">
        <f t="shared" ca="1" si="332"/>
        <v/>
      </c>
      <c r="BW219" s="355"/>
      <c r="BX219" s="379">
        <f t="shared" ca="1" si="333"/>
        <v>0</v>
      </c>
      <c r="BY219" s="351">
        <f t="shared" ca="1" si="334"/>
        <v>0</v>
      </c>
      <c r="BZ219" s="174">
        <f t="shared" ca="1" si="335"/>
        <v>1</v>
      </c>
      <c r="CA219" s="174">
        <f t="shared" ca="1" si="336"/>
        <v>1</v>
      </c>
      <c r="CB219" s="351"/>
      <c r="CC219" s="174"/>
      <c r="CD219" s="174"/>
      <c r="CE219" s="352">
        <f t="shared" si="337"/>
        <v>-1</v>
      </c>
      <c r="CF219" s="267">
        <f t="shared" si="338"/>
        <v>-2</v>
      </c>
      <c r="CG219" s="267">
        <f t="shared" si="339"/>
        <v>-1</v>
      </c>
      <c r="CH219" s="354">
        <f t="shared" ca="1" si="340"/>
        <v>1</v>
      </c>
      <c r="CI219" s="100">
        <f t="shared" ca="1" si="341"/>
        <v>6</v>
      </c>
      <c r="CJ219" s="100">
        <f t="shared" ca="1" si="342"/>
        <v>3</v>
      </c>
      <c r="CK219" s="354">
        <f t="shared" ca="1" si="343"/>
        <v>0</v>
      </c>
      <c r="CL219" s="100">
        <f t="shared" ca="1" si="344"/>
        <v>4</v>
      </c>
      <c r="CM219" s="100">
        <f t="shared" ca="1" si="345"/>
        <v>2</v>
      </c>
      <c r="CN219" s="354">
        <f t="shared" ca="1" si="346"/>
        <v>0</v>
      </c>
      <c r="CO219" s="354"/>
      <c r="CR219" s="355" t="str">
        <f t="shared" ca="1" si="347"/>
        <v/>
      </c>
      <c r="CS219" s="355" t="str">
        <f t="shared" ca="1" si="348"/>
        <v/>
      </c>
      <c r="CT219" s="355"/>
      <c r="CU219" s="355" t="str">
        <f t="shared" si="349"/>
        <v/>
      </c>
      <c r="CV219" s="355" t="str">
        <f t="shared" ca="1" si="350"/>
        <v/>
      </c>
      <c r="CW219" s="355" t="str">
        <f t="shared" ca="1" si="351"/>
        <v/>
      </c>
      <c r="CX219" s="402"/>
      <c r="CY219" t="str">
        <f t="shared" ca="1" si="352"/>
        <v/>
      </c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</row>
    <row r="220" spans="1:133" x14ac:dyDescent="0.25">
      <c r="A220" s="126">
        <v>141</v>
      </c>
      <c r="B220" s="123">
        <f>IF(ввод!F143="","",ввод!F143)</f>
        <v>100.13533716603995</v>
      </c>
      <c r="C220" s="123">
        <f>IF(ввод!G143="","",ввод!G143)</f>
        <v>98.840787085605839</v>
      </c>
      <c r="D220" s="123" t="str">
        <f>IF(ввод!H143="","",ввод!H143)</f>
        <v/>
      </c>
      <c r="E220" s="124" t="str">
        <f>IF(ввод!I143="","",ввод!I143)</f>
        <v/>
      </c>
      <c r="F220" s="100">
        <f t="shared" si="248"/>
        <v>2</v>
      </c>
      <c r="G220" s="257">
        <f>IF(AND(F220&gt;=2,COUNTA(ввод!D143)=1),1,"")</f>
        <v>1</v>
      </c>
      <c r="H220" s="100">
        <f t="shared" si="284"/>
        <v>0.91538514046054731</v>
      </c>
      <c r="K220" s="100">
        <f t="shared" si="280"/>
        <v>99.488062125822893</v>
      </c>
      <c r="M220" s="100">
        <f>IF(ISNUMBER(парам!$B$8),K220-парам!$B$8,K220-$B$3)</f>
        <v>-0.51193787417710723</v>
      </c>
      <c r="N220" s="100">
        <f t="shared" si="281"/>
        <v>-0.51</v>
      </c>
      <c r="O220" s="125">
        <f t="shared" ca="1" si="285"/>
        <v>-0.65098004832746181</v>
      </c>
      <c r="P220" s="100">
        <f t="shared" si="286"/>
        <v>1.2945500804341066</v>
      </c>
      <c r="Q220" s="100">
        <f t="shared" si="282"/>
        <v>1.3</v>
      </c>
      <c r="R220" s="125">
        <f t="shared" ca="1" si="287"/>
        <v>0.58091964422990283</v>
      </c>
      <c r="S220" s="100">
        <f t="shared" si="353"/>
        <v>0.28273944180921262</v>
      </c>
      <c r="T220" s="100">
        <f t="shared" si="288"/>
        <v>0.28000000000000003</v>
      </c>
      <c r="U220" s="125">
        <f t="shared" ca="1" si="354"/>
        <v>0.35604791660448759</v>
      </c>
      <c r="V220" s="174">
        <f t="shared" ca="1" si="289"/>
        <v>0</v>
      </c>
      <c r="W220" s="351">
        <f t="shared" ca="1" si="290"/>
        <v>0</v>
      </c>
      <c r="X220" s="174">
        <f t="shared" ca="1" si="291"/>
        <v>0</v>
      </c>
      <c r="Y220" s="174">
        <f t="shared" ca="1" si="292"/>
        <v>0</v>
      </c>
      <c r="Z220" s="351">
        <f t="shared" si="293"/>
        <v>-1</v>
      </c>
      <c r="AA220" s="174">
        <f t="shared" si="294"/>
        <v>3</v>
      </c>
      <c r="AB220" s="174">
        <f t="shared" si="295"/>
        <v>4</v>
      </c>
      <c r="AC220" s="352">
        <f t="shared" si="355"/>
        <v>-1</v>
      </c>
      <c r="AD220" s="267">
        <f t="shared" si="296"/>
        <v>0</v>
      </c>
      <c r="AE220" s="267">
        <f t="shared" si="297"/>
        <v>1</v>
      </c>
      <c r="AF220" s="354">
        <f t="shared" ca="1" si="298"/>
        <v>0</v>
      </c>
      <c r="AG220" s="100">
        <f t="shared" ca="1" si="299"/>
        <v>7</v>
      </c>
      <c r="AH220" s="100">
        <f t="shared" ca="1" si="300"/>
        <v>2</v>
      </c>
      <c r="AI220" s="354">
        <f t="shared" ca="1" si="301"/>
        <v>1</v>
      </c>
      <c r="AJ220" s="100">
        <f t="shared" ca="1" si="302"/>
        <v>5</v>
      </c>
      <c r="AK220" s="100">
        <f t="shared" ca="1" si="303"/>
        <v>2</v>
      </c>
      <c r="AL220" s="354">
        <f t="shared" ca="1" si="304"/>
        <v>0</v>
      </c>
      <c r="AM220" s="354">
        <f t="shared" ca="1" si="305"/>
        <v>1</v>
      </c>
      <c r="AN220" s="100">
        <f t="shared" ref="AN220:AO220" ca="1" si="366">SUM(AL216:AL220)</f>
        <v>1</v>
      </c>
      <c r="AO220" s="100">
        <f t="shared" ca="1" si="366"/>
        <v>2</v>
      </c>
      <c r="AP220" s="355" t="str">
        <f t="shared" ca="1" si="307"/>
        <v/>
      </c>
      <c r="AQ220" s="355" t="str">
        <f t="shared" ca="1" si="308"/>
        <v/>
      </c>
      <c r="AR220" s="355" t="str">
        <f t="shared" si="309"/>
        <v/>
      </c>
      <c r="AS220" s="355" t="str">
        <f t="shared" si="310"/>
        <v/>
      </c>
      <c r="AT220" s="355" t="str">
        <f t="shared" ca="1" si="311"/>
        <v/>
      </c>
      <c r="AU220" s="355" t="str">
        <f t="shared" ca="1" si="312"/>
        <v/>
      </c>
      <c r="AV220" s="355" t="str">
        <f t="shared" ca="1" si="313"/>
        <v/>
      </c>
      <c r="AW220" s="379">
        <f t="shared" ca="1" si="314"/>
        <v>0</v>
      </c>
      <c r="AX220" s="351">
        <f t="shared" ca="1" si="315"/>
        <v>0</v>
      </c>
      <c r="AY220" s="174">
        <f t="shared" ca="1" si="316"/>
        <v>1</v>
      </c>
      <c r="AZ220" s="174">
        <f t="shared" ca="1" si="317"/>
        <v>0</v>
      </c>
      <c r="BA220" s="351"/>
      <c r="BB220" s="174"/>
      <c r="BC220" s="174"/>
      <c r="BD220" s="352">
        <f t="shared" si="318"/>
        <v>-1</v>
      </c>
      <c r="BE220" s="267">
        <f t="shared" si="319"/>
        <v>0</v>
      </c>
      <c r="BF220" s="267">
        <f t="shared" si="320"/>
        <v>-1</v>
      </c>
      <c r="BG220" s="354">
        <f t="shared" ca="1" si="321"/>
        <v>0</v>
      </c>
      <c r="BH220" s="100">
        <f t="shared" ca="1" si="322"/>
        <v>6</v>
      </c>
      <c r="BI220" s="100">
        <f t="shared" ca="1" si="323"/>
        <v>2</v>
      </c>
      <c r="BJ220" s="354">
        <f t="shared" ca="1" si="324"/>
        <v>1</v>
      </c>
      <c r="BK220" s="100">
        <f t="shared" ca="1" si="325"/>
        <v>5</v>
      </c>
      <c r="BL220" s="100">
        <f t="shared" ca="1" si="326"/>
        <v>2</v>
      </c>
      <c r="BM220" s="354">
        <f t="shared" ca="1" si="327"/>
        <v>1</v>
      </c>
      <c r="BN220" s="354"/>
      <c r="BQ220" s="355" t="str">
        <f t="shared" ca="1" si="328"/>
        <v/>
      </c>
      <c r="BR220" s="355" t="str">
        <f t="shared" ca="1" si="329"/>
        <v/>
      </c>
      <c r="BS220" s="355"/>
      <c r="BT220" s="355" t="str">
        <f t="shared" si="330"/>
        <v/>
      </c>
      <c r="BU220" s="355" t="str">
        <f t="shared" ca="1" si="331"/>
        <v/>
      </c>
      <c r="BV220" s="355" t="str">
        <f t="shared" ca="1" si="332"/>
        <v/>
      </c>
      <c r="BW220" s="355"/>
      <c r="BX220" s="379">
        <f t="shared" ca="1" si="333"/>
        <v>0</v>
      </c>
      <c r="BY220" s="351">
        <f t="shared" ca="1" si="334"/>
        <v>0</v>
      </c>
      <c r="BZ220" s="174">
        <f t="shared" ca="1" si="335"/>
        <v>0</v>
      </c>
      <c r="CA220" s="174">
        <f t="shared" ca="1" si="336"/>
        <v>1</v>
      </c>
      <c r="CB220" s="351"/>
      <c r="CC220" s="174"/>
      <c r="CD220" s="174"/>
      <c r="CE220" s="352">
        <f t="shared" si="337"/>
        <v>1</v>
      </c>
      <c r="CF220" s="267">
        <f t="shared" si="338"/>
        <v>0</v>
      </c>
      <c r="CG220" s="267">
        <f t="shared" si="339"/>
        <v>-1</v>
      </c>
      <c r="CH220" s="354">
        <f t="shared" ca="1" si="340"/>
        <v>1</v>
      </c>
      <c r="CI220" s="100">
        <f t="shared" ca="1" si="341"/>
        <v>7</v>
      </c>
      <c r="CJ220" s="100">
        <f t="shared" ca="1" si="342"/>
        <v>4</v>
      </c>
      <c r="CK220" s="354">
        <f t="shared" ca="1" si="343"/>
        <v>0</v>
      </c>
      <c r="CL220" s="100">
        <f t="shared" ca="1" si="344"/>
        <v>4</v>
      </c>
      <c r="CM220" s="100">
        <f t="shared" ca="1" si="345"/>
        <v>2</v>
      </c>
      <c r="CN220" s="354">
        <f t="shared" ca="1" si="346"/>
        <v>0</v>
      </c>
      <c r="CO220" s="354"/>
      <c r="CR220" s="355" t="str">
        <f t="shared" ca="1" si="347"/>
        <v/>
      </c>
      <c r="CS220" s="355" t="str">
        <f t="shared" ca="1" si="348"/>
        <v/>
      </c>
      <c r="CT220" s="355"/>
      <c r="CU220" s="355" t="str">
        <f t="shared" si="349"/>
        <v/>
      </c>
      <c r="CV220" s="355" t="str">
        <f t="shared" ca="1" si="350"/>
        <v/>
      </c>
      <c r="CW220" s="355" t="str">
        <f t="shared" ca="1" si="351"/>
        <v/>
      </c>
      <c r="CX220" s="402"/>
      <c r="CY220" t="str">
        <f t="shared" ca="1" si="352"/>
        <v/>
      </c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</row>
    <row r="221" spans="1:133" x14ac:dyDescent="0.25">
      <c r="A221" s="126">
        <v>142</v>
      </c>
      <c r="B221" s="123">
        <f>IF(ввод!F144="","",ввод!F144)</f>
        <v>100.56300141833317</v>
      </c>
      <c r="C221" s="123">
        <f>IF(ввод!G144="","",ввод!G144)</f>
        <v>101.14751475741937</v>
      </c>
      <c r="D221" s="123" t="str">
        <f>IF(ввод!H144="","",ввод!H144)</f>
        <v/>
      </c>
      <c r="E221" s="124" t="str">
        <f>IF(ввод!I144="","",ввод!I144)</f>
        <v/>
      </c>
      <c r="F221" s="100">
        <f t="shared" si="248"/>
        <v>2</v>
      </c>
      <c r="G221" s="257">
        <f>IF(AND(F221&gt;=2,COUNTA(ввод!D144)=1),1,"")</f>
        <v>1</v>
      </c>
      <c r="H221" s="100">
        <f t="shared" si="284"/>
        <v>0.41331334576184409</v>
      </c>
      <c r="K221" s="100">
        <f t="shared" si="280"/>
        <v>100.85525808787628</v>
      </c>
      <c r="M221" s="100">
        <f>IF(ISNUMBER(парам!$B$8),K221-парам!$B$8,K221-$B$3)</f>
        <v>0.85525808787627966</v>
      </c>
      <c r="N221" s="100">
        <f t="shared" si="281"/>
        <v>0.86</v>
      </c>
      <c r="O221" s="125">
        <f t="shared" ca="1" si="285"/>
        <v>1.0875459298124539</v>
      </c>
      <c r="P221" s="100">
        <f t="shared" si="286"/>
        <v>0.58451333908620029</v>
      </c>
      <c r="Q221" s="100">
        <f t="shared" si="282"/>
        <v>0.57999999999999996</v>
      </c>
      <c r="R221" s="125">
        <f t="shared" ca="1" si="287"/>
        <v>0.26229597921443382</v>
      </c>
      <c r="S221" s="100">
        <f t="shared" si="353"/>
        <v>1.3671959620533869</v>
      </c>
      <c r="T221" s="100">
        <f t="shared" si="288"/>
        <v>1.4</v>
      </c>
      <c r="U221" s="125">
        <f t="shared" ca="1" si="354"/>
        <v>1.7802395830224376</v>
      </c>
      <c r="V221" s="174">
        <f t="shared" ca="1" si="289"/>
        <v>0</v>
      </c>
      <c r="W221" s="351">
        <f t="shared" ca="1" si="290"/>
        <v>0</v>
      </c>
      <c r="X221" s="174">
        <f t="shared" ca="1" si="291"/>
        <v>0</v>
      </c>
      <c r="Y221" s="174">
        <f t="shared" ca="1" si="292"/>
        <v>0</v>
      </c>
      <c r="Z221" s="351">
        <f t="shared" si="293"/>
        <v>1</v>
      </c>
      <c r="AA221" s="174">
        <f t="shared" si="294"/>
        <v>1</v>
      </c>
      <c r="AB221" s="174">
        <f t="shared" si="295"/>
        <v>2</v>
      </c>
      <c r="AC221" s="352">
        <f t="shared" si="355"/>
        <v>1</v>
      </c>
      <c r="AD221" s="267">
        <f t="shared" si="296"/>
        <v>2</v>
      </c>
      <c r="AE221" s="267">
        <f t="shared" si="297"/>
        <v>1</v>
      </c>
      <c r="AF221" s="354">
        <f t="shared" ca="1" si="298"/>
        <v>0</v>
      </c>
      <c r="AG221" s="100">
        <f t="shared" ca="1" si="299"/>
        <v>6</v>
      </c>
      <c r="AH221" s="100">
        <f t="shared" ca="1" si="300"/>
        <v>2</v>
      </c>
      <c r="AI221" s="354">
        <f t="shared" ca="1" si="301"/>
        <v>1</v>
      </c>
      <c r="AJ221" s="100">
        <f t="shared" ca="1" si="302"/>
        <v>6</v>
      </c>
      <c r="AK221" s="100">
        <f t="shared" ca="1" si="303"/>
        <v>2</v>
      </c>
      <c r="AL221" s="354">
        <f t="shared" ca="1" si="304"/>
        <v>1</v>
      </c>
      <c r="AM221" s="354">
        <f t="shared" ca="1" si="305"/>
        <v>0</v>
      </c>
      <c r="AN221" s="100">
        <f t="shared" ref="AN221:AO221" ca="1" si="367">SUM(AL217:AL221)</f>
        <v>2</v>
      </c>
      <c r="AO221" s="100">
        <f t="shared" ca="1" si="367"/>
        <v>1</v>
      </c>
      <c r="AP221" s="355" t="str">
        <f t="shared" ca="1" si="307"/>
        <v/>
      </c>
      <c r="AQ221" s="355" t="str">
        <f t="shared" ca="1" si="308"/>
        <v/>
      </c>
      <c r="AR221" s="355" t="str">
        <f t="shared" si="309"/>
        <v/>
      </c>
      <c r="AS221" s="355" t="str">
        <f t="shared" si="310"/>
        <v/>
      </c>
      <c r="AT221" s="355" t="str">
        <f t="shared" ca="1" si="311"/>
        <v/>
      </c>
      <c r="AU221" s="355" t="str">
        <f t="shared" ca="1" si="312"/>
        <v/>
      </c>
      <c r="AV221" s="355" t="str">
        <f t="shared" ca="1" si="313"/>
        <v/>
      </c>
      <c r="AW221" s="379">
        <f t="shared" ca="1" si="314"/>
        <v>0</v>
      </c>
      <c r="AX221" s="351">
        <f t="shared" ca="1" si="315"/>
        <v>0</v>
      </c>
      <c r="AY221" s="174">
        <f t="shared" ca="1" si="316"/>
        <v>0</v>
      </c>
      <c r="AZ221" s="174">
        <f t="shared" ca="1" si="317"/>
        <v>1</v>
      </c>
      <c r="BA221" s="351"/>
      <c r="BB221" s="174"/>
      <c r="BC221" s="174"/>
      <c r="BD221" s="352">
        <f t="shared" si="318"/>
        <v>-1</v>
      </c>
      <c r="BE221" s="267">
        <f t="shared" si="319"/>
        <v>-2</v>
      </c>
      <c r="BF221" s="267">
        <f t="shared" si="320"/>
        <v>-1</v>
      </c>
      <c r="BG221" s="354">
        <f t="shared" ca="1" si="321"/>
        <v>1</v>
      </c>
      <c r="BH221" s="100">
        <f t="shared" ca="1" si="322"/>
        <v>7</v>
      </c>
      <c r="BI221" s="100">
        <f t="shared" ca="1" si="323"/>
        <v>3</v>
      </c>
      <c r="BJ221" s="354">
        <f t="shared" ca="1" si="324"/>
        <v>0</v>
      </c>
      <c r="BK221" s="100">
        <f t="shared" ca="1" si="325"/>
        <v>5</v>
      </c>
      <c r="BL221" s="100">
        <f t="shared" ca="1" si="326"/>
        <v>2</v>
      </c>
      <c r="BM221" s="354">
        <f t="shared" ca="1" si="327"/>
        <v>0</v>
      </c>
      <c r="BN221" s="354"/>
      <c r="BQ221" s="355" t="str">
        <f t="shared" ca="1" si="328"/>
        <v/>
      </c>
      <c r="BR221" s="355" t="str">
        <f t="shared" ca="1" si="329"/>
        <v/>
      </c>
      <c r="BS221" s="355"/>
      <c r="BT221" s="355" t="str">
        <f t="shared" si="330"/>
        <v/>
      </c>
      <c r="BU221" s="355" t="str">
        <f t="shared" ca="1" si="331"/>
        <v/>
      </c>
      <c r="BV221" s="355" t="str">
        <f t="shared" ca="1" si="332"/>
        <v/>
      </c>
      <c r="BW221" s="355"/>
      <c r="BX221" s="379">
        <f t="shared" ca="1" si="333"/>
        <v>1</v>
      </c>
      <c r="BY221" s="351">
        <f t="shared" ca="1" si="334"/>
        <v>1</v>
      </c>
      <c r="BZ221" s="174">
        <f t="shared" ca="1" si="335"/>
        <v>1</v>
      </c>
      <c r="CA221" s="174">
        <f t="shared" ca="1" si="336"/>
        <v>1</v>
      </c>
      <c r="CB221" s="351"/>
      <c r="CC221" s="174"/>
      <c r="CD221" s="174"/>
      <c r="CE221" s="352">
        <f t="shared" si="337"/>
        <v>1</v>
      </c>
      <c r="CF221" s="267">
        <f t="shared" si="338"/>
        <v>0</v>
      </c>
      <c r="CG221" s="267">
        <f t="shared" si="339"/>
        <v>1</v>
      </c>
      <c r="CH221" s="354">
        <f t="shared" ca="1" si="340"/>
        <v>0</v>
      </c>
      <c r="CI221" s="100">
        <f t="shared" ca="1" si="341"/>
        <v>6</v>
      </c>
      <c r="CJ221" s="100">
        <f t="shared" ca="1" si="342"/>
        <v>3</v>
      </c>
      <c r="CK221" s="354">
        <f t="shared" ca="1" si="343"/>
        <v>1</v>
      </c>
      <c r="CL221" s="100">
        <f t="shared" ca="1" si="344"/>
        <v>4</v>
      </c>
      <c r="CM221" s="100">
        <f t="shared" ca="1" si="345"/>
        <v>2</v>
      </c>
      <c r="CN221" s="354">
        <f t="shared" ca="1" si="346"/>
        <v>1</v>
      </c>
      <c r="CO221" s="354"/>
      <c r="CR221" s="355" t="str">
        <f t="shared" ca="1" si="347"/>
        <v xml:space="preserve">wR1'1&gt;3S </v>
      </c>
      <c r="CS221" s="355" t="str">
        <f t="shared" ca="1" si="348"/>
        <v/>
      </c>
      <c r="CT221" s="355"/>
      <c r="CU221" s="355" t="str">
        <f t="shared" si="349"/>
        <v/>
      </c>
      <c r="CV221" s="355" t="str">
        <f t="shared" ca="1" si="350"/>
        <v/>
      </c>
      <c r="CW221" s="355" t="str">
        <f t="shared" ca="1" si="351"/>
        <v/>
      </c>
      <c r="CX221" s="402"/>
      <c r="CY221" t="str">
        <f t="shared" ca="1" si="352"/>
        <v xml:space="preserve">wR1'1&gt;3S </v>
      </c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</row>
    <row r="222" spans="1:133" x14ac:dyDescent="0.25">
      <c r="A222" s="126">
        <v>143</v>
      </c>
      <c r="B222" s="123">
        <f>IF(ввод!F145="","",ввод!F145)</f>
        <v>100.29219262805562</v>
      </c>
      <c r="C222" s="123">
        <f>IF(ввод!G145="","",ввод!G145)</f>
        <v>99.019492810237637</v>
      </c>
      <c r="D222" s="123" t="str">
        <f>IF(ввод!H145="","",ввод!H145)</f>
        <v/>
      </c>
      <c r="E222" s="124" t="str">
        <f>IF(ввод!I145="","",ввод!I145)</f>
        <v/>
      </c>
      <c r="F222" s="100">
        <f t="shared" si="248"/>
        <v>2</v>
      </c>
      <c r="G222" s="257">
        <f>IF(AND(F222&gt;=2,COUNTA(ввод!D145)=1),1,"")</f>
        <v>1</v>
      </c>
      <c r="H222" s="100">
        <f t="shared" si="284"/>
        <v>0.89993467159397711</v>
      </c>
      <c r="K222" s="100">
        <f t="shared" si="280"/>
        <v>99.655842719146619</v>
      </c>
      <c r="M222" s="100">
        <f>IF(ISNUMBER(парам!$B$8),K222-парам!$B$8,K222-$B$3)</f>
        <v>-0.3441572808533806</v>
      </c>
      <c r="N222" s="100">
        <f t="shared" si="281"/>
        <v>-0.34</v>
      </c>
      <c r="O222" s="125">
        <f t="shared" ca="1" si="285"/>
        <v>-0.43763029582897017</v>
      </c>
      <c r="P222" s="100">
        <f t="shared" si="286"/>
        <v>1.2726998178179798</v>
      </c>
      <c r="Q222" s="100">
        <f t="shared" si="282"/>
        <v>1.3</v>
      </c>
      <c r="R222" s="125">
        <f t="shared" ca="1" si="287"/>
        <v>0.57111450267753139</v>
      </c>
      <c r="S222" s="100">
        <f t="shared" si="353"/>
        <v>1.1994153687296603</v>
      </c>
      <c r="T222" s="100">
        <f t="shared" si="288"/>
        <v>1.2</v>
      </c>
      <c r="U222" s="125">
        <f t="shared" ca="1" si="354"/>
        <v>1.5259196425906609</v>
      </c>
      <c r="V222" s="174">
        <f t="shared" ca="1" si="289"/>
        <v>0</v>
      </c>
      <c r="W222" s="351">
        <f t="shared" ca="1" si="290"/>
        <v>0</v>
      </c>
      <c r="X222" s="174">
        <f t="shared" ca="1" si="291"/>
        <v>0</v>
      </c>
      <c r="Y222" s="174">
        <f t="shared" ca="1" si="292"/>
        <v>0</v>
      </c>
      <c r="Z222" s="351">
        <f t="shared" si="293"/>
        <v>-1</v>
      </c>
      <c r="AA222" s="174">
        <f t="shared" si="294"/>
        <v>3</v>
      </c>
      <c r="AB222" s="174">
        <f t="shared" si="295"/>
        <v>2</v>
      </c>
      <c r="AC222" s="352">
        <f t="shared" si="355"/>
        <v>-1</v>
      </c>
      <c r="AD222" s="267">
        <f t="shared" si="296"/>
        <v>0</v>
      </c>
      <c r="AE222" s="267">
        <f t="shared" si="297"/>
        <v>-1</v>
      </c>
      <c r="AF222" s="354">
        <f t="shared" ca="1" si="298"/>
        <v>1</v>
      </c>
      <c r="AG222" s="100">
        <f t="shared" ca="1" si="299"/>
        <v>7</v>
      </c>
      <c r="AH222" s="100">
        <f t="shared" ca="1" si="300"/>
        <v>3</v>
      </c>
      <c r="AI222" s="354">
        <f t="shared" ca="1" si="301"/>
        <v>0</v>
      </c>
      <c r="AJ222" s="100">
        <f t="shared" ca="1" si="302"/>
        <v>5</v>
      </c>
      <c r="AK222" s="100">
        <f t="shared" ca="1" si="303"/>
        <v>2</v>
      </c>
      <c r="AL222" s="354">
        <f t="shared" ca="1" si="304"/>
        <v>0</v>
      </c>
      <c r="AM222" s="354">
        <f t="shared" ca="1" si="305"/>
        <v>0</v>
      </c>
      <c r="AN222" s="100">
        <f t="shared" ref="AN222:AO222" ca="1" si="368">SUM(AL218:AL222)</f>
        <v>1</v>
      </c>
      <c r="AO222" s="100">
        <f t="shared" ca="1" si="368"/>
        <v>1</v>
      </c>
      <c r="AP222" s="355" t="str">
        <f t="shared" ca="1" si="307"/>
        <v/>
      </c>
      <c r="AQ222" s="355" t="str">
        <f t="shared" ca="1" si="308"/>
        <v/>
      </c>
      <c r="AR222" s="355" t="str">
        <f t="shared" si="309"/>
        <v/>
      </c>
      <c r="AS222" s="355" t="str">
        <f t="shared" si="310"/>
        <v/>
      </c>
      <c r="AT222" s="355" t="str">
        <f t="shared" ca="1" si="311"/>
        <v/>
      </c>
      <c r="AU222" s="355" t="str">
        <f t="shared" ca="1" si="312"/>
        <v/>
      </c>
      <c r="AV222" s="355" t="str">
        <f t="shared" ca="1" si="313"/>
        <v/>
      </c>
      <c r="AW222" s="379">
        <f t="shared" ca="1" si="314"/>
        <v>0</v>
      </c>
      <c r="AX222" s="351">
        <f t="shared" ca="1" si="315"/>
        <v>0</v>
      </c>
      <c r="AY222" s="174">
        <f t="shared" ca="1" si="316"/>
        <v>0</v>
      </c>
      <c r="AZ222" s="174">
        <f t="shared" ca="1" si="317"/>
        <v>0</v>
      </c>
      <c r="BA222" s="351"/>
      <c r="BB222" s="174"/>
      <c r="BC222" s="174"/>
      <c r="BD222" s="352">
        <f t="shared" si="318"/>
        <v>1</v>
      </c>
      <c r="BE222" s="267">
        <f t="shared" si="319"/>
        <v>0</v>
      </c>
      <c r="BF222" s="267">
        <f t="shared" si="320"/>
        <v>1</v>
      </c>
      <c r="BG222" s="354">
        <f t="shared" ca="1" si="321"/>
        <v>0</v>
      </c>
      <c r="BH222" s="100">
        <f t="shared" ca="1" si="322"/>
        <v>7</v>
      </c>
      <c r="BI222" s="100">
        <f t="shared" ca="1" si="323"/>
        <v>3</v>
      </c>
      <c r="BJ222" s="354">
        <f t="shared" ca="1" si="324"/>
        <v>1</v>
      </c>
      <c r="BK222" s="100">
        <f t="shared" ca="1" si="325"/>
        <v>5</v>
      </c>
      <c r="BL222" s="100">
        <f t="shared" ca="1" si="326"/>
        <v>3</v>
      </c>
      <c r="BM222" s="354">
        <f t="shared" ca="1" si="327"/>
        <v>1</v>
      </c>
      <c r="BN222" s="354"/>
      <c r="BQ222" s="355" t="str">
        <f t="shared" ca="1" si="328"/>
        <v/>
      </c>
      <c r="BR222" s="355" t="str">
        <f t="shared" ca="1" si="329"/>
        <v/>
      </c>
      <c r="BS222" s="355"/>
      <c r="BT222" s="355" t="str">
        <f t="shared" si="330"/>
        <v/>
      </c>
      <c r="BU222" s="355" t="str">
        <f t="shared" ca="1" si="331"/>
        <v/>
      </c>
      <c r="BV222" s="355" t="str">
        <f t="shared" ca="1" si="332"/>
        <v/>
      </c>
      <c r="BW222" s="355"/>
      <c r="BX222" s="379">
        <f t="shared" ca="1" si="333"/>
        <v>0</v>
      </c>
      <c r="BY222" s="351">
        <f t="shared" ca="1" si="334"/>
        <v>1</v>
      </c>
      <c r="BZ222" s="174">
        <f t="shared" ca="1" si="335"/>
        <v>2</v>
      </c>
      <c r="CA222" s="174">
        <f t="shared" ca="1" si="336"/>
        <v>1</v>
      </c>
      <c r="CB222" s="351"/>
      <c r="CC222" s="174"/>
      <c r="CD222" s="174"/>
      <c r="CE222" s="352">
        <f t="shared" si="337"/>
        <v>-1</v>
      </c>
      <c r="CF222" s="267">
        <f t="shared" si="338"/>
        <v>0</v>
      </c>
      <c r="CG222" s="267">
        <f t="shared" si="339"/>
        <v>-1</v>
      </c>
      <c r="CH222" s="354">
        <f t="shared" ca="1" si="340"/>
        <v>0</v>
      </c>
      <c r="CI222" s="100">
        <f t="shared" ca="1" si="341"/>
        <v>6</v>
      </c>
      <c r="CJ222" s="100">
        <f t="shared" ca="1" si="342"/>
        <v>3</v>
      </c>
      <c r="CK222" s="354">
        <f t="shared" ca="1" si="343"/>
        <v>1</v>
      </c>
      <c r="CL222" s="100">
        <f t="shared" ca="1" si="344"/>
        <v>5</v>
      </c>
      <c r="CM222" s="100">
        <f t="shared" ca="1" si="345"/>
        <v>2</v>
      </c>
      <c r="CN222" s="354">
        <f t="shared" ca="1" si="346"/>
        <v>1</v>
      </c>
      <c r="CO222" s="354"/>
      <c r="CR222" s="355" t="str">
        <f t="shared" ca="1" si="347"/>
        <v/>
      </c>
      <c r="CS222" s="355" t="str">
        <f t="shared" ca="1" si="348"/>
        <v xml:space="preserve">wR3'2&gt;2S </v>
      </c>
      <c r="CT222" s="355"/>
      <c r="CU222" s="355" t="str">
        <f t="shared" si="349"/>
        <v/>
      </c>
      <c r="CV222" s="355" t="str">
        <f t="shared" ca="1" si="350"/>
        <v/>
      </c>
      <c r="CW222" s="355" t="str">
        <f t="shared" ca="1" si="351"/>
        <v/>
      </c>
      <c r="CX222" s="402"/>
      <c r="CY222" t="str">
        <f t="shared" ca="1" si="352"/>
        <v xml:space="preserve">wR3'2&gt;2S </v>
      </c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</row>
    <row r="223" spans="1:133" x14ac:dyDescent="0.25">
      <c r="A223" s="126">
        <v>144</v>
      </c>
      <c r="B223" s="123">
        <f>IF(ввод!F146="","",ввод!F146)</f>
        <v>101.87201193002116</v>
      </c>
      <c r="C223" s="123">
        <f>IF(ввод!G146="","",ввод!G146)</f>
        <v>100.6336452443287</v>
      </c>
      <c r="D223" s="123" t="str">
        <f>IF(ввод!H146="","",ввод!H146)</f>
        <v/>
      </c>
      <c r="E223" s="124" t="str">
        <f>IF(ввод!I146="","",ввод!I146)</f>
        <v/>
      </c>
      <c r="F223" s="100">
        <f t="shared" si="248"/>
        <v>2</v>
      </c>
      <c r="G223" s="257">
        <f>IF(AND(F223&gt;=2,COUNTA(ввод!D146)=1),1,"")</f>
        <v>1</v>
      </c>
      <c r="H223" s="100">
        <f t="shared" si="284"/>
        <v>0.87565748104864483</v>
      </c>
      <c r="K223" s="100">
        <f t="shared" si="280"/>
        <v>101.25282858717493</v>
      </c>
      <c r="M223" s="100">
        <f>IF(ISNUMBER(парам!$B$8),K223-парам!$B$8,K223-$B$3)</f>
        <v>1.2528285871749318</v>
      </c>
      <c r="N223" s="100">
        <f t="shared" si="281"/>
        <v>1.3</v>
      </c>
      <c r="O223" s="125">
        <f t="shared" ca="1" si="285"/>
        <v>1.5930964583077789</v>
      </c>
      <c r="P223" s="100">
        <f t="shared" si="286"/>
        <v>1.2383666856924549</v>
      </c>
      <c r="Q223" s="100">
        <f t="shared" si="282"/>
        <v>1.2</v>
      </c>
      <c r="R223" s="125">
        <f t="shared" ca="1" si="287"/>
        <v>0.55570776700843305</v>
      </c>
      <c r="S223" s="100">
        <f t="shared" si="353"/>
        <v>1.5969858680283124</v>
      </c>
      <c r="T223" s="100">
        <f t="shared" si="288"/>
        <v>1.6</v>
      </c>
      <c r="U223" s="125">
        <f t="shared" ca="1" si="354"/>
        <v>2.0345595234542144</v>
      </c>
      <c r="V223" s="174">
        <f t="shared" ca="1" si="289"/>
        <v>0</v>
      </c>
      <c r="W223" s="351">
        <f t="shared" ca="1" si="290"/>
        <v>1</v>
      </c>
      <c r="X223" s="174">
        <f t="shared" ca="1" si="291"/>
        <v>1</v>
      </c>
      <c r="Y223" s="174">
        <f t="shared" ca="1" si="292"/>
        <v>1</v>
      </c>
      <c r="Z223" s="351">
        <f t="shared" si="293"/>
        <v>1</v>
      </c>
      <c r="AA223" s="174">
        <f t="shared" si="294"/>
        <v>3</v>
      </c>
      <c r="AB223" s="174">
        <f t="shared" si="295"/>
        <v>2</v>
      </c>
      <c r="AC223" s="352">
        <f t="shared" si="355"/>
        <v>1</v>
      </c>
      <c r="AD223" s="267">
        <f t="shared" si="296"/>
        <v>0</v>
      </c>
      <c r="AE223" s="267">
        <f t="shared" si="297"/>
        <v>1</v>
      </c>
      <c r="AF223" s="354">
        <f t="shared" ca="1" si="298"/>
        <v>0</v>
      </c>
      <c r="AG223" s="100">
        <f t="shared" ca="1" si="299"/>
        <v>6</v>
      </c>
      <c r="AH223" s="100">
        <f t="shared" ca="1" si="300"/>
        <v>3</v>
      </c>
      <c r="AI223" s="354">
        <f t="shared" ca="1" si="301"/>
        <v>1</v>
      </c>
      <c r="AJ223" s="100">
        <f t="shared" ca="1" si="302"/>
        <v>5</v>
      </c>
      <c r="AK223" s="100">
        <f t="shared" ca="1" si="303"/>
        <v>3</v>
      </c>
      <c r="AL223" s="354">
        <f t="shared" ca="1" si="304"/>
        <v>1</v>
      </c>
      <c r="AM223" s="354">
        <f t="shared" ca="1" si="305"/>
        <v>0</v>
      </c>
      <c r="AN223" s="100">
        <f t="shared" ref="AN223:AO223" ca="1" si="369">SUM(AL219:AL223)</f>
        <v>2</v>
      </c>
      <c r="AO223" s="100">
        <f t="shared" ca="1" si="369"/>
        <v>1</v>
      </c>
      <c r="AP223" s="355" t="str">
        <f t="shared" ca="1" si="307"/>
        <v/>
      </c>
      <c r="AQ223" s="355" t="str">
        <f t="shared" ca="1" si="308"/>
        <v/>
      </c>
      <c r="AR223" s="355" t="str">
        <f t="shared" si="309"/>
        <v/>
      </c>
      <c r="AS223" s="355" t="str">
        <f t="shared" si="310"/>
        <v/>
      </c>
      <c r="AT223" s="355" t="str">
        <f t="shared" ca="1" si="311"/>
        <v/>
      </c>
      <c r="AU223" s="355" t="str">
        <f t="shared" ca="1" si="312"/>
        <v/>
      </c>
      <c r="AV223" s="355" t="str">
        <f t="shared" ca="1" si="313"/>
        <v/>
      </c>
      <c r="AW223" s="379">
        <f t="shared" ca="1" si="314"/>
        <v>0</v>
      </c>
      <c r="AX223" s="351">
        <f t="shared" ca="1" si="315"/>
        <v>0</v>
      </c>
      <c r="AY223" s="174">
        <f t="shared" ca="1" si="316"/>
        <v>0</v>
      </c>
      <c r="AZ223" s="174">
        <f t="shared" ca="1" si="317"/>
        <v>0</v>
      </c>
      <c r="BA223" s="351"/>
      <c r="BB223" s="174"/>
      <c r="BC223" s="174"/>
      <c r="BD223" s="352">
        <f t="shared" si="318"/>
        <v>-1</v>
      </c>
      <c r="BE223" s="267">
        <f t="shared" si="319"/>
        <v>0</v>
      </c>
      <c r="BF223" s="267">
        <f t="shared" si="320"/>
        <v>-1</v>
      </c>
      <c r="BG223" s="354">
        <f t="shared" ca="1" si="321"/>
        <v>0</v>
      </c>
      <c r="BH223" s="100">
        <f t="shared" ca="1" si="322"/>
        <v>7</v>
      </c>
      <c r="BI223" s="100">
        <f t="shared" ca="1" si="323"/>
        <v>3</v>
      </c>
      <c r="BJ223" s="354">
        <f t="shared" ca="1" si="324"/>
        <v>1</v>
      </c>
      <c r="BK223" s="100">
        <f t="shared" ca="1" si="325"/>
        <v>5</v>
      </c>
      <c r="BL223" s="100">
        <f t="shared" ca="1" si="326"/>
        <v>3</v>
      </c>
      <c r="BM223" s="354">
        <f t="shared" ca="1" si="327"/>
        <v>1</v>
      </c>
      <c r="BN223" s="354"/>
      <c r="BQ223" s="355" t="str">
        <f t="shared" ca="1" si="328"/>
        <v/>
      </c>
      <c r="BR223" s="355" t="str">
        <f t="shared" ca="1" si="329"/>
        <v/>
      </c>
      <c r="BS223" s="355"/>
      <c r="BT223" s="355" t="str">
        <f t="shared" si="330"/>
        <v/>
      </c>
      <c r="BU223" s="355" t="str">
        <f t="shared" ca="1" si="331"/>
        <v/>
      </c>
      <c r="BV223" s="355" t="str">
        <f t="shared" ca="1" si="332"/>
        <v/>
      </c>
      <c r="BW223" s="355"/>
      <c r="BX223" s="379">
        <f t="shared" ca="1" si="333"/>
        <v>1</v>
      </c>
      <c r="BY223" s="351">
        <f t="shared" ca="1" si="334"/>
        <v>1</v>
      </c>
      <c r="BZ223" s="174">
        <f t="shared" ca="1" si="335"/>
        <v>2</v>
      </c>
      <c r="CA223" s="174">
        <f t="shared" ca="1" si="336"/>
        <v>2</v>
      </c>
      <c r="CB223" s="351"/>
      <c r="CC223" s="174"/>
      <c r="CD223" s="174"/>
      <c r="CE223" s="352">
        <f t="shared" si="337"/>
        <v>1</v>
      </c>
      <c r="CF223" s="267">
        <f t="shared" si="338"/>
        <v>0</v>
      </c>
      <c r="CG223" s="267">
        <f t="shared" si="339"/>
        <v>1</v>
      </c>
      <c r="CH223" s="354">
        <f t="shared" ca="1" si="340"/>
        <v>0</v>
      </c>
      <c r="CI223" s="100">
        <f t="shared" ca="1" si="341"/>
        <v>6</v>
      </c>
      <c r="CJ223" s="100">
        <f t="shared" ca="1" si="342"/>
        <v>2</v>
      </c>
      <c r="CK223" s="354">
        <f t="shared" ca="1" si="343"/>
        <v>1</v>
      </c>
      <c r="CL223" s="100">
        <f t="shared" ca="1" si="344"/>
        <v>5</v>
      </c>
      <c r="CM223" s="100">
        <f t="shared" ca="1" si="345"/>
        <v>3</v>
      </c>
      <c r="CN223" s="354">
        <f t="shared" ca="1" si="346"/>
        <v>1</v>
      </c>
      <c r="CO223" s="354"/>
      <c r="CR223" s="355" t="str">
        <f t="shared" ca="1" si="347"/>
        <v xml:space="preserve">wR1'1&gt;3S </v>
      </c>
      <c r="CS223" s="355" t="str">
        <f t="shared" ca="1" si="348"/>
        <v xml:space="preserve">wR3'2&gt;2S </v>
      </c>
      <c r="CT223" s="355"/>
      <c r="CU223" s="355" t="str">
        <f t="shared" si="349"/>
        <v/>
      </c>
      <c r="CV223" s="355" t="str">
        <f t="shared" ca="1" si="350"/>
        <v/>
      </c>
      <c r="CW223" s="355" t="str">
        <f t="shared" ca="1" si="351"/>
        <v/>
      </c>
      <c r="CX223" s="402"/>
      <c r="CY223" t="str">
        <f t="shared" ca="1" si="352"/>
        <v xml:space="preserve">wR1'1&gt;3S wR3'2&gt;2S </v>
      </c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</row>
    <row r="224" spans="1:133" x14ac:dyDescent="0.25">
      <c r="A224" s="126">
        <v>145</v>
      </c>
      <c r="B224" s="123">
        <f>IF(ввод!F147="","",ввод!F147)</f>
        <v>101.2653240124676</v>
      </c>
      <c r="C224" s="123">
        <f>IF(ввод!G147="","",ввод!G147)</f>
        <v>100.15628978599244</v>
      </c>
      <c r="D224" s="123" t="str">
        <f>IF(ввод!H147="","",ввод!H147)</f>
        <v/>
      </c>
      <c r="E224" s="124" t="str">
        <f>IF(ввод!I147="","",ввод!I147)</f>
        <v/>
      </c>
      <c r="F224" s="100">
        <f t="shared" si="248"/>
        <v>2</v>
      </c>
      <c r="G224" s="257">
        <f>IF(AND(F224&gt;=2,COUNTA(ввод!D147)=1),1,"")</f>
        <v>1</v>
      </c>
      <c r="H224" s="100">
        <f t="shared" si="284"/>
        <v>0.78420562210856282</v>
      </c>
      <c r="K224" s="100">
        <f t="shared" si="280"/>
        <v>100.71080689923002</v>
      </c>
      <c r="M224" s="100">
        <f>IF(ISNUMBER(парам!$B$8),K224-парам!$B$8,K224-$B$3)</f>
        <v>0.71080689923002183</v>
      </c>
      <c r="N224" s="100">
        <f t="shared" si="281"/>
        <v>0.71</v>
      </c>
      <c r="O224" s="125">
        <f t="shared" ca="1" si="285"/>
        <v>0.90386184135337566</v>
      </c>
      <c r="P224" s="100">
        <f t="shared" si="286"/>
        <v>1.1090342264751598</v>
      </c>
      <c r="Q224" s="100">
        <f t="shared" si="282"/>
        <v>1.1000000000000001</v>
      </c>
      <c r="R224" s="125">
        <f t="shared" ca="1" si="287"/>
        <v>0.49767079545249665</v>
      </c>
      <c r="S224" s="100">
        <f t="shared" si="353"/>
        <v>0.54202168794491001</v>
      </c>
      <c r="T224" s="100">
        <f t="shared" si="288"/>
        <v>0.54</v>
      </c>
      <c r="U224" s="125">
        <f t="shared" ca="1" si="354"/>
        <v>0.68666383916579743</v>
      </c>
      <c r="V224" s="174">
        <f t="shared" ca="1" si="289"/>
        <v>0</v>
      </c>
      <c r="W224" s="351">
        <f t="shared" ca="1" si="290"/>
        <v>0</v>
      </c>
      <c r="X224" s="174">
        <f t="shared" ca="1" si="291"/>
        <v>1</v>
      </c>
      <c r="Y224" s="174">
        <f t="shared" ca="1" si="292"/>
        <v>0</v>
      </c>
      <c r="Z224" s="351">
        <f t="shared" si="293"/>
        <v>1</v>
      </c>
      <c r="AA224" s="174">
        <f t="shared" si="294"/>
        <v>1</v>
      </c>
      <c r="AB224" s="174">
        <f t="shared" si="295"/>
        <v>0</v>
      </c>
      <c r="AC224" s="352">
        <f t="shared" si="355"/>
        <v>-1</v>
      </c>
      <c r="AD224" s="267">
        <f t="shared" si="296"/>
        <v>0</v>
      </c>
      <c r="AE224" s="267">
        <f t="shared" si="297"/>
        <v>-1</v>
      </c>
      <c r="AF224" s="354">
        <f t="shared" ca="1" si="298"/>
        <v>0</v>
      </c>
      <c r="AG224" s="100">
        <f t="shared" ca="1" si="299"/>
        <v>5</v>
      </c>
      <c r="AH224" s="100">
        <f t="shared" ca="1" si="300"/>
        <v>3</v>
      </c>
      <c r="AI224" s="354">
        <f t="shared" ca="1" si="301"/>
        <v>1</v>
      </c>
      <c r="AJ224" s="100">
        <f t="shared" ca="1" si="302"/>
        <v>5</v>
      </c>
      <c r="AK224" s="100">
        <f t="shared" ca="1" si="303"/>
        <v>3</v>
      </c>
      <c r="AL224" s="354">
        <f t="shared" ca="1" si="304"/>
        <v>1</v>
      </c>
      <c r="AM224" s="354">
        <f t="shared" ca="1" si="305"/>
        <v>0</v>
      </c>
      <c r="AN224" s="100">
        <f t="shared" ref="AN224:AO224" ca="1" si="370">SUM(AL220:AL224)</f>
        <v>3</v>
      </c>
      <c r="AO224" s="100">
        <f t="shared" ca="1" si="370"/>
        <v>1</v>
      </c>
      <c r="AP224" s="355" t="str">
        <f t="shared" ca="1" si="307"/>
        <v/>
      </c>
      <c r="AQ224" s="355" t="str">
        <f t="shared" ca="1" si="308"/>
        <v/>
      </c>
      <c r="AR224" s="355" t="str">
        <f t="shared" si="309"/>
        <v/>
      </c>
      <c r="AS224" s="355" t="str">
        <f t="shared" si="310"/>
        <v/>
      </c>
      <c r="AT224" s="355" t="str">
        <f t="shared" ca="1" si="311"/>
        <v/>
      </c>
      <c r="AU224" s="355" t="str">
        <f t="shared" ca="1" si="312"/>
        <v/>
      </c>
      <c r="AV224" s="355" t="str">
        <f t="shared" ca="1" si="313"/>
        <v/>
      </c>
      <c r="AW224" s="379">
        <f t="shared" ca="1" si="314"/>
        <v>0</v>
      </c>
      <c r="AX224" s="351">
        <f t="shared" ca="1" si="315"/>
        <v>0</v>
      </c>
      <c r="AY224" s="174">
        <f t="shared" ca="1" si="316"/>
        <v>0</v>
      </c>
      <c r="AZ224" s="174">
        <f t="shared" ca="1" si="317"/>
        <v>0</v>
      </c>
      <c r="BA224" s="351"/>
      <c r="BB224" s="174"/>
      <c r="BC224" s="174"/>
      <c r="BD224" s="352">
        <f t="shared" si="318"/>
        <v>-1</v>
      </c>
      <c r="BE224" s="267">
        <f t="shared" si="319"/>
        <v>-2</v>
      </c>
      <c r="BF224" s="267">
        <f t="shared" si="320"/>
        <v>-3</v>
      </c>
      <c r="BG224" s="354">
        <f t="shared" ca="1" si="321"/>
        <v>0</v>
      </c>
      <c r="BH224" s="100">
        <f t="shared" ca="1" si="322"/>
        <v>6</v>
      </c>
      <c r="BI224" s="100">
        <f t="shared" ca="1" si="323"/>
        <v>2</v>
      </c>
      <c r="BJ224" s="354">
        <f t="shared" ca="1" si="324"/>
        <v>1</v>
      </c>
      <c r="BK224" s="100">
        <f t="shared" ca="1" si="325"/>
        <v>5</v>
      </c>
      <c r="BL224" s="100">
        <f t="shared" ca="1" si="326"/>
        <v>3</v>
      </c>
      <c r="BM224" s="354">
        <f t="shared" ca="1" si="327"/>
        <v>1</v>
      </c>
      <c r="BN224" s="354"/>
      <c r="BQ224" s="355" t="str">
        <f t="shared" ca="1" si="328"/>
        <v/>
      </c>
      <c r="BR224" s="355" t="str">
        <f t="shared" ca="1" si="329"/>
        <v/>
      </c>
      <c r="BS224" s="355"/>
      <c r="BT224" s="355" t="str">
        <f t="shared" si="330"/>
        <v/>
      </c>
      <c r="BU224" s="355" t="str">
        <f t="shared" ca="1" si="331"/>
        <v/>
      </c>
      <c r="BV224" s="355" t="str">
        <f t="shared" ca="1" si="332"/>
        <v/>
      </c>
      <c r="BW224" s="355"/>
      <c r="BX224" s="379">
        <f t="shared" ca="1" si="333"/>
        <v>0</v>
      </c>
      <c r="BY224" s="351">
        <f t="shared" ca="1" si="334"/>
        <v>0</v>
      </c>
      <c r="BZ224" s="174">
        <f t="shared" ca="1" si="335"/>
        <v>1</v>
      </c>
      <c r="CA224" s="174">
        <f t="shared" ca="1" si="336"/>
        <v>1</v>
      </c>
      <c r="CB224" s="351"/>
      <c r="CC224" s="174"/>
      <c r="CD224" s="174"/>
      <c r="CE224" s="352">
        <f t="shared" si="337"/>
        <v>-1</v>
      </c>
      <c r="CF224" s="267">
        <f t="shared" si="338"/>
        <v>0</v>
      </c>
      <c r="CG224" s="267">
        <f t="shared" si="339"/>
        <v>1</v>
      </c>
      <c r="CH224" s="354">
        <f t="shared" ca="1" si="340"/>
        <v>0</v>
      </c>
      <c r="CI224" s="100">
        <f t="shared" ca="1" si="341"/>
        <v>5</v>
      </c>
      <c r="CJ224" s="100">
        <f t="shared" ca="1" si="342"/>
        <v>2</v>
      </c>
      <c r="CK224" s="354">
        <f t="shared" ca="1" si="343"/>
        <v>1</v>
      </c>
      <c r="CL224" s="100">
        <f t="shared" ca="1" si="344"/>
        <v>6</v>
      </c>
      <c r="CM224" s="100">
        <f t="shared" ca="1" si="345"/>
        <v>4</v>
      </c>
      <c r="CN224" s="354">
        <f t="shared" ca="1" si="346"/>
        <v>0</v>
      </c>
      <c r="CO224" s="354"/>
      <c r="CR224" s="355" t="str">
        <f t="shared" ca="1" si="347"/>
        <v/>
      </c>
      <c r="CS224" s="355" t="str">
        <f t="shared" ca="1" si="348"/>
        <v/>
      </c>
      <c r="CT224" s="355"/>
      <c r="CU224" s="355" t="str">
        <f t="shared" si="349"/>
        <v/>
      </c>
      <c r="CV224" s="355" t="str">
        <f t="shared" ca="1" si="350"/>
        <v/>
      </c>
      <c r="CW224" s="355" t="str">
        <f t="shared" ca="1" si="351"/>
        <v/>
      </c>
      <c r="CX224" s="402"/>
      <c r="CY224" t="str">
        <f t="shared" ca="1" si="352"/>
        <v/>
      </c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</row>
    <row r="225" spans="1:133" x14ac:dyDescent="0.25">
      <c r="A225" s="126">
        <v>146</v>
      </c>
      <c r="B225" s="123">
        <f>IF(ввод!F148="","",ввод!F148)</f>
        <v>99.331118233357813</v>
      </c>
      <c r="C225" s="123">
        <f>IF(ввод!G148="","",ввод!G148)</f>
        <v>101.06249336938536</v>
      </c>
      <c r="D225" s="123" t="str">
        <f>IF(ввод!H148="","",ввод!H148)</f>
        <v/>
      </c>
      <c r="E225" s="124" t="str">
        <f>IF(ввод!I148="","",ввод!I148)</f>
        <v/>
      </c>
      <c r="F225" s="100">
        <f t="shared" si="248"/>
        <v>2</v>
      </c>
      <c r="G225" s="257">
        <f>IF(AND(F225&gt;=2,COUNTA(ввод!D148)=1),1,"")</f>
        <v>1</v>
      </c>
      <c r="H225" s="100">
        <f t="shared" si="284"/>
        <v>1.2242670994628631</v>
      </c>
      <c r="K225" s="100">
        <f t="shared" si="280"/>
        <v>100.1968058013716</v>
      </c>
      <c r="M225" s="100">
        <f>IF(ISNUMBER(парам!$B$8),K225-парам!$B$8,K225-$B$3)</f>
        <v>0.19680580137159609</v>
      </c>
      <c r="N225" s="100">
        <f t="shared" si="281"/>
        <v>0.2</v>
      </c>
      <c r="O225" s="125">
        <f t="shared" ca="1" si="285"/>
        <v>0.2502581984072621</v>
      </c>
      <c r="P225" s="100">
        <f t="shared" si="286"/>
        <v>1.7313751360275518</v>
      </c>
      <c r="Q225" s="100">
        <f t="shared" si="282"/>
        <v>1.7</v>
      </c>
      <c r="R225" s="125">
        <f t="shared" ca="1" si="287"/>
        <v>0.77694161334596612</v>
      </c>
      <c r="S225" s="100">
        <f t="shared" si="353"/>
        <v>0.51400109785842574</v>
      </c>
      <c r="T225" s="100">
        <f t="shared" si="288"/>
        <v>0.51</v>
      </c>
      <c r="U225" s="125">
        <f t="shared" ca="1" si="354"/>
        <v>0.64851584810103091</v>
      </c>
      <c r="V225" s="174">
        <f t="shared" ca="1" si="289"/>
        <v>0</v>
      </c>
      <c r="W225" s="351">
        <f t="shared" ca="1" si="290"/>
        <v>0</v>
      </c>
      <c r="X225" s="174">
        <f t="shared" ca="1" si="291"/>
        <v>0</v>
      </c>
      <c r="Y225" s="174">
        <f t="shared" ca="1" si="292"/>
        <v>1</v>
      </c>
      <c r="Z225" s="351">
        <f t="shared" si="293"/>
        <v>1</v>
      </c>
      <c r="AA225" s="174">
        <f t="shared" si="294"/>
        <v>1</v>
      </c>
      <c r="AB225" s="174">
        <f t="shared" si="295"/>
        <v>2</v>
      </c>
      <c r="AC225" s="352">
        <f t="shared" si="355"/>
        <v>-1</v>
      </c>
      <c r="AD225" s="267">
        <f t="shared" si="296"/>
        <v>-2</v>
      </c>
      <c r="AE225" s="267">
        <f t="shared" si="297"/>
        <v>-1</v>
      </c>
      <c r="AF225" s="354">
        <f t="shared" ca="1" si="298"/>
        <v>1</v>
      </c>
      <c r="AG225" s="100">
        <f t="shared" ca="1" si="299"/>
        <v>6</v>
      </c>
      <c r="AH225" s="100">
        <f t="shared" ca="1" si="300"/>
        <v>3</v>
      </c>
      <c r="AI225" s="354">
        <f t="shared" ca="1" si="301"/>
        <v>0</v>
      </c>
      <c r="AJ225" s="100">
        <f t="shared" ca="1" si="302"/>
        <v>4</v>
      </c>
      <c r="AK225" s="100">
        <f t="shared" ca="1" si="303"/>
        <v>2</v>
      </c>
      <c r="AL225" s="354">
        <f t="shared" ca="1" si="304"/>
        <v>0</v>
      </c>
      <c r="AM225" s="354">
        <f t="shared" ca="1" si="305"/>
        <v>0</v>
      </c>
      <c r="AN225" s="100">
        <f t="shared" ref="AN225:AO225" ca="1" si="371">SUM(AL221:AL225)</f>
        <v>3</v>
      </c>
      <c r="AO225" s="100">
        <f t="shared" ca="1" si="371"/>
        <v>0</v>
      </c>
      <c r="AP225" s="355" t="str">
        <f t="shared" ca="1" si="307"/>
        <v/>
      </c>
      <c r="AQ225" s="355" t="str">
        <f t="shared" ca="1" si="308"/>
        <v/>
      </c>
      <c r="AR225" s="355" t="str">
        <f t="shared" si="309"/>
        <v/>
      </c>
      <c r="AS225" s="355" t="str">
        <f t="shared" si="310"/>
        <v/>
      </c>
      <c r="AT225" s="355" t="str">
        <f t="shared" ca="1" si="311"/>
        <v/>
      </c>
      <c r="AU225" s="355" t="str">
        <f t="shared" ca="1" si="312"/>
        <v/>
      </c>
      <c r="AV225" s="355" t="str">
        <f t="shared" ca="1" si="313"/>
        <v/>
      </c>
      <c r="AW225" s="379">
        <f t="shared" ca="1" si="314"/>
        <v>0</v>
      </c>
      <c r="AX225" s="351">
        <f t="shared" ca="1" si="315"/>
        <v>0</v>
      </c>
      <c r="AY225" s="174">
        <f t="shared" ca="1" si="316"/>
        <v>0</v>
      </c>
      <c r="AZ225" s="174">
        <f t="shared" ca="1" si="317"/>
        <v>0</v>
      </c>
      <c r="BA225" s="351"/>
      <c r="BB225" s="174"/>
      <c r="BC225" s="174"/>
      <c r="BD225" s="352">
        <f t="shared" si="318"/>
        <v>1</v>
      </c>
      <c r="BE225" s="267">
        <f t="shared" si="319"/>
        <v>-2</v>
      </c>
      <c r="BF225" s="267">
        <f t="shared" si="320"/>
        <v>-1</v>
      </c>
      <c r="BG225" s="354">
        <f t="shared" ca="1" si="321"/>
        <v>0</v>
      </c>
      <c r="BH225" s="100">
        <f t="shared" ca="1" si="322"/>
        <v>5</v>
      </c>
      <c r="BI225" s="100">
        <f t="shared" ca="1" si="323"/>
        <v>1</v>
      </c>
      <c r="BJ225" s="354">
        <f t="shared" ca="1" si="324"/>
        <v>1</v>
      </c>
      <c r="BK225" s="100">
        <f t="shared" ca="1" si="325"/>
        <v>6</v>
      </c>
      <c r="BL225" s="100">
        <f t="shared" ca="1" si="326"/>
        <v>4</v>
      </c>
      <c r="BM225" s="354">
        <f t="shared" ca="1" si="327"/>
        <v>1</v>
      </c>
      <c r="BN225" s="354"/>
      <c r="BQ225" s="355" t="str">
        <f t="shared" ca="1" si="328"/>
        <v/>
      </c>
      <c r="BR225" s="355" t="str">
        <f t="shared" ca="1" si="329"/>
        <v/>
      </c>
      <c r="BS225" s="355"/>
      <c r="BT225" s="355" t="str">
        <f t="shared" si="330"/>
        <v/>
      </c>
      <c r="BU225" s="355" t="str">
        <f t="shared" ca="1" si="331"/>
        <v/>
      </c>
      <c r="BV225" s="355" t="str">
        <f t="shared" ca="1" si="332"/>
        <v/>
      </c>
      <c r="BW225" s="355"/>
      <c r="BX225" s="379">
        <f t="shared" ca="1" si="333"/>
        <v>0</v>
      </c>
      <c r="BY225" s="351">
        <f t="shared" ca="1" si="334"/>
        <v>0</v>
      </c>
      <c r="BZ225" s="174">
        <f t="shared" ca="1" si="335"/>
        <v>0</v>
      </c>
      <c r="CA225" s="174">
        <f t="shared" ca="1" si="336"/>
        <v>1</v>
      </c>
      <c r="CB225" s="351"/>
      <c r="CC225" s="174"/>
      <c r="CD225" s="174"/>
      <c r="CE225" s="352">
        <f t="shared" si="337"/>
        <v>-1</v>
      </c>
      <c r="CF225" s="267">
        <f t="shared" si="338"/>
        <v>0</v>
      </c>
      <c r="CG225" s="267">
        <f t="shared" si="339"/>
        <v>-1</v>
      </c>
      <c r="CH225" s="354">
        <f t="shared" ca="1" si="340"/>
        <v>0</v>
      </c>
      <c r="CI225" s="100">
        <f t="shared" ca="1" si="341"/>
        <v>5</v>
      </c>
      <c r="CJ225" s="100">
        <f t="shared" ca="1" si="342"/>
        <v>2</v>
      </c>
      <c r="CK225" s="354">
        <f t="shared" ca="1" si="343"/>
        <v>1</v>
      </c>
      <c r="CL225" s="100">
        <f t="shared" ca="1" si="344"/>
        <v>6</v>
      </c>
      <c r="CM225" s="100">
        <f t="shared" ca="1" si="345"/>
        <v>4</v>
      </c>
      <c r="CN225" s="354">
        <f t="shared" ca="1" si="346"/>
        <v>0</v>
      </c>
      <c r="CO225" s="354"/>
      <c r="CR225" s="355" t="str">
        <f t="shared" ca="1" si="347"/>
        <v/>
      </c>
      <c r="CS225" s="355" t="str">
        <f t="shared" ca="1" si="348"/>
        <v/>
      </c>
      <c r="CT225" s="355"/>
      <c r="CU225" s="355" t="str">
        <f t="shared" si="349"/>
        <v/>
      </c>
      <c r="CV225" s="355" t="str">
        <f t="shared" ca="1" si="350"/>
        <v/>
      </c>
      <c r="CW225" s="355" t="str">
        <f t="shared" ca="1" si="351"/>
        <v/>
      </c>
      <c r="CX225" s="402"/>
      <c r="CY225" t="str">
        <f t="shared" ca="1" si="352"/>
        <v/>
      </c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</row>
    <row r="226" spans="1:133" x14ac:dyDescent="0.25">
      <c r="A226" s="126">
        <v>147</v>
      </c>
      <c r="B226" s="123">
        <f>IF(ввод!F149="","",ввод!F149)</f>
        <v>99.454307072428875</v>
      </c>
      <c r="C226" s="123">
        <f>IF(ввод!G149="","",ввод!G149)</f>
        <v>98.309627349413148</v>
      </c>
      <c r="D226" s="123" t="str">
        <f>IF(ввод!H149="","",ввод!H149)</f>
        <v/>
      </c>
      <c r="E226" s="124" t="str">
        <f>IF(ввод!I149="","",ввод!I149)</f>
        <v/>
      </c>
      <c r="F226" s="100">
        <f t="shared" si="248"/>
        <v>2</v>
      </c>
      <c r="G226" s="257">
        <f>IF(AND(F226&gt;=2,COUNTA(ввод!D149)=1),1,"")</f>
        <v>1</v>
      </c>
      <c r="H226" s="100">
        <f t="shared" si="284"/>
        <v>0.80941079443115971</v>
      </c>
      <c r="K226" s="100">
        <f t="shared" si="280"/>
        <v>98.881967210921005</v>
      </c>
      <c r="M226" s="100">
        <f>IF(ISNUMBER(парам!$B$8),K226-парам!$B$8,K226-$B$3)</f>
        <v>-1.1180327890789954</v>
      </c>
      <c r="N226" s="100">
        <f t="shared" si="281"/>
        <v>-1.1000000000000001</v>
      </c>
      <c r="O226" s="125">
        <f t="shared" ca="1" si="285"/>
        <v>-1.421690161596717</v>
      </c>
      <c r="P226" s="100">
        <f t="shared" si="286"/>
        <v>1.1446797230157273</v>
      </c>
      <c r="Q226" s="100">
        <f t="shared" si="282"/>
        <v>1.1000000000000001</v>
      </c>
      <c r="R226" s="125">
        <f t="shared" ca="1" si="287"/>
        <v>0.51366644481493839</v>
      </c>
      <c r="S226" s="100">
        <f t="shared" si="353"/>
        <v>1.3148385904505915</v>
      </c>
      <c r="T226" s="100">
        <f t="shared" si="288"/>
        <v>1.3</v>
      </c>
      <c r="U226" s="125">
        <f t="shared" ca="1" si="354"/>
        <v>1.6530796128065492</v>
      </c>
      <c r="V226" s="174">
        <f t="shared" ca="1" si="289"/>
        <v>0</v>
      </c>
      <c r="W226" s="351">
        <f t="shared" ca="1" si="290"/>
        <v>1</v>
      </c>
      <c r="X226" s="174">
        <f t="shared" ca="1" si="291"/>
        <v>1</v>
      </c>
      <c r="Y226" s="174">
        <f t="shared" ca="1" si="292"/>
        <v>1</v>
      </c>
      <c r="Z226" s="351">
        <f t="shared" si="293"/>
        <v>-1</v>
      </c>
      <c r="AA226" s="174">
        <f t="shared" si="294"/>
        <v>1</v>
      </c>
      <c r="AB226" s="174">
        <f t="shared" si="295"/>
        <v>2</v>
      </c>
      <c r="AC226" s="352">
        <f t="shared" si="355"/>
        <v>-1</v>
      </c>
      <c r="AD226" s="267">
        <f t="shared" si="296"/>
        <v>-2</v>
      </c>
      <c r="AE226" s="267">
        <f t="shared" si="297"/>
        <v>-3</v>
      </c>
      <c r="AF226" s="354">
        <f t="shared" ca="1" si="298"/>
        <v>0</v>
      </c>
      <c r="AG226" s="100">
        <f t="shared" ca="1" si="299"/>
        <v>5</v>
      </c>
      <c r="AH226" s="100">
        <f t="shared" ca="1" si="300"/>
        <v>2</v>
      </c>
      <c r="AI226" s="354">
        <f t="shared" ca="1" si="301"/>
        <v>1</v>
      </c>
      <c r="AJ226" s="100">
        <f t="shared" ca="1" si="302"/>
        <v>5</v>
      </c>
      <c r="AK226" s="100">
        <f t="shared" ca="1" si="303"/>
        <v>3</v>
      </c>
      <c r="AL226" s="354">
        <f t="shared" ca="1" si="304"/>
        <v>0</v>
      </c>
      <c r="AM226" s="354">
        <f t="shared" ca="1" si="305"/>
        <v>1</v>
      </c>
      <c r="AN226" s="100">
        <f t="shared" ref="AN226:AO226" ca="1" si="372">SUM(AL222:AL226)</f>
        <v>2</v>
      </c>
      <c r="AO226" s="100">
        <f t="shared" ca="1" si="372"/>
        <v>1</v>
      </c>
      <c r="AP226" s="355" t="str">
        <f t="shared" ca="1" si="307"/>
        <v/>
      </c>
      <c r="AQ226" s="355" t="str">
        <f t="shared" ca="1" si="308"/>
        <v/>
      </c>
      <c r="AR226" s="355" t="str">
        <f t="shared" si="309"/>
        <v/>
      </c>
      <c r="AS226" s="355" t="str">
        <f t="shared" si="310"/>
        <v/>
      </c>
      <c r="AT226" s="355" t="str">
        <f t="shared" ca="1" si="311"/>
        <v/>
      </c>
      <c r="AU226" s="355" t="str">
        <f t="shared" ca="1" si="312"/>
        <v/>
      </c>
      <c r="AV226" s="355" t="str">
        <f t="shared" ca="1" si="313"/>
        <v/>
      </c>
      <c r="AW226" s="379">
        <f t="shared" ca="1" si="314"/>
        <v>0</v>
      </c>
      <c r="AX226" s="351">
        <f t="shared" ca="1" si="315"/>
        <v>0</v>
      </c>
      <c r="AY226" s="174">
        <f t="shared" ca="1" si="316"/>
        <v>0</v>
      </c>
      <c r="AZ226" s="174">
        <f t="shared" ca="1" si="317"/>
        <v>0</v>
      </c>
      <c r="BA226" s="351"/>
      <c r="BB226" s="174"/>
      <c r="BC226" s="174"/>
      <c r="BD226" s="352">
        <f t="shared" si="318"/>
        <v>-1</v>
      </c>
      <c r="BE226" s="267">
        <f t="shared" si="319"/>
        <v>-2</v>
      </c>
      <c r="BF226" s="267">
        <f t="shared" si="320"/>
        <v>-1</v>
      </c>
      <c r="BG226" s="354">
        <f t="shared" ca="1" si="321"/>
        <v>0</v>
      </c>
      <c r="BH226" s="100">
        <f t="shared" ca="1" si="322"/>
        <v>4</v>
      </c>
      <c r="BI226" s="100">
        <f t="shared" ca="1" si="323"/>
        <v>1</v>
      </c>
      <c r="BJ226" s="354">
        <f t="shared" ca="1" si="324"/>
        <v>1</v>
      </c>
      <c r="BK226" s="100">
        <f t="shared" ca="1" si="325"/>
        <v>7</v>
      </c>
      <c r="BL226" s="100">
        <f t="shared" ca="1" si="326"/>
        <v>4</v>
      </c>
      <c r="BM226" s="354">
        <f t="shared" ca="1" si="327"/>
        <v>1</v>
      </c>
      <c r="BN226" s="354"/>
      <c r="BQ226" s="355" t="str">
        <f t="shared" ca="1" si="328"/>
        <v/>
      </c>
      <c r="BR226" s="355" t="str">
        <f t="shared" ca="1" si="329"/>
        <v/>
      </c>
      <c r="BS226" s="355"/>
      <c r="BT226" s="355" t="str">
        <f t="shared" si="330"/>
        <v/>
      </c>
      <c r="BU226" s="355" t="str">
        <f t="shared" ca="1" si="331"/>
        <v/>
      </c>
      <c r="BV226" s="355" t="str">
        <f t="shared" ca="1" si="332"/>
        <v/>
      </c>
      <c r="BW226" s="355"/>
      <c r="BX226" s="379">
        <f t="shared" ca="1" si="333"/>
        <v>0</v>
      </c>
      <c r="BY226" s="351">
        <f t="shared" ca="1" si="334"/>
        <v>1</v>
      </c>
      <c r="BZ226" s="174">
        <f t="shared" ca="1" si="335"/>
        <v>1</v>
      </c>
      <c r="CA226" s="174">
        <f t="shared" ca="1" si="336"/>
        <v>1</v>
      </c>
      <c r="CB226" s="351"/>
      <c r="CC226" s="174"/>
      <c r="CD226" s="174"/>
      <c r="CE226" s="352">
        <f t="shared" si="337"/>
        <v>1</v>
      </c>
      <c r="CF226" s="267">
        <f t="shared" si="338"/>
        <v>0</v>
      </c>
      <c r="CG226" s="267">
        <f t="shared" si="339"/>
        <v>-1</v>
      </c>
      <c r="CH226" s="354">
        <f t="shared" ca="1" si="340"/>
        <v>0</v>
      </c>
      <c r="CI226" s="100">
        <f t="shared" ca="1" si="341"/>
        <v>5</v>
      </c>
      <c r="CJ226" s="100">
        <f t="shared" ca="1" si="342"/>
        <v>1</v>
      </c>
      <c r="CK226" s="354">
        <f t="shared" ca="1" si="343"/>
        <v>1</v>
      </c>
      <c r="CL226" s="100">
        <f t="shared" ca="1" si="344"/>
        <v>6</v>
      </c>
      <c r="CM226" s="100">
        <f t="shared" ca="1" si="345"/>
        <v>4</v>
      </c>
      <c r="CN226" s="354">
        <f t="shared" ca="1" si="346"/>
        <v>1</v>
      </c>
      <c r="CO226" s="354"/>
      <c r="CR226" s="355" t="str">
        <f t="shared" ca="1" si="347"/>
        <v/>
      </c>
      <c r="CS226" s="355" t="str">
        <f t="shared" ca="1" si="348"/>
        <v/>
      </c>
      <c r="CT226" s="355"/>
      <c r="CU226" s="355" t="str">
        <f t="shared" si="349"/>
        <v/>
      </c>
      <c r="CV226" s="355" t="str">
        <f t="shared" ca="1" si="350"/>
        <v/>
      </c>
      <c r="CW226" s="355" t="str">
        <f t="shared" ca="1" si="351"/>
        <v/>
      </c>
      <c r="CX226" s="402"/>
      <c r="CY226" t="str">
        <f t="shared" ca="1" si="352"/>
        <v/>
      </c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</row>
    <row r="227" spans="1:133" x14ac:dyDescent="0.25">
      <c r="A227" s="126">
        <v>148</v>
      </c>
      <c r="B227" s="123">
        <f>IF(ввод!F150="","",ввод!F150)</f>
        <v>98.914398380389855</v>
      </c>
      <c r="C227" s="123">
        <f>IF(ввод!G150="","",ввод!G150)</f>
        <v>100.47389966174869</v>
      </c>
      <c r="D227" s="123" t="str">
        <f>IF(ввод!H150="","",ввод!H150)</f>
        <v/>
      </c>
      <c r="E227" s="124" t="str">
        <f>IF(ввод!I150="","",ввод!I150)</f>
        <v/>
      </c>
      <c r="F227" s="100">
        <f t="shared" si="248"/>
        <v>2</v>
      </c>
      <c r="G227" s="257">
        <f>IF(AND(F227&gt;=2,COUNTA(ввод!D150)=1),1,"")</f>
        <v>1</v>
      </c>
      <c r="H227" s="100">
        <f t="shared" si="284"/>
        <v>1.1027339313179416</v>
      </c>
      <c r="K227" s="100">
        <f t="shared" si="280"/>
        <v>99.694149021069279</v>
      </c>
      <c r="M227" s="100">
        <f>IF(ISNUMBER(парам!$B$8),K227-парам!$B$8,K227-$B$3)</f>
        <v>-0.30585097893072088</v>
      </c>
      <c r="N227" s="100">
        <f t="shared" si="281"/>
        <v>-0.31</v>
      </c>
      <c r="O227" s="125">
        <f t="shared" ca="1" si="285"/>
        <v>-0.38892001371330781</v>
      </c>
      <c r="P227" s="100">
        <f t="shared" si="286"/>
        <v>1.559501281358834</v>
      </c>
      <c r="Q227" s="100">
        <f t="shared" si="282"/>
        <v>1.6</v>
      </c>
      <c r="R227" s="125">
        <f t="shared" ca="1" si="287"/>
        <v>0.69981450948522395</v>
      </c>
      <c r="S227" s="100">
        <f t="shared" si="353"/>
        <v>0.81218181014827451</v>
      </c>
      <c r="T227" s="100">
        <f t="shared" si="288"/>
        <v>0.81</v>
      </c>
      <c r="U227" s="125">
        <f t="shared" ca="1" si="354"/>
        <v>1.0299957587486961</v>
      </c>
      <c r="V227" s="174">
        <f t="shared" ca="1" si="289"/>
        <v>0</v>
      </c>
      <c r="W227" s="351">
        <f t="shared" ca="1" si="290"/>
        <v>0</v>
      </c>
      <c r="X227" s="174">
        <f t="shared" ca="1" si="291"/>
        <v>1</v>
      </c>
      <c r="Y227" s="174">
        <f t="shared" ca="1" si="292"/>
        <v>0</v>
      </c>
      <c r="Z227" s="351">
        <f t="shared" si="293"/>
        <v>-1</v>
      </c>
      <c r="AA227" s="174">
        <f t="shared" si="294"/>
        <v>1</v>
      </c>
      <c r="AB227" s="174">
        <f t="shared" si="295"/>
        <v>0</v>
      </c>
      <c r="AC227" s="352">
        <f t="shared" si="355"/>
        <v>1</v>
      </c>
      <c r="AD227" s="267">
        <f t="shared" si="296"/>
        <v>-2</v>
      </c>
      <c r="AE227" s="267">
        <f t="shared" si="297"/>
        <v>-1</v>
      </c>
      <c r="AF227" s="354">
        <f t="shared" ca="1" si="298"/>
        <v>1</v>
      </c>
      <c r="AG227" s="100">
        <f t="shared" ca="1" si="299"/>
        <v>6</v>
      </c>
      <c r="AH227" s="100">
        <f t="shared" ca="1" si="300"/>
        <v>3</v>
      </c>
      <c r="AI227" s="354">
        <f t="shared" ca="1" si="301"/>
        <v>0</v>
      </c>
      <c r="AJ227" s="100">
        <f t="shared" ca="1" si="302"/>
        <v>5</v>
      </c>
      <c r="AK227" s="100">
        <f t="shared" ca="1" si="303"/>
        <v>2</v>
      </c>
      <c r="AL227" s="354">
        <f t="shared" ca="1" si="304"/>
        <v>0</v>
      </c>
      <c r="AM227" s="354">
        <f t="shared" ca="1" si="305"/>
        <v>0</v>
      </c>
      <c r="AN227" s="100">
        <f t="shared" ref="AN227:AO227" ca="1" si="373">SUM(AL223:AL227)</f>
        <v>2</v>
      </c>
      <c r="AO227" s="100">
        <f t="shared" ca="1" si="373"/>
        <v>1</v>
      </c>
      <c r="AP227" s="355" t="str">
        <f t="shared" ca="1" si="307"/>
        <v/>
      </c>
      <c r="AQ227" s="355" t="str">
        <f t="shared" ca="1" si="308"/>
        <v/>
      </c>
      <c r="AR227" s="355" t="str">
        <f t="shared" si="309"/>
        <v/>
      </c>
      <c r="AS227" s="355" t="str">
        <f t="shared" si="310"/>
        <v/>
      </c>
      <c r="AT227" s="355" t="str">
        <f t="shared" ca="1" si="311"/>
        <v/>
      </c>
      <c r="AU227" s="355" t="str">
        <f t="shared" ca="1" si="312"/>
        <v/>
      </c>
      <c r="AV227" s="355" t="str">
        <f t="shared" ca="1" si="313"/>
        <v/>
      </c>
      <c r="AW227" s="379">
        <f t="shared" ca="1" si="314"/>
        <v>0</v>
      </c>
      <c r="AX227" s="351">
        <f t="shared" ca="1" si="315"/>
        <v>0</v>
      </c>
      <c r="AY227" s="174">
        <f t="shared" ca="1" si="316"/>
        <v>0</v>
      </c>
      <c r="AZ227" s="174">
        <f t="shared" ca="1" si="317"/>
        <v>0</v>
      </c>
      <c r="BA227" s="351"/>
      <c r="BB227" s="174"/>
      <c r="BC227" s="174"/>
      <c r="BD227" s="352">
        <f t="shared" si="318"/>
        <v>1</v>
      </c>
      <c r="BE227" s="267">
        <f t="shared" si="319"/>
        <v>0</v>
      </c>
      <c r="BF227" s="267">
        <f t="shared" si="320"/>
        <v>-1</v>
      </c>
      <c r="BG227" s="354">
        <f t="shared" ca="1" si="321"/>
        <v>0</v>
      </c>
      <c r="BH227" s="100">
        <f t="shared" ca="1" si="322"/>
        <v>4</v>
      </c>
      <c r="BI227" s="100">
        <f t="shared" ca="1" si="323"/>
        <v>1</v>
      </c>
      <c r="BJ227" s="354">
        <f t="shared" ca="1" si="324"/>
        <v>1</v>
      </c>
      <c r="BK227" s="100">
        <f t="shared" ca="1" si="325"/>
        <v>7</v>
      </c>
      <c r="BL227" s="100">
        <f t="shared" ca="1" si="326"/>
        <v>4</v>
      </c>
      <c r="BM227" s="354">
        <f t="shared" ca="1" si="327"/>
        <v>1</v>
      </c>
      <c r="BN227" s="354"/>
      <c r="BQ227" s="355" t="str">
        <f t="shared" ca="1" si="328"/>
        <v/>
      </c>
      <c r="BR227" s="355" t="str">
        <f t="shared" ca="1" si="329"/>
        <v/>
      </c>
      <c r="BS227" s="355"/>
      <c r="BT227" s="355" t="str">
        <f t="shared" si="330"/>
        <v/>
      </c>
      <c r="BU227" s="355" t="str">
        <f t="shared" ca="1" si="331"/>
        <v/>
      </c>
      <c r="BV227" s="355" t="str">
        <f t="shared" ca="1" si="332"/>
        <v/>
      </c>
      <c r="BW227" s="355"/>
      <c r="BX227" s="379">
        <f t="shared" ca="1" si="333"/>
        <v>0</v>
      </c>
      <c r="BY227" s="351">
        <f t="shared" ca="1" si="334"/>
        <v>1</v>
      </c>
      <c r="BZ227" s="174">
        <f t="shared" ca="1" si="335"/>
        <v>2</v>
      </c>
      <c r="CA227" s="174">
        <f t="shared" ca="1" si="336"/>
        <v>1</v>
      </c>
      <c r="CB227" s="351"/>
      <c r="CC227" s="174"/>
      <c r="CD227" s="174"/>
      <c r="CE227" s="352">
        <f t="shared" si="337"/>
        <v>-1</v>
      </c>
      <c r="CF227" s="267">
        <f t="shared" si="338"/>
        <v>-2</v>
      </c>
      <c r="CG227" s="267">
        <f t="shared" si="339"/>
        <v>-1</v>
      </c>
      <c r="CH227" s="354">
        <f t="shared" ca="1" si="340"/>
        <v>0</v>
      </c>
      <c r="CI227" s="100">
        <f t="shared" ca="1" si="341"/>
        <v>4</v>
      </c>
      <c r="CJ227" s="100">
        <f t="shared" ca="1" si="342"/>
        <v>0</v>
      </c>
      <c r="CK227" s="354">
        <f t="shared" ca="1" si="343"/>
        <v>1</v>
      </c>
      <c r="CL227" s="100">
        <f t="shared" ca="1" si="344"/>
        <v>7</v>
      </c>
      <c r="CM227" s="100">
        <f t="shared" ca="1" si="345"/>
        <v>4</v>
      </c>
      <c r="CN227" s="354">
        <f t="shared" ca="1" si="346"/>
        <v>1</v>
      </c>
      <c r="CO227" s="354"/>
      <c r="CR227" s="355" t="str">
        <f t="shared" ca="1" si="347"/>
        <v/>
      </c>
      <c r="CS227" s="355" t="str">
        <f t="shared" ca="1" si="348"/>
        <v xml:space="preserve">wR3'2&gt;2S </v>
      </c>
      <c r="CT227" s="355"/>
      <c r="CU227" s="355" t="str">
        <f t="shared" si="349"/>
        <v/>
      </c>
      <c r="CV227" s="355" t="str">
        <f t="shared" ca="1" si="350"/>
        <v/>
      </c>
      <c r="CW227" s="355" t="str">
        <f t="shared" ca="1" si="351"/>
        <v/>
      </c>
      <c r="CX227" s="402"/>
      <c r="CY227" t="str">
        <f t="shared" ca="1" si="352"/>
        <v xml:space="preserve">wR3'2&gt;2S </v>
      </c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</row>
    <row r="228" spans="1:133" x14ac:dyDescent="0.25">
      <c r="A228" s="126">
        <v>149</v>
      </c>
      <c r="B228" s="123">
        <f>IF(ввод!F151="","",ввод!F151)</f>
        <v>102.30301461905634</v>
      </c>
      <c r="C228" s="123">
        <f>IF(ввод!G151="","",ввод!G151)</f>
        <v>99.902117619224015</v>
      </c>
      <c r="D228" s="123" t="str">
        <f>IF(ввод!H151="","",ввод!H151)</f>
        <v/>
      </c>
      <c r="E228" s="124" t="str">
        <f>IF(ввод!I151="","",ввод!I151)</f>
        <v/>
      </c>
      <c r="F228" s="100">
        <f t="shared" si="248"/>
        <v>2</v>
      </c>
      <c r="G228" s="257">
        <f>IF(AND(F228&gt;=2,COUNTA(ввод!D151)=1),1,"")</f>
        <v>1</v>
      </c>
      <c r="H228" s="100">
        <f t="shared" si="284"/>
        <v>1.6976905495118755</v>
      </c>
      <c r="K228" s="100">
        <f t="shared" si="280"/>
        <v>101.10256611914018</v>
      </c>
      <c r="M228" s="100">
        <f>IF(ISNUMBER(парам!$B$8),K228-парам!$B$8,K228-$B$3)</f>
        <v>1.1025661191401781</v>
      </c>
      <c r="N228" s="100">
        <f t="shared" si="281"/>
        <v>1.1000000000000001</v>
      </c>
      <c r="O228" s="125">
        <f t="shared" ca="1" si="285"/>
        <v>1.4020227487091272</v>
      </c>
      <c r="P228" s="100">
        <f t="shared" si="286"/>
        <v>2.4008969998323266</v>
      </c>
      <c r="Q228" s="100">
        <f t="shared" si="282"/>
        <v>2.4</v>
      </c>
      <c r="R228" s="125">
        <f t="shared" ca="1" si="287"/>
        <v>1.0773845307765433</v>
      </c>
      <c r="S228" s="100">
        <f t="shared" si="353"/>
        <v>1.408417098070899</v>
      </c>
      <c r="T228" s="100">
        <f t="shared" si="288"/>
        <v>1.4</v>
      </c>
      <c r="U228" s="125">
        <f t="shared" ca="1" si="354"/>
        <v>1.7802395830224376</v>
      </c>
      <c r="V228" s="174">
        <f t="shared" ca="1" si="289"/>
        <v>0</v>
      </c>
      <c r="W228" s="351">
        <f t="shared" ca="1" si="290"/>
        <v>1</v>
      </c>
      <c r="X228" s="174">
        <f t="shared" ca="1" si="291"/>
        <v>1</v>
      </c>
      <c r="Y228" s="174">
        <f t="shared" ca="1" si="292"/>
        <v>2</v>
      </c>
      <c r="Z228" s="351">
        <f t="shared" si="293"/>
        <v>1</v>
      </c>
      <c r="AA228" s="174">
        <f t="shared" si="294"/>
        <v>1</v>
      </c>
      <c r="AB228" s="174">
        <f t="shared" si="295"/>
        <v>2</v>
      </c>
      <c r="AC228" s="352">
        <f t="shared" si="355"/>
        <v>1</v>
      </c>
      <c r="AD228" s="267">
        <f t="shared" si="296"/>
        <v>0</v>
      </c>
      <c r="AE228" s="267">
        <f t="shared" si="297"/>
        <v>-1</v>
      </c>
      <c r="AF228" s="354">
        <f t="shared" ca="1" si="298"/>
        <v>0</v>
      </c>
      <c r="AG228" s="100">
        <f t="shared" ca="1" si="299"/>
        <v>5</v>
      </c>
      <c r="AH228" s="100">
        <f t="shared" ca="1" si="300"/>
        <v>3</v>
      </c>
      <c r="AI228" s="354">
        <f t="shared" ca="1" si="301"/>
        <v>1</v>
      </c>
      <c r="AJ228" s="100">
        <f t="shared" ca="1" si="302"/>
        <v>5</v>
      </c>
      <c r="AK228" s="100">
        <f t="shared" ca="1" si="303"/>
        <v>2</v>
      </c>
      <c r="AL228" s="354">
        <f t="shared" ca="1" si="304"/>
        <v>1</v>
      </c>
      <c r="AM228" s="354">
        <f t="shared" ca="1" si="305"/>
        <v>0</v>
      </c>
      <c r="AN228" s="100">
        <f t="shared" ref="AN228:AO228" ca="1" si="374">SUM(AL224:AL228)</f>
        <v>2</v>
      </c>
      <c r="AO228" s="100">
        <f t="shared" ca="1" si="374"/>
        <v>1</v>
      </c>
      <c r="AP228" s="355" t="str">
        <f t="shared" ca="1" si="307"/>
        <v/>
      </c>
      <c r="AQ228" s="355" t="str">
        <f t="shared" ca="1" si="308"/>
        <v xml:space="preserve">wX3'2&gt;2S </v>
      </c>
      <c r="AR228" s="355" t="str">
        <f t="shared" si="309"/>
        <v/>
      </c>
      <c r="AS228" s="355" t="str">
        <f t="shared" si="310"/>
        <v/>
      </c>
      <c r="AT228" s="355" t="str">
        <f t="shared" ca="1" si="311"/>
        <v/>
      </c>
      <c r="AU228" s="355" t="str">
        <f t="shared" ca="1" si="312"/>
        <v/>
      </c>
      <c r="AV228" s="355" t="str">
        <f t="shared" ca="1" si="313"/>
        <v/>
      </c>
      <c r="AW228" s="379">
        <f t="shared" ca="1" si="314"/>
        <v>0</v>
      </c>
      <c r="AX228" s="351">
        <f t="shared" ca="1" si="315"/>
        <v>1</v>
      </c>
      <c r="AY228" s="174">
        <f t="shared" ca="1" si="316"/>
        <v>1</v>
      </c>
      <c r="AZ228" s="174">
        <f t="shared" ca="1" si="317"/>
        <v>1</v>
      </c>
      <c r="BA228" s="351"/>
      <c r="BB228" s="174"/>
      <c r="BC228" s="174"/>
      <c r="BD228" s="352">
        <f t="shared" si="318"/>
        <v>1</v>
      </c>
      <c r="BE228" s="267">
        <f t="shared" si="319"/>
        <v>0</v>
      </c>
      <c r="BF228" s="267">
        <f t="shared" si="320"/>
        <v>1</v>
      </c>
      <c r="BG228" s="354">
        <f t="shared" ca="1" si="321"/>
        <v>0</v>
      </c>
      <c r="BH228" s="100">
        <f t="shared" ca="1" si="322"/>
        <v>3</v>
      </c>
      <c r="BI228" s="100">
        <f t="shared" ca="1" si="323"/>
        <v>0</v>
      </c>
      <c r="BJ228" s="354">
        <f t="shared" ca="1" si="324"/>
        <v>1</v>
      </c>
      <c r="BK228" s="100">
        <f t="shared" ca="1" si="325"/>
        <v>7</v>
      </c>
      <c r="BL228" s="100">
        <f t="shared" ca="1" si="326"/>
        <v>4</v>
      </c>
      <c r="BM228" s="354">
        <f t="shared" ca="1" si="327"/>
        <v>1</v>
      </c>
      <c r="BN228" s="354"/>
      <c r="BQ228" s="355" t="str">
        <f t="shared" ca="1" si="328"/>
        <v/>
      </c>
      <c r="BR228" s="355" t="str">
        <f t="shared" ca="1" si="329"/>
        <v/>
      </c>
      <c r="BS228" s="355"/>
      <c r="BT228" s="355" t="str">
        <f t="shared" si="330"/>
        <v/>
      </c>
      <c r="BU228" s="355" t="str">
        <f t="shared" ca="1" si="331"/>
        <v/>
      </c>
      <c r="BV228" s="355" t="str">
        <f t="shared" ca="1" si="332"/>
        <v/>
      </c>
      <c r="BW228" s="355"/>
      <c r="BX228" s="379">
        <f t="shared" ca="1" si="333"/>
        <v>1</v>
      </c>
      <c r="BY228" s="351">
        <f t="shared" ca="1" si="334"/>
        <v>1</v>
      </c>
      <c r="BZ228" s="174">
        <f t="shared" ca="1" si="335"/>
        <v>2</v>
      </c>
      <c r="CA228" s="174">
        <f t="shared" ca="1" si="336"/>
        <v>2</v>
      </c>
      <c r="CB228" s="351"/>
      <c r="CC228" s="174"/>
      <c r="CD228" s="174"/>
      <c r="CE228" s="352">
        <f t="shared" si="337"/>
        <v>1</v>
      </c>
      <c r="CF228" s="267">
        <f t="shared" si="338"/>
        <v>0</v>
      </c>
      <c r="CG228" s="267">
        <f t="shared" si="339"/>
        <v>-1</v>
      </c>
      <c r="CH228" s="354">
        <f t="shared" ca="1" si="340"/>
        <v>0</v>
      </c>
      <c r="CI228" s="100">
        <f t="shared" ca="1" si="341"/>
        <v>4</v>
      </c>
      <c r="CJ228" s="100">
        <f t="shared" ca="1" si="342"/>
        <v>0</v>
      </c>
      <c r="CK228" s="354">
        <f t="shared" ca="1" si="343"/>
        <v>1</v>
      </c>
      <c r="CL228" s="100">
        <f t="shared" ca="1" si="344"/>
        <v>8</v>
      </c>
      <c r="CM228" s="100">
        <f t="shared" ca="1" si="345"/>
        <v>4</v>
      </c>
      <c r="CN228" s="354">
        <f t="shared" ca="1" si="346"/>
        <v>1</v>
      </c>
      <c r="CO228" s="354"/>
      <c r="CR228" s="355" t="str">
        <f t="shared" ca="1" si="347"/>
        <v xml:space="preserve">wR1'1&gt;3S </v>
      </c>
      <c r="CS228" s="355" t="str">
        <f t="shared" ca="1" si="348"/>
        <v xml:space="preserve">wR3'2&gt;2S </v>
      </c>
      <c r="CT228" s="355"/>
      <c r="CU228" s="355" t="str">
        <f t="shared" si="349"/>
        <v/>
      </c>
      <c r="CV228" s="355" t="str">
        <f t="shared" ca="1" si="350"/>
        <v/>
      </c>
      <c r="CW228" s="355" t="str">
        <f t="shared" ca="1" si="351"/>
        <v xml:space="preserve">wR8'8&gt;1S </v>
      </c>
      <c r="CX228" s="402"/>
      <c r="CY228" t="str">
        <f t="shared" ca="1" si="352"/>
        <v xml:space="preserve">wX3'2&gt;2S wR1'1&gt;3S wR3'2&gt;2S wR8'8&gt;1S </v>
      </c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</row>
    <row r="229" spans="1:133" x14ac:dyDescent="0.25">
      <c r="A229" s="126">
        <v>150</v>
      </c>
      <c r="B229" s="123">
        <f>IF(ввод!F152="","",ввод!F152)</f>
        <v>99.025649703998496</v>
      </c>
      <c r="C229" s="123">
        <f>IF(ввод!G152="","",ввод!G152)</f>
        <v>100.98281838472603</v>
      </c>
      <c r="D229" s="123" t="str">
        <f>IF(ввод!H152="","",ввод!H152)</f>
        <v/>
      </c>
      <c r="E229" s="124" t="str">
        <f>IF(ввод!I152="","",ввод!I152)</f>
        <v/>
      </c>
      <c r="F229" s="100">
        <f t="shared" si="248"/>
        <v>2</v>
      </c>
      <c r="G229" s="257">
        <f>IF(AND(F229&gt;=2,COUNTA(ввод!D152)=1),1,"")</f>
        <v>1</v>
      </c>
      <c r="H229" s="100">
        <f t="shared" si="284"/>
        <v>1.3839272460683683</v>
      </c>
      <c r="K229" s="100">
        <f t="shared" si="280"/>
        <v>100.00423404436226</v>
      </c>
      <c r="M229" s="100">
        <f>IF(ISNUMBER(парам!$B$8),K229-парам!$B$8,K229-$B$3)</f>
        <v>4.2340443622634893E-3</v>
      </c>
      <c r="N229" s="100">
        <f t="shared" si="281"/>
        <v>4.1999999999999997E-3</v>
      </c>
      <c r="O229" s="125">
        <f t="shared" ca="1" si="285"/>
        <v>5.3840095499817549E-3</v>
      </c>
      <c r="P229" s="100">
        <f t="shared" si="286"/>
        <v>1.9571686807275341</v>
      </c>
      <c r="Q229" s="100">
        <f t="shared" si="282"/>
        <v>2</v>
      </c>
      <c r="R229" s="125">
        <f t="shared" ca="1" si="287"/>
        <v>0.87826477390885249</v>
      </c>
      <c r="S229" s="100">
        <f t="shared" si="353"/>
        <v>1.0983320747779146</v>
      </c>
      <c r="T229" s="100">
        <f t="shared" si="288"/>
        <v>1.1000000000000001</v>
      </c>
      <c r="U229" s="125">
        <f t="shared" ca="1" si="354"/>
        <v>1.3987596723747726</v>
      </c>
      <c r="V229" s="174">
        <f t="shared" ca="1" si="289"/>
        <v>0</v>
      </c>
      <c r="W229" s="351">
        <f t="shared" ca="1" si="290"/>
        <v>0</v>
      </c>
      <c r="X229" s="174">
        <f t="shared" ca="1" si="291"/>
        <v>1</v>
      </c>
      <c r="Y229" s="174">
        <f t="shared" ca="1" si="292"/>
        <v>0</v>
      </c>
      <c r="Z229" s="351">
        <f t="shared" si="293"/>
        <v>1</v>
      </c>
      <c r="AA229" s="174">
        <f t="shared" si="294"/>
        <v>3</v>
      </c>
      <c r="AB229" s="174">
        <f t="shared" si="295"/>
        <v>2</v>
      </c>
      <c r="AC229" s="352">
        <f t="shared" si="355"/>
        <v>-1</v>
      </c>
      <c r="AD229" s="267">
        <f t="shared" si="296"/>
        <v>-2</v>
      </c>
      <c r="AE229" s="267">
        <f t="shared" si="297"/>
        <v>-1</v>
      </c>
      <c r="AF229" s="354">
        <f t="shared" ca="1" si="298"/>
        <v>1</v>
      </c>
      <c r="AG229" s="100">
        <f t="shared" ca="1" si="299"/>
        <v>6</v>
      </c>
      <c r="AH229" s="100">
        <f t="shared" ca="1" si="300"/>
        <v>3</v>
      </c>
      <c r="AI229" s="354">
        <f t="shared" ca="1" si="301"/>
        <v>0</v>
      </c>
      <c r="AJ229" s="100">
        <f t="shared" ca="1" si="302"/>
        <v>4</v>
      </c>
      <c r="AK229" s="100">
        <f t="shared" ca="1" si="303"/>
        <v>2</v>
      </c>
      <c r="AL229" s="354">
        <f t="shared" ca="1" si="304"/>
        <v>0</v>
      </c>
      <c r="AM229" s="354">
        <f t="shared" ca="1" si="305"/>
        <v>0</v>
      </c>
      <c r="AN229" s="100">
        <f t="shared" ref="AN229:AO229" ca="1" si="375">SUM(AL225:AL229)</f>
        <v>1</v>
      </c>
      <c r="AO229" s="100">
        <f t="shared" ca="1" si="375"/>
        <v>1</v>
      </c>
      <c r="AP229" s="355" t="str">
        <f t="shared" ca="1" si="307"/>
        <v/>
      </c>
      <c r="AQ229" s="355" t="str">
        <f t="shared" ca="1" si="308"/>
        <v/>
      </c>
      <c r="AR229" s="355" t="str">
        <f t="shared" si="309"/>
        <v/>
      </c>
      <c r="AS229" s="355" t="str">
        <f t="shared" si="310"/>
        <v/>
      </c>
      <c r="AT229" s="355" t="str">
        <f t="shared" ca="1" si="311"/>
        <v/>
      </c>
      <c r="AU229" s="355" t="str">
        <f t="shared" ca="1" si="312"/>
        <v/>
      </c>
      <c r="AV229" s="355" t="str">
        <f t="shared" ca="1" si="313"/>
        <v/>
      </c>
      <c r="AW229" s="379">
        <f t="shared" ca="1" si="314"/>
        <v>0</v>
      </c>
      <c r="AX229" s="351">
        <f t="shared" ca="1" si="315"/>
        <v>0</v>
      </c>
      <c r="AY229" s="174">
        <f t="shared" ca="1" si="316"/>
        <v>1</v>
      </c>
      <c r="AZ229" s="174">
        <f t="shared" ca="1" si="317"/>
        <v>0</v>
      </c>
      <c r="BA229" s="351"/>
      <c r="BB229" s="174"/>
      <c r="BC229" s="174"/>
      <c r="BD229" s="352">
        <f t="shared" si="318"/>
        <v>-1</v>
      </c>
      <c r="BE229" s="267">
        <f t="shared" si="319"/>
        <v>0</v>
      </c>
      <c r="BF229" s="267">
        <f t="shared" si="320"/>
        <v>1</v>
      </c>
      <c r="BG229" s="354">
        <f t="shared" ca="1" si="321"/>
        <v>0</v>
      </c>
      <c r="BH229" s="100">
        <f t="shared" ca="1" si="322"/>
        <v>3</v>
      </c>
      <c r="BI229" s="100">
        <f t="shared" ca="1" si="323"/>
        <v>0</v>
      </c>
      <c r="BJ229" s="354">
        <f t="shared" ca="1" si="324"/>
        <v>1</v>
      </c>
      <c r="BK229" s="100">
        <f t="shared" ca="1" si="325"/>
        <v>8</v>
      </c>
      <c r="BL229" s="100">
        <f t="shared" ca="1" si="326"/>
        <v>4</v>
      </c>
      <c r="BM229" s="354">
        <f t="shared" ca="1" si="327"/>
        <v>1</v>
      </c>
      <c r="BN229" s="354"/>
      <c r="BQ229" s="355" t="str">
        <f t="shared" ca="1" si="328"/>
        <v/>
      </c>
      <c r="BR229" s="355" t="str">
        <f t="shared" ca="1" si="329"/>
        <v/>
      </c>
      <c r="BS229" s="355"/>
      <c r="BT229" s="355" t="str">
        <f t="shared" si="330"/>
        <v/>
      </c>
      <c r="BU229" s="355" t="str">
        <f t="shared" ca="1" si="331"/>
        <v/>
      </c>
      <c r="BV229" s="355" t="str">
        <f t="shared" ca="1" si="332"/>
        <v xml:space="preserve">wr8'8&gt;1S </v>
      </c>
      <c r="BW229" s="355"/>
      <c r="BX229" s="379">
        <f t="shared" ca="1" si="333"/>
        <v>0</v>
      </c>
      <c r="BY229" s="351">
        <f t="shared" ca="1" si="334"/>
        <v>1</v>
      </c>
      <c r="BZ229" s="174">
        <f t="shared" ca="1" si="335"/>
        <v>2</v>
      </c>
      <c r="CA229" s="174">
        <f t="shared" ca="1" si="336"/>
        <v>2</v>
      </c>
      <c r="CB229" s="351"/>
      <c r="CC229" s="174"/>
      <c r="CD229" s="174"/>
      <c r="CE229" s="352">
        <f t="shared" si="337"/>
        <v>-1</v>
      </c>
      <c r="CF229" s="267">
        <f t="shared" si="338"/>
        <v>-2</v>
      </c>
      <c r="CG229" s="267">
        <f t="shared" si="339"/>
        <v>-1</v>
      </c>
      <c r="CH229" s="354">
        <f t="shared" ca="1" si="340"/>
        <v>0</v>
      </c>
      <c r="CI229" s="100">
        <f t="shared" ca="1" si="341"/>
        <v>3</v>
      </c>
      <c r="CJ229" s="100">
        <f t="shared" ca="1" si="342"/>
        <v>0</v>
      </c>
      <c r="CK229" s="354">
        <f t="shared" ca="1" si="343"/>
        <v>1</v>
      </c>
      <c r="CL229" s="100">
        <f t="shared" ca="1" si="344"/>
        <v>8</v>
      </c>
      <c r="CM229" s="100">
        <f t="shared" ca="1" si="345"/>
        <v>4</v>
      </c>
      <c r="CN229" s="354">
        <f t="shared" ca="1" si="346"/>
        <v>1</v>
      </c>
      <c r="CO229" s="354"/>
      <c r="CR229" s="355" t="str">
        <f t="shared" ca="1" si="347"/>
        <v/>
      </c>
      <c r="CS229" s="355" t="str">
        <f t="shared" ca="1" si="348"/>
        <v xml:space="preserve">wR3'2&gt;2S </v>
      </c>
      <c r="CT229" s="355"/>
      <c r="CU229" s="355" t="str">
        <f t="shared" si="349"/>
        <v/>
      </c>
      <c r="CV229" s="355" t="str">
        <f t="shared" ca="1" si="350"/>
        <v/>
      </c>
      <c r="CW229" s="355" t="str">
        <f t="shared" ca="1" si="351"/>
        <v xml:space="preserve">wR8'8&gt;1S </v>
      </c>
      <c r="CX229" s="402"/>
      <c r="CY229" t="str">
        <f t="shared" ca="1" si="352"/>
        <v xml:space="preserve">wr8'8&gt;1S wR3'2&gt;2S wR8'8&gt;1S </v>
      </c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</row>
    <row r="230" spans="1:133" x14ac:dyDescent="0.25">
      <c r="A230" s="126">
        <v>151</v>
      </c>
      <c r="B230" s="123">
        <f>IF(ввод!F153="","",ввод!F153)</f>
        <v>99.513316435101217</v>
      </c>
      <c r="C230" s="123">
        <f>IF(ввод!G153="","",ввод!G153)</f>
        <v>99.608241807626726</v>
      </c>
      <c r="D230" s="123" t="str">
        <f>IF(ввод!H153="","",ввод!H153)</f>
        <v/>
      </c>
      <c r="E230" s="124" t="str">
        <f>IF(ввод!I153="","",ввод!I153)</f>
        <v/>
      </c>
      <c r="F230" s="100">
        <f t="shared" si="248"/>
        <v>2</v>
      </c>
      <c r="G230" s="257">
        <f>IF(AND(F230&gt;=2,COUNTA(ввод!D153)=1),1,"")</f>
        <v>1</v>
      </c>
      <c r="H230" s="100">
        <f t="shared" si="284"/>
        <v>6.7122374619446631E-2</v>
      </c>
      <c r="K230" s="100">
        <f t="shared" si="280"/>
        <v>99.560779121363964</v>
      </c>
      <c r="M230" s="100">
        <f>IF(ISNUMBER(парам!$B$8),K230-парам!$B$8,K230-$B$3)</f>
        <v>-0.43922087863603565</v>
      </c>
      <c r="N230" s="100">
        <f t="shared" si="281"/>
        <v>-0.44</v>
      </c>
      <c r="O230" s="125">
        <f t="shared" ca="1" si="285"/>
        <v>-0.55851313845554629</v>
      </c>
      <c r="P230" s="100">
        <f t="shared" si="286"/>
        <v>9.4925372525509033E-2</v>
      </c>
      <c r="Q230" s="100">
        <f t="shared" si="282"/>
        <v>9.5000000000000001E-2</v>
      </c>
      <c r="R230" s="125">
        <f t="shared" ca="1" si="287"/>
        <v>4.259704932961577E-2</v>
      </c>
      <c r="S230" s="100">
        <f t="shared" si="353"/>
        <v>0.44345492299829914</v>
      </c>
      <c r="T230" s="100">
        <f t="shared" si="288"/>
        <v>0.44</v>
      </c>
      <c r="U230" s="125">
        <f t="shared" ca="1" si="354"/>
        <v>0.559503868949909</v>
      </c>
      <c r="V230" s="174">
        <f t="shared" ca="1" si="289"/>
        <v>0</v>
      </c>
      <c r="W230" s="351">
        <f t="shared" ca="1" si="290"/>
        <v>0</v>
      </c>
      <c r="X230" s="174">
        <f t="shared" ca="1" si="291"/>
        <v>0</v>
      </c>
      <c r="Y230" s="174">
        <f t="shared" ca="1" si="292"/>
        <v>1</v>
      </c>
      <c r="Z230" s="351">
        <f t="shared" si="293"/>
        <v>-1</v>
      </c>
      <c r="AA230" s="174">
        <f t="shared" si="294"/>
        <v>1</v>
      </c>
      <c r="AB230" s="174">
        <f t="shared" si="295"/>
        <v>0</v>
      </c>
      <c r="AC230" s="352">
        <f t="shared" si="355"/>
        <v>-1</v>
      </c>
      <c r="AD230" s="267">
        <f t="shared" si="296"/>
        <v>-2</v>
      </c>
      <c r="AE230" s="267">
        <f t="shared" si="297"/>
        <v>-1</v>
      </c>
      <c r="AF230" s="354">
        <f t="shared" ca="1" si="298"/>
        <v>1</v>
      </c>
      <c r="AG230" s="100">
        <f t="shared" ca="1" si="299"/>
        <v>7</v>
      </c>
      <c r="AH230" s="100">
        <f t="shared" ca="1" si="300"/>
        <v>4</v>
      </c>
      <c r="AI230" s="354">
        <f t="shared" ca="1" si="301"/>
        <v>0</v>
      </c>
      <c r="AJ230" s="100">
        <f t="shared" ca="1" si="302"/>
        <v>4</v>
      </c>
      <c r="AK230" s="100">
        <f t="shared" ca="1" si="303"/>
        <v>1</v>
      </c>
      <c r="AL230" s="354">
        <f t="shared" ca="1" si="304"/>
        <v>0</v>
      </c>
      <c r="AM230" s="354">
        <f t="shared" ca="1" si="305"/>
        <v>0</v>
      </c>
      <c r="AN230" s="100">
        <f t="shared" ref="AN230:AO230" ca="1" si="376">SUM(AL226:AL230)</f>
        <v>1</v>
      </c>
      <c r="AO230" s="100">
        <f t="shared" ca="1" si="376"/>
        <v>1</v>
      </c>
      <c r="AP230" s="355" t="str">
        <f t="shared" ca="1" si="307"/>
        <v/>
      </c>
      <c r="AQ230" s="355" t="str">
        <f t="shared" ca="1" si="308"/>
        <v/>
      </c>
      <c r="AR230" s="355" t="str">
        <f t="shared" si="309"/>
        <v/>
      </c>
      <c r="AS230" s="355" t="str">
        <f t="shared" si="310"/>
        <v/>
      </c>
      <c r="AT230" s="355" t="str">
        <f t="shared" ca="1" si="311"/>
        <v/>
      </c>
      <c r="AU230" s="355" t="str">
        <f t="shared" ca="1" si="312"/>
        <v/>
      </c>
      <c r="AV230" s="355" t="str">
        <f t="shared" ca="1" si="313"/>
        <v/>
      </c>
      <c r="AW230" s="379">
        <f t="shared" ca="1" si="314"/>
        <v>0</v>
      </c>
      <c r="AX230" s="351">
        <f t="shared" ca="1" si="315"/>
        <v>0</v>
      </c>
      <c r="AY230" s="174">
        <f t="shared" ca="1" si="316"/>
        <v>0</v>
      </c>
      <c r="AZ230" s="174">
        <f t="shared" ca="1" si="317"/>
        <v>1</v>
      </c>
      <c r="BA230" s="351"/>
      <c r="BB230" s="174"/>
      <c r="BC230" s="174"/>
      <c r="BD230" s="352">
        <f t="shared" si="318"/>
        <v>-1</v>
      </c>
      <c r="BE230" s="267">
        <f t="shared" si="319"/>
        <v>0</v>
      </c>
      <c r="BF230" s="267">
        <f t="shared" si="320"/>
        <v>-1</v>
      </c>
      <c r="BG230" s="354">
        <f t="shared" ca="1" si="321"/>
        <v>1</v>
      </c>
      <c r="BH230" s="100">
        <f t="shared" ca="1" si="322"/>
        <v>4</v>
      </c>
      <c r="BI230" s="100">
        <f t="shared" ca="1" si="323"/>
        <v>1</v>
      </c>
      <c r="BJ230" s="354">
        <f t="shared" ca="1" si="324"/>
        <v>0</v>
      </c>
      <c r="BK230" s="100">
        <f t="shared" ca="1" si="325"/>
        <v>7</v>
      </c>
      <c r="BL230" s="100">
        <f t="shared" ca="1" si="326"/>
        <v>3</v>
      </c>
      <c r="BM230" s="354">
        <f t="shared" ca="1" si="327"/>
        <v>0</v>
      </c>
      <c r="BN230" s="354"/>
      <c r="BQ230" s="355" t="str">
        <f t="shared" ca="1" si="328"/>
        <v/>
      </c>
      <c r="BR230" s="355" t="str">
        <f t="shared" ca="1" si="329"/>
        <v/>
      </c>
      <c r="BS230" s="355"/>
      <c r="BT230" s="355" t="str">
        <f t="shared" si="330"/>
        <v/>
      </c>
      <c r="BU230" s="355" t="str">
        <f t="shared" ca="1" si="331"/>
        <v/>
      </c>
      <c r="BV230" s="355" t="str">
        <f t="shared" ca="1" si="332"/>
        <v/>
      </c>
      <c r="BW230" s="355"/>
      <c r="BX230" s="379">
        <f t="shared" ca="1" si="333"/>
        <v>0</v>
      </c>
      <c r="BY230" s="351">
        <f t="shared" ca="1" si="334"/>
        <v>0</v>
      </c>
      <c r="BZ230" s="174">
        <f t="shared" ca="1" si="335"/>
        <v>1</v>
      </c>
      <c r="CA230" s="174">
        <f t="shared" ca="1" si="336"/>
        <v>1</v>
      </c>
      <c r="CB230" s="351"/>
      <c r="CC230" s="174"/>
      <c r="CD230" s="174"/>
      <c r="CE230" s="352">
        <f t="shared" si="337"/>
        <v>-1</v>
      </c>
      <c r="CF230" s="267">
        <f t="shared" si="338"/>
        <v>-2</v>
      </c>
      <c r="CG230" s="267">
        <f t="shared" si="339"/>
        <v>-1</v>
      </c>
      <c r="CH230" s="354">
        <f t="shared" ca="1" si="340"/>
        <v>0</v>
      </c>
      <c r="CI230" s="100">
        <f t="shared" ca="1" si="341"/>
        <v>3</v>
      </c>
      <c r="CJ230" s="100">
        <f t="shared" ca="1" si="342"/>
        <v>0</v>
      </c>
      <c r="CK230" s="354">
        <f t="shared" ca="1" si="343"/>
        <v>1</v>
      </c>
      <c r="CL230" s="100">
        <f t="shared" ca="1" si="344"/>
        <v>8</v>
      </c>
      <c r="CM230" s="100">
        <f t="shared" ca="1" si="345"/>
        <v>4</v>
      </c>
      <c r="CN230" s="354">
        <f t="shared" ca="1" si="346"/>
        <v>0</v>
      </c>
      <c r="CO230" s="354"/>
      <c r="CR230" s="355" t="str">
        <f t="shared" ca="1" si="347"/>
        <v/>
      </c>
      <c r="CS230" s="355" t="str">
        <f t="shared" ca="1" si="348"/>
        <v/>
      </c>
      <c r="CT230" s="355"/>
      <c r="CU230" s="355" t="str">
        <f t="shared" si="349"/>
        <v/>
      </c>
      <c r="CV230" s="355" t="str">
        <f t="shared" ca="1" si="350"/>
        <v/>
      </c>
      <c r="CW230" s="355" t="str">
        <f t="shared" ca="1" si="351"/>
        <v xml:space="preserve">wR8'8&gt;1S </v>
      </c>
      <c r="CX230" s="402"/>
      <c r="CY230" t="str">
        <f t="shared" ca="1" si="352"/>
        <v xml:space="preserve">wR8'8&gt;1S </v>
      </c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</row>
    <row r="231" spans="1:133" x14ac:dyDescent="0.25">
      <c r="A231" s="126">
        <v>152</v>
      </c>
      <c r="B231" s="123">
        <f>IF(ввод!F154="","",ввод!F154)</f>
        <v>98.886400290408716</v>
      </c>
      <c r="C231" s="123">
        <f>IF(ввод!G154="","",ввод!G154)</f>
        <v>98.831946981961025</v>
      </c>
      <c r="D231" s="123" t="str">
        <f>IF(ввод!H154="","",ввод!H154)</f>
        <v/>
      </c>
      <c r="E231" s="124" t="str">
        <f>IF(ввод!I154="","",ввод!I154)</f>
        <v/>
      </c>
      <c r="F231" s="100">
        <f t="shared" si="248"/>
        <v>2</v>
      </c>
      <c r="G231" s="257">
        <f>IF(AND(F231&gt;=2,COUNTA(ввод!D154)=1),1,"")</f>
        <v>1</v>
      </c>
      <c r="H231" s="100">
        <f t="shared" si="284"/>
        <v>3.8504303661405039E-2</v>
      </c>
      <c r="K231" s="100">
        <f t="shared" si="280"/>
        <v>98.859173636184863</v>
      </c>
      <c r="M231" s="100">
        <f>IF(ISNUMBER(парам!$B$8),K231-парам!$B$8,K231-$B$3)</f>
        <v>-1.1408263638151368</v>
      </c>
      <c r="N231" s="100">
        <f t="shared" si="281"/>
        <v>-1.1000000000000001</v>
      </c>
      <c r="O231" s="125">
        <f t="shared" ca="1" si="285"/>
        <v>-1.4506744644423306</v>
      </c>
      <c r="P231" s="100">
        <f t="shared" si="286"/>
        <v>5.4453308447691029E-2</v>
      </c>
      <c r="Q231" s="100">
        <f t="shared" si="282"/>
        <v>5.3999999999999999E-2</v>
      </c>
      <c r="R231" s="125">
        <f t="shared" ca="1" si="287"/>
        <v>2.4435513966339733E-2</v>
      </c>
      <c r="S231" s="100">
        <f t="shared" si="353"/>
        <v>0.70160548517910115</v>
      </c>
      <c r="T231" s="100">
        <f t="shared" si="288"/>
        <v>0.7</v>
      </c>
      <c r="U231" s="125">
        <f t="shared" ca="1" si="354"/>
        <v>0.89011979151121878</v>
      </c>
      <c r="V231" s="174">
        <f t="shared" ca="1" si="289"/>
        <v>0</v>
      </c>
      <c r="W231" s="351">
        <f t="shared" ca="1" si="290"/>
        <v>1</v>
      </c>
      <c r="X231" s="174">
        <f t="shared" ca="1" si="291"/>
        <v>1</v>
      </c>
      <c r="Y231" s="174">
        <f t="shared" ca="1" si="292"/>
        <v>1</v>
      </c>
      <c r="Z231" s="351">
        <f t="shared" si="293"/>
        <v>-1</v>
      </c>
      <c r="AA231" s="174">
        <f t="shared" si="294"/>
        <v>1</v>
      </c>
      <c r="AB231" s="174">
        <f t="shared" si="295"/>
        <v>2</v>
      </c>
      <c r="AC231" s="352">
        <f t="shared" si="355"/>
        <v>-1</v>
      </c>
      <c r="AD231" s="267">
        <f t="shared" si="296"/>
        <v>-2</v>
      </c>
      <c r="AE231" s="267">
        <f t="shared" si="297"/>
        <v>-1</v>
      </c>
      <c r="AF231" s="354">
        <f t="shared" ca="1" si="298"/>
        <v>0</v>
      </c>
      <c r="AG231" s="100">
        <f t="shared" ca="1" si="299"/>
        <v>7</v>
      </c>
      <c r="AH231" s="100">
        <f t="shared" ca="1" si="300"/>
        <v>4</v>
      </c>
      <c r="AI231" s="354">
        <f t="shared" ca="1" si="301"/>
        <v>1</v>
      </c>
      <c r="AJ231" s="100">
        <f t="shared" ca="1" si="302"/>
        <v>4</v>
      </c>
      <c r="AK231" s="100">
        <f t="shared" ca="1" si="303"/>
        <v>2</v>
      </c>
      <c r="AL231" s="354">
        <f t="shared" ca="1" si="304"/>
        <v>0</v>
      </c>
      <c r="AM231" s="354">
        <f t="shared" ca="1" si="305"/>
        <v>1</v>
      </c>
      <c r="AN231" s="100">
        <f t="shared" ref="AN231:AO231" ca="1" si="377">SUM(AL227:AL231)</f>
        <v>1</v>
      </c>
      <c r="AO231" s="100">
        <f t="shared" ca="1" si="377"/>
        <v>1</v>
      </c>
      <c r="AP231" s="355" t="str">
        <f t="shared" ca="1" si="307"/>
        <v/>
      </c>
      <c r="AQ231" s="355" t="str">
        <f t="shared" ca="1" si="308"/>
        <v/>
      </c>
      <c r="AR231" s="355" t="str">
        <f t="shared" si="309"/>
        <v/>
      </c>
      <c r="AS231" s="355" t="str">
        <f t="shared" si="310"/>
        <v/>
      </c>
      <c r="AT231" s="355" t="str">
        <f t="shared" ca="1" si="311"/>
        <v/>
      </c>
      <c r="AU231" s="355" t="str">
        <f t="shared" ca="1" si="312"/>
        <v/>
      </c>
      <c r="AV231" s="355" t="str">
        <f t="shared" ca="1" si="313"/>
        <v/>
      </c>
      <c r="AW231" s="379">
        <f t="shared" ca="1" si="314"/>
        <v>0</v>
      </c>
      <c r="AX231" s="351">
        <f t="shared" ca="1" si="315"/>
        <v>0</v>
      </c>
      <c r="AY231" s="174">
        <f t="shared" ca="1" si="316"/>
        <v>0</v>
      </c>
      <c r="AZ231" s="174">
        <f t="shared" ca="1" si="317"/>
        <v>0</v>
      </c>
      <c r="BA231" s="351"/>
      <c r="BB231" s="174"/>
      <c r="BC231" s="174"/>
      <c r="BD231" s="352">
        <f t="shared" si="318"/>
        <v>-1</v>
      </c>
      <c r="BE231" s="267">
        <f t="shared" si="319"/>
        <v>-2</v>
      </c>
      <c r="BF231" s="267">
        <f t="shared" si="320"/>
        <v>-1</v>
      </c>
      <c r="BG231" s="354">
        <f t="shared" ca="1" si="321"/>
        <v>1</v>
      </c>
      <c r="BH231" s="100">
        <f t="shared" ca="1" si="322"/>
        <v>5</v>
      </c>
      <c r="BI231" s="100">
        <f t="shared" ca="1" si="323"/>
        <v>2</v>
      </c>
      <c r="BJ231" s="354">
        <f t="shared" ca="1" si="324"/>
        <v>0</v>
      </c>
      <c r="BK231" s="100">
        <f t="shared" ca="1" si="325"/>
        <v>6</v>
      </c>
      <c r="BL231" s="100">
        <f t="shared" ca="1" si="326"/>
        <v>2</v>
      </c>
      <c r="BM231" s="354">
        <f t="shared" ca="1" si="327"/>
        <v>0</v>
      </c>
      <c r="BN231" s="354"/>
      <c r="BQ231" s="355" t="str">
        <f t="shared" ca="1" si="328"/>
        <v/>
      </c>
      <c r="BR231" s="355" t="str">
        <f t="shared" ca="1" si="329"/>
        <v/>
      </c>
      <c r="BS231" s="355"/>
      <c r="BT231" s="355" t="str">
        <f t="shared" si="330"/>
        <v/>
      </c>
      <c r="BU231" s="355" t="str">
        <f t="shared" ca="1" si="331"/>
        <v/>
      </c>
      <c r="BV231" s="355" t="str">
        <f t="shared" ca="1" si="332"/>
        <v/>
      </c>
      <c r="BW231" s="355"/>
      <c r="BX231" s="379">
        <f t="shared" ca="1" si="333"/>
        <v>0</v>
      </c>
      <c r="BY231" s="351">
        <f t="shared" ca="1" si="334"/>
        <v>0</v>
      </c>
      <c r="BZ231" s="174">
        <f t="shared" ca="1" si="335"/>
        <v>0</v>
      </c>
      <c r="CA231" s="174">
        <f t="shared" ca="1" si="336"/>
        <v>1</v>
      </c>
      <c r="CB231" s="351"/>
      <c r="CC231" s="174"/>
      <c r="CD231" s="174"/>
      <c r="CE231" s="352">
        <f t="shared" si="337"/>
        <v>1</v>
      </c>
      <c r="CF231" s="267">
        <f t="shared" si="338"/>
        <v>0</v>
      </c>
      <c r="CG231" s="267">
        <f t="shared" si="339"/>
        <v>-1</v>
      </c>
      <c r="CH231" s="354">
        <f t="shared" ca="1" si="340"/>
        <v>0</v>
      </c>
      <c r="CI231" s="100">
        <f t="shared" ca="1" si="341"/>
        <v>2</v>
      </c>
      <c r="CJ231" s="100">
        <f t="shared" ca="1" si="342"/>
        <v>0</v>
      </c>
      <c r="CK231" s="354">
        <f t="shared" ca="1" si="343"/>
        <v>1</v>
      </c>
      <c r="CL231" s="100">
        <f t="shared" ca="1" si="344"/>
        <v>8</v>
      </c>
      <c r="CM231" s="100">
        <f t="shared" ca="1" si="345"/>
        <v>4</v>
      </c>
      <c r="CN231" s="354">
        <f t="shared" ca="1" si="346"/>
        <v>0</v>
      </c>
      <c r="CO231" s="354"/>
      <c r="CR231" s="355" t="str">
        <f t="shared" ca="1" si="347"/>
        <v/>
      </c>
      <c r="CS231" s="355" t="str">
        <f t="shared" ca="1" si="348"/>
        <v/>
      </c>
      <c r="CT231" s="355"/>
      <c r="CU231" s="355" t="str">
        <f t="shared" si="349"/>
        <v/>
      </c>
      <c r="CV231" s="355" t="str">
        <f t="shared" ca="1" si="350"/>
        <v/>
      </c>
      <c r="CW231" s="355" t="str">
        <f t="shared" ca="1" si="351"/>
        <v xml:space="preserve">wR8'8&gt;1S </v>
      </c>
      <c r="CX231" s="402"/>
      <c r="CY231" t="str">
        <f t="shared" ca="1" si="352"/>
        <v xml:space="preserve">wR8'8&gt;1S </v>
      </c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</row>
    <row r="232" spans="1:133" x14ac:dyDescent="0.25">
      <c r="A232" s="126">
        <v>153</v>
      </c>
      <c r="B232" s="123">
        <f>IF(ввод!F155="","",ввод!F155)</f>
        <v>101.37967433237314</v>
      </c>
      <c r="C232" s="123">
        <f>IF(ввод!G155="","",ввод!G155)</f>
        <v>99.986837706869693</v>
      </c>
      <c r="D232" s="123" t="str">
        <f>IF(ввод!H155="","",ввод!H155)</f>
        <v/>
      </c>
      <c r="E232" s="124" t="str">
        <f>IF(ввод!I155="","",ввод!I155)</f>
        <v/>
      </c>
      <c r="F232" s="100">
        <f t="shared" si="248"/>
        <v>2</v>
      </c>
      <c r="G232" s="257">
        <f>IF(AND(F232&gt;=2,COUNTA(ввод!D155)=1),1,"")</f>
        <v>1</v>
      </c>
      <c r="H232" s="100">
        <f t="shared" si="284"/>
        <v>0.98488422297847655</v>
      </c>
      <c r="K232" s="100">
        <f t="shared" si="280"/>
        <v>100.68325601962141</v>
      </c>
      <c r="M232" s="100">
        <f>IF(ISNUMBER(парам!$B$8),K232-парам!$B$8,K232-$B$3)</f>
        <v>0.68325601962141036</v>
      </c>
      <c r="N232" s="100">
        <f t="shared" si="281"/>
        <v>0.68</v>
      </c>
      <c r="O232" s="125">
        <f t="shared" ca="1" si="285"/>
        <v>0.86882815104885003</v>
      </c>
      <c r="P232" s="100">
        <f t="shared" si="286"/>
        <v>1.392836625503449</v>
      </c>
      <c r="Q232" s="100">
        <f t="shared" si="282"/>
        <v>1.4</v>
      </c>
      <c r="R232" s="125">
        <f t="shared" ca="1" si="287"/>
        <v>0.62502499454213045</v>
      </c>
      <c r="S232" s="100">
        <f t="shared" si="353"/>
        <v>1.8240823834365472</v>
      </c>
      <c r="T232" s="100">
        <f t="shared" si="288"/>
        <v>1.8</v>
      </c>
      <c r="U232" s="125">
        <f t="shared" ca="1" si="354"/>
        <v>2.2888794638859915</v>
      </c>
      <c r="V232" s="174">
        <f t="shared" ca="1" si="289"/>
        <v>0</v>
      </c>
      <c r="W232" s="351">
        <f t="shared" ca="1" si="290"/>
        <v>0</v>
      </c>
      <c r="X232" s="174">
        <f t="shared" ca="1" si="291"/>
        <v>1</v>
      </c>
      <c r="Y232" s="174">
        <f t="shared" ca="1" si="292"/>
        <v>0</v>
      </c>
      <c r="Z232" s="351">
        <f t="shared" si="293"/>
        <v>1</v>
      </c>
      <c r="AA232" s="174">
        <f t="shared" si="294"/>
        <v>1</v>
      </c>
      <c r="AB232" s="174">
        <f t="shared" si="295"/>
        <v>0</v>
      </c>
      <c r="AC232" s="352">
        <f t="shared" si="355"/>
        <v>1</v>
      </c>
      <c r="AD232" s="267">
        <f t="shared" si="296"/>
        <v>0</v>
      </c>
      <c r="AE232" s="267">
        <f t="shared" si="297"/>
        <v>-1</v>
      </c>
      <c r="AF232" s="354">
        <f t="shared" ca="1" si="298"/>
        <v>0</v>
      </c>
      <c r="AG232" s="100">
        <f t="shared" ca="1" si="299"/>
        <v>7</v>
      </c>
      <c r="AH232" s="100">
        <f t="shared" ca="1" si="300"/>
        <v>3</v>
      </c>
      <c r="AI232" s="354">
        <f t="shared" ca="1" si="301"/>
        <v>1</v>
      </c>
      <c r="AJ232" s="100">
        <f t="shared" ca="1" si="302"/>
        <v>4</v>
      </c>
      <c r="AK232" s="100">
        <f t="shared" ca="1" si="303"/>
        <v>2</v>
      </c>
      <c r="AL232" s="354">
        <f t="shared" ca="1" si="304"/>
        <v>1</v>
      </c>
      <c r="AM232" s="354">
        <f t="shared" ca="1" si="305"/>
        <v>0</v>
      </c>
      <c r="AN232" s="100">
        <f t="shared" ref="AN232:AO232" ca="1" si="378">SUM(AL228:AL232)</f>
        <v>2</v>
      </c>
      <c r="AO232" s="100">
        <f t="shared" ca="1" si="378"/>
        <v>1</v>
      </c>
      <c r="AP232" s="355" t="str">
        <f t="shared" ca="1" si="307"/>
        <v/>
      </c>
      <c r="AQ232" s="355" t="str">
        <f t="shared" ca="1" si="308"/>
        <v/>
      </c>
      <c r="AR232" s="355" t="str">
        <f t="shared" si="309"/>
        <v/>
      </c>
      <c r="AS232" s="355" t="str">
        <f t="shared" si="310"/>
        <v/>
      </c>
      <c r="AT232" s="355" t="str">
        <f t="shared" ca="1" si="311"/>
        <v/>
      </c>
      <c r="AU232" s="355" t="str">
        <f t="shared" ca="1" si="312"/>
        <v/>
      </c>
      <c r="AV232" s="355" t="str">
        <f t="shared" ca="1" si="313"/>
        <v/>
      </c>
      <c r="AW232" s="379">
        <f t="shared" ca="1" si="314"/>
        <v>0</v>
      </c>
      <c r="AX232" s="351">
        <f t="shared" ca="1" si="315"/>
        <v>0</v>
      </c>
      <c r="AY232" s="174">
        <f t="shared" ca="1" si="316"/>
        <v>0</v>
      </c>
      <c r="AZ232" s="174">
        <f t="shared" ca="1" si="317"/>
        <v>0</v>
      </c>
      <c r="BA232" s="351"/>
      <c r="BB232" s="174"/>
      <c r="BC232" s="174"/>
      <c r="BD232" s="352">
        <f t="shared" si="318"/>
        <v>1</v>
      </c>
      <c r="BE232" s="267">
        <f t="shared" si="319"/>
        <v>0</v>
      </c>
      <c r="BF232" s="267">
        <f t="shared" si="320"/>
        <v>-1</v>
      </c>
      <c r="BG232" s="354">
        <f t="shared" ca="1" si="321"/>
        <v>0</v>
      </c>
      <c r="BH232" s="100">
        <f t="shared" ca="1" si="322"/>
        <v>4</v>
      </c>
      <c r="BI232" s="100">
        <f t="shared" ca="1" si="323"/>
        <v>2</v>
      </c>
      <c r="BJ232" s="354">
        <f t="shared" ca="1" si="324"/>
        <v>1</v>
      </c>
      <c r="BK232" s="100">
        <f t="shared" ca="1" si="325"/>
        <v>6</v>
      </c>
      <c r="BL232" s="100">
        <f t="shared" ca="1" si="326"/>
        <v>2</v>
      </c>
      <c r="BM232" s="354">
        <f t="shared" ca="1" si="327"/>
        <v>1</v>
      </c>
      <c r="BN232" s="354"/>
      <c r="BQ232" s="355" t="str">
        <f t="shared" ca="1" si="328"/>
        <v/>
      </c>
      <c r="BR232" s="355" t="str">
        <f t="shared" ca="1" si="329"/>
        <v/>
      </c>
      <c r="BS232" s="355"/>
      <c r="BT232" s="355" t="str">
        <f t="shared" si="330"/>
        <v/>
      </c>
      <c r="BU232" s="355" t="str">
        <f t="shared" ca="1" si="331"/>
        <v/>
      </c>
      <c r="BV232" s="355" t="str">
        <f t="shared" ca="1" si="332"/>
        <v/>
      </c>
      <c r="BW232" s="355"/>
      <c r="BX232" s="379">
        <f t="shared" ca="1" si="333"/>
        <v>1</v>
      </c>
      <c r="BY232" s="351">
        <f t="shared" ca="1" si="334"/>
        <v>1</v>
      </c>
      <c r="BZ232" s="174">
        <f t="shared" ca="1" si="335"/>
        <v>1</v>
      </c>
      <c r="CA232" s="174">
        <f t="shared" ca="1" si="336"/>
        <v>1</v>
      </c>
      <c r="CB232" s="351"/>
      <c r="CC232" s="174"/>
      <c r="CD232" s="174"/>
      <c r="CE232" s="352">
        <f t="shared" si="337"/>
        <v>1</v>
      </c>
      <c r="CF232" s="267">
        <f t="shared" si="338"/>
        <v>0</v>
      </c>
      <c r="CG232" s="267">
        <f t="shared" si="339"/>
        <v>1</v>
      </c>
      <c r="CH232" s="354">
        <f t="shared" ca="1" si="340"/>
        <v>0</v>
      </c>
      <c r="CI232" s="100">
        <f t="shared" ca="1" si="341"/>
        <v>2</v>
      </c>
      <c r="CJ232" s="100">
        <f t="shared" ca="1" si="342"/>
        <v>0</v>
      </c>
      <c r="CK232" s="354">
        <f t="shared" ca="1" si="343"/>
        <v>1</v>
      </c>
      <c r="CL232" s="100">
        <f t="shared" ca="1" si="344"/>
        <v>8</v>
      </c>
      <c r="CM232" s="100">
        <f t="shared" ca="1" si="345"/>
        <v>4</v>
      </c>
      <c r="CN232" s="354">
        <f t="shared" ca="1" si="346"/>
        <v>1</v>
      </c>
      <c r="CO232" s="354"/>
      <c r="CR232" s="355" t="str">
        <f t="shared" ca="1" si="347"/>
        <v xml:space="preserve">wR1'1&gt;3S </v>
      </c>
      <c r="CS232" s="355" t="str">
        <f t="shared" ca="1" si="348"/>
        <v/>
      </c>
      <c r="CT232" s="355"/>
      <c r="CU232" s="355" t="str">
        <f t="shared" si="349"/>
        <v/>
      </c>
      <c r="CV232" s="355" t="str">
        <f t="shared" ca="1" si="350"/>
        <v/>
      </c>
      <c r="CW232" s="355" t="str">
        <f t="shared" ca="1" si="351"/>
        <v xml:space="preserve">wR8'8&gt;1S </v>
      </c>
      <c r="CX232" s="402"/>
      <c r="CY232" t="str">
        <f t="shared" ca="1" si="352"/>
        <v xml:space="preserve">wR1'1&gt;3S wR8'8&gt;1S </v>
      </c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</row>
    <row r="233" spans="1:133" x14ac:dyDescent="0.25">
      <c r="A233" s="126">
        <v>154</v>
      </c>
      <c r="B233" s="123">
        <f>IF(ввод!F156="","",ввод!F156)</f>
        <v>98.35292921964674</v>
      </c>
      <c r="C233" s="123">
        <f>IF(ввод!G156="","",ввод!G156)</f>
        <v>100.19931475636729</v>
      </c>
      <c r="D233" s="123" t="str">
        <f>IF(ввод!H156="","",ввод!H156)</f>
        <v/>
      </c>
      <c r="E233" s="124" t="str">
        <f>IF(ввод!I156="","",ввод!I156)</f>
        <v/>
      </c>
      <c r="F233" s="100">
        <f t="shared" si="248"/>
        <v>2</v>
      </c>
      <c r="G233" s="257">
        <f>IF(AND(F233&gt;=2,COUNTA(ввод!D156)=1),1,"")</f>
        <v>1</v>
      </c>
      <c r="H233" s="100">
        <f t="shared" si="284"/>
        <v>1.3055917336998619</v>
      </c>
      <c r="K233" s="100">
        <f t="shared" si="280"/>
        <v>99.27612198800702</v>
      </c>
      <c r="M233" s="100">
        <f>IF(ISNUMBER(парам!$B$8),K233-парам!$B$8,K233-$B$3)</f>
        <v>-0.72387801199297996</v>
      </c>
      <c r="N233" s="100">
        <f t="shared" si="281"/>
        <v>-0.72</v>
      </c>
      <c r="O233" s="125">
        <f t="shared" ca="1" si="285"/>
        <v>-0.92048306444963846</v>
      </c>
      <c r="P233" s="100">
        <f t="shared" si="286"/>
        <v>1.8463855367205468</v>
      </c>
      <c r="Q233" s="100">
        <f t="shared" si="282"/>
        <v>1.8</v>
      </c>
      <c r="R233" s="125">
        <f t="shared" ca="1" si="287"/>
        <v>0.82855166850189255</v>
      </c>
      <c r="S233" s="100">
        <f t="shared" si="353"/>
        <v>1.4071340316143903</v>
      </c>
      <c r="T233" s="100">
        <f t="shared" si="288"/>
        <v>1.4</v>
      </c>
      <c r="U233" s="125">
        <f t="shared" ca="1" si="354"/>
        <v>1.7802395830224376</v>
      </c>
      <c r="V233" s="174">
        <f t="shared" ca="1" si="289"/>
        <v>0</v>
      </c>
      <c r="W233" s="351">
        <f t="shared" ca="1" si="290"/>
        <v>0</v>
      </c>
      <c r="X233" s="174">
        <f t="shared" ca="1" si="291"/>
        <v>0</v>
      </c>
      <c r="Y233" s="174">
        <f t="shared" ca="1" si="292"/>
        <v>1</v>
      </c>
      <c r="Z233" s="351">
        <f t="shared" si="293"/>
        <v>-1</v>
      </c>
      <c r="AA233" s="174">
        <f t="shared" si="294"/>
        <v>1</v>
      </c>
      <c r="AB233" s="174">
        <f t="shared" si="295"/>
        <v>0</v>
      </c>
      <c r="AC233" s="352">
        <f t="shared" si="355"/>
        <v>-1</v>
      </c>
      <c r="AD233" s="267">
        <f t="shared" si="296"/>
        <v>-2</v>
      </c>
      <c r="AE233" s="267">
        <f t="shared" si="297"/>
        <v>-3</v>
      </c>
      <c r="AF233" s="354">
        <f t="shared" ca="1" si="298"/>
        <v>0</v>
      </c>
      <c r="AG233" s="100">
        <f t="shared" ca="1" si="299"/>
        <v>6</v>
      </c>
      <c r="AH233" s="100">
        <f t="shared" ca="1" si="300"/>
        <v>3</v>
      </c>
      <c r="AI233" s="354">
        <f t="shared" ca="1" si="301"/>
        <v>1</v>
      </c>
      <c r="AJ233" s="100">
        <f t="shared" ca="1" si="302"/>
        <v>5</v>
      </c>
      <c r="AK233" s="100">
        <f t="shared" ca="1" si="303"/>
        <v>3</v>
      </c>
      <c r="AL233" s="354">
        <f t="shared" ca="1" si="304"/>
        <v>0</v>
      </c>
      <c r="AM233" s="354">
        <f t="shared" ca="1" si="305"/>
        <v>1</v>
      </c>
      <c r="AN233" s="100">
        <f t="shared" ref="AN233:AO233" ca="1" si="379">SUM(AL229:AL233)</f>
        <v>1</v>
      </c>
      <c r="AO233" s="100">
        <f t="shared" ca="1" si="379"/>
        <v>2</v>
      </c>
      <c r="AP233" s="355" t="str">
        <f t="shared" ca="1" si="307"/>
        <v/>
      </c>
      <c r="AQ233" s="355" t="str">
        <f t="shared" ca="1" si="308"/>
        <v/>
      </c>
      <c r="AR233" s="355" t="str">
        <f t="shared" si="309"/>
        <v/>
      </c>
      <c r="AS233" s="355" t="str">
        <f t="shared" si="310"/>
        <v/>
      </c>
      <c r="AT233" s="355" t="str">
        <f t="shared" ca="1" si="311"/>
        <v/>
      </c>
      <c r="AU233" s="355" t="str">
        <f t="shared" ca="1" si="312"/>
        <v/>
      </c>
      <c r="AV233" s="355" t="str">
        <f t="shared" ca="1" si="313"/>
        <v/>
      </c>
      <c r="AW233" s="379">
        <f t="shared" ca="1" si="314"/>
        <v>0</v>
      </c>
      <c r="AX233" s="351">
        <f t="shared" ca="1" si="315"/>
        <v>0</v>
      </c>
      <c r="AY233" s="174">
        <f t="shared" ca="1" si="316"/>
        <v>0</v>
      </c>
      <c r="AZ233" s="174">
        <f t="shared" ca="1" si="317"/>
        <v>0</v>
      </c>
      <c r="BA233" s="351"/>
      <c r="BB233" s="174"/>
      <c r="BC233" s="174"/>
      <c r="BD233" s="352">
        <f t="shared" si="318"/>
        <v>1</v>
      </c>
      <c r="BE233" s="267">
        <f t="shared" si="319"/>
        <v>0</v>
      </c>
      <c r="BF233" s="267">
        <f t="shared" si="320"/>
        <v>-1</v>
      </c>
      <c r="BG233" s="354">
        <f t="shared" ca="1" si="321"/>
        <v>0</v>
      </c>
      <c r="BH233" s="100">
        <f t="shared" ca="1" si="322"/>
        <v>3</v>
      </c>
      <c r="BI233" s="100">
        <f t="shared" ca="1" si="323"/>
        <v>2</v>
      </c>
      <c r="BJ233" s="354">
        <f t="shared" ca="1" si="324"/>
        <v>1</v>
      </c>
      <c r="BK233" s="100">
        <f t="shared" ca="1" si="325"/>
        <v>6</v>
      </c>
      <c r="BL233" s="100">
        <f t="shared" ca="1" si="326"/>
        <v>2</v>
      </c>
      <c r="BM233" s="354">
        <f t="shared" ca="1" si="327"/>
        <v>1</v>
      </c>
      <c r="BN233" s="354"/>
      <c r="BQ233" s="355" t="str">
        <f t="shared" ca="1" si="328"/>
        <v/>
      </c>
      <c r="BR233" s="355" t="str">
        <f t="shared" ca="1" si="329"/>
        <v/>
      </c>
      <c r="BS233" s="355"/>
      <c r="BT233" s="355" t="str">
        <f t="shared" si="330"/>
        <v/>
      </c>
      <c r="BU233" s="355" t="str">
        <f t="shared" ca="1" si="331"/>
        <v/>
      </c>
      <c r="BV233" s="355" t="str">
        <f t="shared" ca="1" si="332"/>
        <v/>
      </c>
      <c r="BW233" s="355"/>
      <c r="BX233" s="379">
        <f t="shared" ca="1" si="333"/>
        <v>1</v>
      </c>
      <c r="BY233" s="351">
        <f t="shared" ca="1" si="334"/>
        <v>1</v>
      </c>
      <c r="BZ233" s="174">
        <f t="shared" ca="1" si="335"/>
        <v>2</v>
      </c>
      <c r="CA233" s="174">
        <f t="shared" ca="1" si="336"/>
        <v>1</v>
      </c>
      <c r="CB233" s="351"/>
      <c r="CC233" s="174"/>
      <c r="CD233" s="174"/>
      <c r="CE233" s="352">
        <f t="shared" si="337"/>
        <v>-1</v>
      </c>
      <c r="CF233" s="267">
        <f t="shared" si="338"/>
        <v>0</v>
      </c>
      <c r="CG233" s="267">
        <f t="shared" si="339"/>
        <v>-1</v>
      </c>
      <c r="CH233" s="354">
        <f t="shared" ca="1" si="340"/>
        <v>0</v>
      </c>
      <c r="CI233" s="100">
        <f t="shared" ca="1" si="341"/>
        <v>2</v>
      </c>
      <c r="CJ233" s="100">
        <f t="shared" ca="1" si="342"/>
        <v>0</v>
      </c>
      <c r="CK233" s="354">
        <f t="shared" ca="1" si="343"/>
        <v>1</v>
      </c>
      <c r="CL233" s="100">
        <f t="shared" ca="1" si="344"/>
        <v>8</v>
      </c>
      <c r="CM233" s="100">
        <f t="shared" ca="1" si="345"/>
        <v>4</v>
      </c>
      <c r="CN233" s="354">
        <f t="shared" ca="1" si="346"/>
        <v>1</v>
      </c>
      <c r="CO233" s="354"/>
      <c r="CR233" s="355" t="str">
        <f t="shared" ca="1" si="347"/>
        <v xml:space="preserve">wR1'1&gt;3S </v>
      </c>
      <c r="CS233" s="355" t="str">
        <f t="shared" ca="1" si="348"/>
        <v xml:space="preserve">wR3'2&gt;2S </v>
      </c>
      <c r="CT233" s="355"/>
      <c r="CU233" s="355" t="str">
        <f t="shared" si="349"/>
        <v/>
      </c>
      <c r="CV233" s="355" t="str">
        <f t="shared" ca="1" si="350"/>
        <v/>
      </c>
      <c r="CW233" s="355" t="str">
        <f t="shared" ca="1" si="351"/>
        <v xml:space="preserve">wR8'8&gt;1S </v>
      </c>
      <c r="CX233" s="402"/>
      <c r="CY233" t="str">
        <f t="shared" ca="1" si="352"/>
        <v xml:space="preserve">wR1'1&gt;3S wR3'2&gt;2S wR8'8&gt;1S </v>
      </c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</row>
    <row r="234" spans="1:133" x14ac:dyDescent="0.25">
      <c r="A234" s="126">
        <v>155</v>
      </c>
      <c r="B234" s="123">
        <f>IF(ввод!F157="","",ввод!F157)</f>
        <v>100.79612306166996</v>
      </c>
      <c r="C234" s="123">
        <f>IF(ввод!G157="","",ввод!G157)</f>
        <v>100.40208383576611</v>
      </c>
      <c r="D234" s="123" t="str">
        <f>IF(ввод!H157="","",ввод!H157)</f>
        <v/>
      </c>
      <c r="E234" s="124" t="str">
        <f>IF(ввод!I157="","",ввод!I157)</f>
        <v/>
      </c>
      <c r="F234" s="100">
        <f t="shared" si="248"/>
        <v>2</v>
      </c>
      <c r="G234" s="257">
        <f>IF(AND(F234&gt;=2,COUNTA(ввод!D157)=1),1,"")</f>
        <v>1</v>
      </c>
      <c r="H234" s="100">
        <f t="shared" si="284"/>
        <v>0.2786278086901125</v>
      </c>
      <c r="K234" s="100">
        <f t="shared" si="280"/>
        <v>100.59910344871804</v>
      </c>
      <c r="M234" s="100">
        <f>IF(ISNUMBER(парам!$B$8),K234-парам!$B$8,K234-$B$3)</f>
        <v>0.59910344871804</v>
      </c>
      <c r="N234" s="100">
        <f t="shared" si="281"/>
        <v>0.6</v>
      </c>
      <c r="O234" s="125">
        <f t="shared" ca="1" si="285"/>
        <v>0.76181976695221998</v>
      </c>
      <c r="P234" s="100">
        <f t="shared" si="286"/>
        <v>0.39403922590385321</v>
      </c>
      <c r="Q234" s="100">
        <f t="shared" si="282"/>
        <v>0.39</v>
      </c>
      <c r="R234" s="125">
        <f t="shared" ca="1" si="287"/>
        <v>0.17682214877923691</v>
      </c>
      <c r="S234" s="100">
        <f t="shared" si="353"/>
        <v>1.32298146071102</v>
      </c>
      <c r="T234" s="100">
        <f t="shared" si="288"/>
        <v>1.3</v>
      </c>
      <c r="U234" s="125">
        <f t="shared" ca="1" si="354"/>
        <v>1.6530796128065492</v>
      </c>
      <c r="V234" s="174">
        <f t="shared" ca="1" si="289"/>
        <v>0</v>
      </c>
      <c r="W234" s="351">
        <f t="shared" ca="1" si="290"/>
        <v>0</v>
      </c>
      <c r="X234" s="174">
        <f t="shared" ca="1" si="291"/>
        <v>0</v>
      </c>
      <c r="Y234" s="174">
        <f t="shared" ca="1" si="292"/>
        <v>0</v>
      </c>
      <c r="Z234" s="351">
        <f t="shared" si="293"/>
        <v>1</v>
      </c>
      <c r="AA234" s="174">
        <f t="shared" si="294"/>
        <v>1</v>
      </c>
      <c r="AB234" s="174">
        <f t="shared" si="295"/>
        <v>0</v>
      </c>
      <c r="AC234" s="352">
        <f t="shared" si="355"/>
        <v>1</v>
      </c>
      <c r="AD234" s="267">
        <f t="shared" si="296"/>
        <v>-2</v>
      </c>
      <c r="AE234" s="267">
        <f t="shared" si="297"/>
        <v>-1</v>
      </c>
      <c r="AF234" s="354">
        <f t="shared" ca="1" si="298"/>
        <v>0</v>
      </c>
      <c r="AG234" s="100">
        <f t="shared" ca="1" si="299"/>
        <v>5</v>
      </c>
      <c r="AH234" s="100">
        <f t="shared" ca="1" si="300"/>
        <v>2</v>
      </c>
      <c r="AI234" s="354">
        <f t="shared" ca="1" si="301"/>
        <v>1</v>
      </c>
      <c r="AJ234" s="100">
        <f t="shared" ca="1" si="302"/>
        <v>5</v>
      </c>
      <c r="AK234" s="100">
        <f t="shared" ca="1" si="303"/>
        <v>4</v>
      </c>
      <c r="AL234" s="354">
        <f t="shared" ca="1" si="304"/>
        <v>1</v>
      </c>
      <c r="AM234" s="354">
        <f t="shared" ca="1" si="305"/>
        <v>0</v>
      </c>
      <c r="AN234" s="100">
        <f t="shared" ref="AN234:AO234" ca="1" si="380">SUM(AL230:AL234)</f>
        <v>2</v>
      </c>
      <c r="AO234" s="100">
        <f t="shared" ca="1" si="380"/>
        <v>2</v>
      </c>
      <c r="AP234" s="355" t="str">
        <f t="shared" ca="1" si="307"/>
        <v/>
      </c>
      <c r="AQ234" s="355" t="str">
        <f t="shared" ca="1" si="308"/>
        <v/>
      </c>
      <c r="AR234" s="355" t="str">
        <f t="shared" si="309"/>
        <v/>
      </c>
      <c r="AS234" s="355" t="str">
        <f t="shared" si="310"/>
        <v/>
      </c>
      <c r="AT234" s="355" t="str">
        <f t="shared" ca="1" si="311"/>
        <v/>
      </c>
      <c r="AU234" s="355" t="str">
        <f t="shared" ca="1" si="312"/>
        <v/>
      </c>
      <c r="AV234" s="355" t="str">
        <f t="shared" ca="1" si="313"/>
        <v/>
      </c>
      <c r="AW234" s="379">
        <f t="shared" ca="1" si="314"/>
        <v>0</v>
      </c>
      <c r="AX234" s="351">
        <f t="shared" ca="1" si="315"/>
        <v>0</v>
      </c>
      <c r="AY234" s="174">
        <f t="shared" ca="1" si="316"/>
        <v>0</v>
      </c>
      <c r="AZ234" s="174">
        <f t="shared" ca="1" si="317"/>
        <v>0</v>
      </c>
      <c r="BA234" s="351"/>
      <c r="BB234" s="174"/>
      <c r="BC234" s="174"/>
      <c r="BD234" s="352">
        <f t="shared" si="318"/>
        <v>-1</v>
      </c>
      <c r="BE234" s="267">
        <f t="shared" si="319"/>
        <v>-2</v>
      </c>
      <c r="BF234" s="267">
        <f t="shared" si="320"/>
        <v>-1</v>
      </c>
      <c r="BG234" s="354">
        <f t="shared" ca="1" si="321"/>
        <v>1</v>
      </c>
      <c r="BH234" s="100">
        <f t="shared" ca="1" si="322"/>
        <v>4</v>
      </c>
      <c r="BI234" s="100">
        <f t="shared" ca="1" si="323"/>
        <v>3</v>
      </c>
      <c r="BJ234" s="354">
        <f t="shared" ca="1" si="324"/>
        <v>0</v>
      </c>
      <c r="BK234" s="100">
        <f t="shared" ca="1" si="325"/>
        <v>5</v>
      </c>
      <c r="BL234" s="100">
        <f t="shared" ca="1" si="326"/>
        <v>2</v>
      </c>
      <c r="BM234" s="354">
        <f t="shared" ca="1" si="327"/>
        <v>0</v>
      </c>
      <c r="BN234" s="354"/>
      <c r="BQ234" s="355" t="str">
        <f t="shared" ca="1" si="328"/>
        <v/>
      </c>
      <c r="BR234" s="355" t="str">
        <f t="shared" ca="1" si="329"/>
        <v/>
      </c>
      <c r="BS234" s="355"/>
      <c r="BT234" s="355" t="str">
        <f t="shared" si="330"/>
        <v/>
      </c>
      <c r="BU234" s="355" t="str">
        <f t="shared" ca="1" si="331"/>
        <v/>
      </c>
      <c r="BV234" s="355" t="str">
        <f t="shared" ca="1" si="332"/>
        <v/>
      </c>
      <c r="BW234" s="355"/>
      <c r="BX234" s="379">
        <f t="shared" ca="1" si="333"/>
        <v>0</v>
      </c>
      <c r="BY234" s="351">
        <f t="shared" ca="1" si="334"/>
        <v>1</v>
      </c>
      <c r="BZ234" s="174">
        <f t="shared" ca="1" si="335"/>
        <v>2</v>
      </c>
      <c r="CA234" s="174">
        <f t="shared" ca="1" si="336"/>
        <v>2</v>
      </c>
      <c r="CB234" s="351"/>
      <c r="CC234" s="174"/>
      <c r="CD234" s="174"/>
      <c r="CE234" s="352">
        <f t="shared" si="337"/>
        <v>-1</v>
      </c>
      <c r="CF234" s="267">
        <f t="shared" si="338"/>
        <v>-2</v>
      </c>
      <c r="CG234" s="267">
        <f t="shared" si="339"/>
        <v>-1</v>
      </c>
      <c r="CH234" s="354">
        <f t="shared" ca="1" si="340"/>
        <v>0</v>
      </c>
      <c r="CI234" s="100">
        <f t="shared" ca="1" si="341"/>
        <v>1</v>
      </c>
      <c r="CJ234" s="100">
        <f t="shared" ca="1" si="342"/>
        <v>0</v>
      </c>
      <c r="CK234" s="354">
        <f t="shared" ca="1" si="343"/>
        <v>1</v>
      </c>
      <c r="CL234" s="100">
        <f t="shared" ca="1" si="344"/>
        <v>8</v>
      </c>
      <c r="CM234" s="100">
        <f t="shared" ca="1" si="345"/>
        <v>4</v>
      </c>
      <c r="CN234" s="354">
        <f t="shared" ca="1" si="346"/>
        <v>1</v>
      </c>
      <c r="CO234" s="354"/>
      <c r="CR234" s="355" t="str">
        <f t="shared" ca="1" si="347"/>
        <v/>
      </c>
      <c r="CS234" s="355" t="str">
        <f t="shared" ca="1" si="348"/>
        <v xml:space="preserve">wR3'2&gt;2S </v>
      </c>
      <c r="CT234" s="355"/>
      <c r="CU234" s="355" t="str">
        <f t="shared" si="349"/>
        <v/>
      </c>
      <c r="CV234" s="355" t="str">
        <f t="shared" ca="1" si="350"/>
        <v/>
      </c>
      <c r="CW234" s="355" t="str">
        <f t="shared" ca="1" si="351"/>
        <v xml:space="preserve">wR8'8&gt;1S </v>
      </c>
      <c r="CX234" s="402"/>
      <c r="CY234" t="str">
        <f t="shared" ca="1" si="352"/>
        <v xml:space="preserve">wR3'2&gt;2S wR8'8&gt;1S </v>
      </c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</row>
    <row r="235" spans="1:133" x14ac:dyDescent="0.25">
      <c r="A235" s="126">
        <v>156</v>
      </c>
      <c r="B235" s="123">
        <f>IF(ввод!F158="","",ввод!F158)</f>
        <v>99.835373841960063</v>
      </c>
      <c r="C235" s="123">
        <f>IF(ввод!G158="","",ввод!G158)</f>
        <v>99.408821025929569</v>
      </c>
      <c r="D235" s="123" t="str">
        <f>IF(ввод!H158="","",ввод!H158)</f>
        <v/>
      </c>
      <c r="E235" s="124" t="str">
        <f>IF(ввод!I158="","",ввод!I158)</f>
        <v/>
      </c>
      <c r="F235" s="100">
        <f t="shared" si="248"/>
        <v>2</v>
      </c>
      <c r="G235" s="257">
        <f>IF(AND(F235&gt;=2,COUNTA(ввод!D158)=1),1,"")</f>
        <v>1</v>
      </c>
      <c r="H235" s="100">
        <f t="shared" si="284"/>
        <v>0.30161838874938007</v>
      </c>
      <c r="K235" s="100">
        <f t="shared" si="280"/>
        <v>99.622097433944816</v>
      </c>
      <c r="M235" s="100">
        <f>IF(ISNUMBER(парам!$B$8),K235-парам!$B$8,K235-$B$3)</f>
        <v>-0.3779025660551838</v>
      </c>
      <c r="N235" s="100">
        <f t="shared" si="281"/>
        <v>-0.38</v>
      </c>
      <c r="O235" s="125">
        <f t="shared" ca="1" si="285"/>
        <v>-0.48054079044084974</v>
      </c>
      <c r="P235" s="100">
        <f t="shared" si="286"/>
        <v>0.42655281603049389</v>
      </c>
      <c r="Q235" s="100">
        <f t="shared" si="282"/>
        <v>0.43</v>
      </c>
      <c r="R235" s="125">
        <f t="shared" ca="1" si="287"/>
        <v>0.19141237861620952</v>
      </c>
      <c r="S235" s="100">
        <f t="shared" si="353"/>
        <v>0.9770060147732238</v>
      </c>
      <c r="T235" s="100">
        <f t="shared" si="288"/>
        <v>0.98</v>
      </c>
      <c r="U235" s="125">
        <f t="shared" ca="1" si="354"/>
        <v>1.2461677081157063</v>
      </c>
      <c r="V235" s="174">
        <f t="shared" ca="1" si="289"/>
        <v>0</v>
      </c>
      <c r="W235" s="351">
        <f t="shared" ca="1" si="290"/>
        <v>0</v>
      </c>
      <c r="X235" s="174">
        <f t="shared" ca="1" si="291"/>
        <v>0</v>
      </c>
      <c r="Y235" s="174">
        <f t="shared" ca="1" si="292"/>
        <v>0</v>
      </c>
      <c r="Z235" s="351">
        <f t="shared" si="293"/>
        <v>-1</v>
      </c>
      <c r="AA235" s="174">
        <f t="shared" si="294"/>
        <v>1</v>
      </c>
      <c r="AB235" s="174">
        <f t="shared" si="295"/>
        <v>2</v>
      </c>
      <c r="AC235" s="352">
        <f t="shared" si="355"/>
        <v>-1</v>
      </c>
      <c r="AD235" s="267">
        <f t="shared" si="296"/>
        <v>-2</v>
      </c>
      <c r="AE235" s="267">
        <f t="shared" si="297"/>
        <v>-1</v>
      </c>
      <c r="AF235" s="354">
        <f t="shared" ca="1" si="298"/>
        <v>1</v>
      </c>
      <c r="AG235" s="100">
        <f t="shared" ca="1" si="299"/>
        <v>6</v>
      </c>
      <c r="AH235" s="100">
        <f t="shared" ca="1" si="300"/>
        <v>3</v>
      </c>
      <c r="AI235" s="354">
        <f t="shared" ca="1" si="301"/>
        <v>0</v>
      </c>
      <c r="AJ235" s="100">
        <f t="shared" ca="1" si="302"/>
        <v>5</v>
      </c>
      <c r="AK235" s="100">
        <f t="shared" ca="1" si="303"/>
        <v>3</v>
      </c>
      <c r="AL235" s="354">
        <f t="shared" ca="1" si="304"/>
        <v>0</v>
      </c>
      <c r="AM235" s="354">
        <f t="shared" ca="1" si="305"/>
        <v>0</v>
      </c>
      <c r="AN235" s="100">
        <f t="shared" ref="AN235:AO235" ca="1" si="381">SUM(AL231:AL235)</f>
        <v>2</v>
      </c>
      <c r="AO235" s="100">
        <f t="shared" ca="1" si="381"/>
        <v>2</v>
      </c>
      <c r="AP235" s="355" t="str">
        <f t="shared" ca="1" si="307"/>
        <v/>
      </c>
      <c r="AQ235" s="355" t="str">
        <f t="shared" ca="1" si="308"/>
        <v/>
      </c>
      <c r="AR235" s="355" t="str">
        <f t="shared" si="309"/>
        <v/>
      </c>
      <c r="AS235" s="355" t="str">
        <f t="shared" si="310"/>
        <v/>
      </c>
      <c r="AT235" s="355" t="str">
        <f t="shared" ca="1" si="311"/>
        <v/>
      </c>
      <c r="AU235" s="355" t="str">
        <f t="shared" ca="1" si="312"/>
        <v/>
      </c>
      <c r="AV235" s="355" t="str">
        <f t="shared" ca="1" si="313"/>
        <v/>
      </c>
      <c r="AW235" s="379">
        <f t="shared" ca="1" si="314"/>
        <v>0</v>
      </c>
      <c r="AX235" s="351">
        <f t="shared" ca="1" si="315"/>
        <v>0</v>
      </c>
      <c r="AY235" s="174">
        <f t="shared" ca="1" si="316"/>
        <v>0</v>
      </c>
      <c r="AZ235" s="174">
        <f t="shared" ca="1" si="317"/>
        <v>0</v>
      </c>
      <c r="BA235" s="351"/>
      <c r="BB235" s="174"/>
      <c r="BC235" s="174"/>
      <c r="BD235" s="352">
        <f t="shared" si="318"/>
        <v>1</v>
      </c>
      <c r="BE235" s="267">
        <f t="shared" si="319"/>
        <v>0</v>
      </c>
      <c r="BF235" s="267">
        <f t="shared" si="320"/>
        <v>1</v>
      </c>
      <c r="BG235" s="354">
        <f t="shared" ca="1" si="321"/>
        <v>1</v>
      </c>
      <c r="BH235" s="100">
        <f t="shared" ca="1" si="322"/>
        <v>5</v>
      </c>
      <c r="BI235" s="100">
        <f t="shared" ca="1" si="323"/>
        <v>4</v>
      </c>
      <c r="BJ235" s="354">
        <f t="shared" ca="1" si="324"/>
        <v>0</v>
      </c>
      <c r="BK235" s="100">
        <f t="shared" ca="1" si="325"/>
        <v>4</v>
      </c>
      <c r="BL235" s="100">
        <f t="shared" ca="1" si="326"/>
        <v>2</v>
      </c>
      <c r="BM235" s="354">
        <f t="shared" ca="1" si="327"/>
        <v>0</v>
      </c>
      <c r="BN235" s="354"/>
      <c r="BQ235" s="355" t="str">
        <f t="shared" ca="1" si="328"/>
        <v/>
      </c>
      <c r="BR235" s="355" t="str">
        <f t="shared" ca="1" si="329"/>
        <v/>
      </c>
      <c r="BS235" s="355"/>
      <c r="BT235" s="355" t="str">
        <f t="shared" si="330"/>
        <v/>
      </c>
      <c r="BU235" s="355" t="str">
        <f t="shared" ca="1" si="331"/>
        <v/>
      </c>
      <c r="BV235" s="355" t="str">
        <f t="shared" ca="1" si="332"/>
        <v/>
      </c>
      <c r="BW235" s="355"/>
      <c r="BX235" s="379">
        <f t="shared" ca="1" si="333"/>
        <v>0</v>
      </c>
      <c r="BY235" s="351">
        <f t="shared" ca="1" si="334"/>
        <v>1</v>
      </c>
      <c r="BZ235" s="174">
        <f t="shared" ca="1" si="335"/>
        <v>2</v>
      </c>
      <c r="CA235" s="174">
        <f t="shared" ca="1" si="336"/>
        <v>2</v>
      </c>
      <c r="CB235" s="351"/>
      <c r="CC235" s="174"/>
      <c r="CD235" s="174"/>
      <c r="CE235" s="352">
        <f t="shared" si="337"/>
        <v>-1</v>
      </c>
      <c r="CF235" s="267">
        <f t="shared" si="338"/>
        <v>-2</v>
      </c>
      <c r="CG235" s="267">
        <f t="shared" si="339"/>
        <v>-1</v>
      </c>
      <c r="CH235" s="354">
        <f t="shared" ca="1" si="340"/>
        <v>0</v>
      </c>
      <c r="CI235" s="100">
        <f t="shared" ca="1" si="341"/>
        <v>0</v>
      </c>
      <c r="CJ235" s="100">
        <f t="shared" ca="1" si="342"/>
        <v>0</v>
      </c>
      <c r="CK235" s="354">
        <f t="shared" ca="1" si="343"/>
        <v>1</v>
      </c>
      <c r="CL235" s="100">
        <f t="shared" ca="1" si="344"/>
        <v>8</v>
      </c>
      <c r="CM235" s="100">
        <f t="shared" ca="1" si="345"/>
        <v>4</v>
      </c>
      <c r="CN235" s="354">
        <f t="shared" ca="1" si="346"/>
        <v>1</v>
      </c>
      <c r="CO235" s="354"/>
      <c r="CR235" s="355" t="str">
        <f t="shared" ca="1" si="347"/>
        <v/>
      </c>
      <c r="CS235" s="355" t="str">
        <f t="shared" ca="1" si="348"/>
        <v xml:space="preserve">wR3'2&gt;2S </v>
      </c>
      <c r="CT235" s="355"/>
      <c r="CU235" s="355" t="str">
        <f t="shared" si="349"/>
        <v/>
      </c>
      <c r="CV235" s="355" t="str">
        <f t="shared" ca="1" si="350"/>
        <v/>
      </c>
      <c r="CW235" s="355" t="str">
        <f t="shared" ca="1" si="351"/>
        <v xml:space="preserve">wR8'8&gt;1S </v>
      </c>
      <c r="CX235" s="402"/>
      <c r="CY235" t="str">
        <f t="shared" ca="1" si="352"/>
        <v xml:space="preserve">wR3'2&gt;2S wR8'8&gt;1S </v>
      </c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</row>
    <row r="236" spans="1:133" x14ac:dyDescent="0.25">
      <c r="A236" s="126">
        <v>157</v>
      </c>
      <c r="B236" s="123">
        <f>IF(ввод!F159="","",ввод!F159)</f>
        <v>97.935840869544407</v>
      </c>
      <c r="C236" s="123">
        <f>IF(ввод!G159="","",ввод!G159)</f>
        <v>99.998571081117703</v>
      </c>
      <c r="D236" s="123" t="str">
        <f>IF(ввод!H159="","",ввод!H159)</f>
        <v/>
      </c>
      <c r="E236" s="124" t="str">
        <f>IF(ввод!I159="","",ввод!I159)</f>
        <v/>
      </c>
      <c r="F236" s="100">
        <f t="shared" si="248"/>
        <v>2</v>
      </c>
      <c r="G236" s="257">
        <f>IF(AND(F236&gt;=2,COUNTA(ввод!D159)=1),1,"")</f>
        <v>1</v>
      </c>
      <c r="H236" s="100">
        <f t="shared" si="284"/>
        <v>1.4585705203618393</v>
      </c>
      <c r="K236" s="100">
        <f t="shared" si="280"/>
        <v>98.967205975331055</v>
      </c>
      <c r="M236" s="100">
        <f>IF(ISNUMBER(парам!$B$8),K236-парам!$B$8,K236-$B$3)</f>
        <v>-1.0327940246689451</v>
      </c>
      <c r="N236" s="100">
        <f t="shared" si="281"/>
        <v>-1</v>
      </c>
      <c r="O236" s="125">
        <f t="shared" ca="1" si="285"/>
        <v>-1.3133005741605057</v>
      </c>
      <c r="P236" s="100">
        <f t="shared" si="286"/>
        <v>2.0627302115732959</v>
      </c>
      <c r="Q236" s="100">
        <f t="shared" si="282"/>
        <v>2.1</v>
      </c>
      <c r="R236" s="125">
        <f t="shared" ca="1" si="287"/>
        <v>0.92563471955260868</v>
      </c>
      <c r="S236" s="100">
        <f t="shared" si="353"/>
        <v>0.6548914586137613</v>
      </c>
      <c r="T236" s="100">
        <f t="shared" si="288"/>
        <v>0.65</v>
      </c>
      <c r="U236" s="125">
        <f t="shared" ca="1" si="354"/>
        <v>0.82653980640327462</v>
      </c>
      <c r="V236" s="174">
        <f t="shared" ca="1" si="289"/>
        <v>0</v>
      </c>
      <c r="W236" s="351">
        <f t="shared" ca="1" si="290"/>
        <v>1</v>
      </c>
      <c r="X236" s="174">
        <f t="shared" ca="1" si="291"/>
        <v>1</v>
      </c>
      <c r="Y236" s="174">
        <f t="shared" ca="1" si="292"/>
        <v>1</v>
      </c>
      <c r="Z236" s="351">
        <f t="shared" si="293"/>
        <v>-1</v>
      </c>
      <c r="AA236" s="174">
        <f t="shared" si="294"/>
        <v>1</v>
      </c>
      <c r="AB236" s="174">
        <f t="shared" si="295"/>
        <v>2</v>
      </c>
      <c r="AC236" s="352">
        <f t="shared" si="355"/>
        <v>-1</v>
      </c>
      <c r="AD236" s="267">
        <f t="shared" si="296"/>
        <v>-2</v>
      </c>
      <c r="AE236" s="267">
        <f t="shared" si="297"/>
        <v>-1</v>
      </c>
      <c r="AF236" s="354">
        <f t="shared" ca="1" si="298"/>
        <v>0</v>
      </c>
      <c r="AG236" s="100">
        <f t="shared" ca="1" si="299"/>
        <v>6</v>
      </c>
      <c r="AH236" s="100">
        <f t="shared" ca="1" si="300"/>
        <v>2</v>
      </c>
      <c r="AI236" s="354">
        <f t="shared" ca="1" si="301"/>
        <v>1</v>
      </c>
      <c r="AJ236" s="100">
        <f t="shared" ca="1" si="302"/>
        <v>5</v>
      </c>
      <c r="AK236" s="100">
        <f t="shared" ca="1" si="303"/>
        <v>3</v>
      </c>
      <c r="AL236" s="354">
        <f t="shared" ca="1" si="304"/>
        <v>0</v>
      </c>
      <c r="AM236" s="354">
        <f t="shared" ca="1" si="305"/>
        <v>1</v>
      </c>
      <c r="AN236" s="100">
        <f t="shared" ref="AN236:AO236" ca="1" si="382">SUM(AL232:AL236)</f>
        <v>2</v>
      </c>
      <c r="AO236" s="100">
        <f t="shared" ca="1" si="382"/>
        <v>2</v>
      </c>
      <c r="AP236" s="355" t="str">
        <f t="shared" ca="1" si="307"/>
        <v/>
      </c>
      <c r="AQ236" s="355" t="str">
        <f t="shared" ca="1" si="308"/>
        <v/>
      </c>
      <c r="AR236" s="355" t="str">
        <f t="shared" si="309"/>
        <v/>
      </c>
      <c r="AS236" s="355" t="str">
        <f t="shared" si="310"/>
        <v/>
      </c>
      <c r="AT236" s="355" t="str">
        <f t="shared" ca="1" si="311"/>
        <v/>
      </c>
      <c r="AU236" s="355" t="str">
        <f t="shared" ca="1" si="312"/>
        <v/>
      </c>
      <c r="AV236" s="355" t="str">
        <f t="shared" ca="1" si="313"/>
        <v/>
      </c>
      <c r="AW236" s="379">
        <f t="shared" ca="1" si="314"/>
        <v>0</v>
      </c>
      <c r="AX236" s="351">
        <f t="shared" ca="1" si="315"/>
        <v>0</v>
      </c>
      <c r="AY236" s="174">
        <f t="shared" ca="1" si="316"/>
        <v>0</v>
      </c>
      <c r="AZ236" s="174">
        <f t="shared" ca="1" si="317"/>
        <v>0</v>
      </c>
      <c r="BA236" s="351"/>
      <c r="BB236" s="174"/>
      <c r="BC236" s="174"/>
      <c r="BD236" s="352">
        <f t="shared" si="318"/>
        <v>1</v>
      </c>
      <c r="BE236" s="267">
        <f t="shared" si="319"/>
        <v>2</v>
      </c>
      <c r="BF236" s="267">
        <f t="shared" si="320"/>
        <v>3</v>
      </c>
      <c r="BG236" s="354">
        <f t="shared" ca="1" si="321"/>
        <v>0</v>
      </c>
      <c r="BH236" s="100">
        <f t="shared" ca="1" si="322"/>
        <v>4</v>
      </c>
      <c r="BI236" s="100">
        <f t="shared" ca="1" si="323"/>
        <v>4</v>
      </c>
      <c r="BJ236" s="354">
        <f t="shared" ca="1" si="324"/>
        <v>1</v>
      </c>
      <c r="BK236" s="100">
        <f t="shared" ca="1" si="325"/>
        <v>4</v>
      </c>
      <c r="BL236" s="100">
        <f t="shared" ca="1" si="326"/>
        <v>2</v>
      </c>
      <c r="BM236" s="354">
        <f t="shared" ca="1" si="327"/>
        <v>1</v>
      </c>
      <c r="BN236" s="354"/>
      <c r="BQ236" s="355" t="str">
        <f t="shared" ca="1" si="328"/>
        <v/>
      </c>
      <c r="BR236" s="355" t="str">
        <f t="shared" ca="1" si="329"/>
        <v/>
      </c>
      <c r="BS236" s="355"/>
      <c r="BT236" s="355" t="str">
        <f t="shared" si="330"/>
        <v/>
      </c>
      <c r="BU236" s="355" t="str">
        <f t="shared" ca="1" si="331"/>
        <v/>
      </c>
      <c r="BV236" s="355" t="str">
        <f t="shared" ca="1" si="332"/>
        <v/>
      </c>
      <c r="BW236" s="355"/>
      <c r="BX236" s="379">
        <f t="shared" ca="1" si="333"/>
        <v>0</v>
      </c>
      <c r="BY236" s="351">
        <f t="shared" ca="1" si="334"/>
        <v>0</v>
      </c>
      <c r="BZ236" s="174">
        <f t="shared" ca="1" si="335"/>
        <v>1</v>
      </c>
      <c r="CA236" s="174">
        <f t="shared" ca="1" si="336"/>
        <v>1</v>
      </c>
      <c r="CB236" s="351"/>
      <c r="CC236" s="174"/>
      <c r="CD236" s="174"/>
      <c r="CE236" s="352">
        <f t="shared" si="337"/>
        <v>-1</v>
      </c>
      <c r="CF236" s="267">
        <f t="shared" si="338"/>
        <v>-2</v>
      </c>
      <c r="CG236" s="267">
        <f t="shared" si="339"/>
        <v>-3</v>
      </c>
      <c r="CH236" s="354">
        <f t="shared" ca="1" si="340"/>
        <v>0</v>
      </c>
      <c r="CI236" s="100">
        <f t="shared" ca="1" si="341"/>
        <v>0</v>
      </c>
      <c r="CJ236" s="100">
        <f t="shared" ca="1" si="342"/>
        <v>0</v>
      </c>
      <c r="CK236" s="354">
        <f t="shared" ca="1" si="343"/>
        <v>1</v>
      </c>
      <c r="CL236" s="100">
        <f t="shared" ca="1" si="344"/>
        <v>8</v>
      </c>
      <c r="CM236" s="100">
        <f t="shared" ca="1" si="345"/>
        <v>4</v>
      </c>
      <c r="CN236" s="354">
        <f t="shared" ca="1" si="346"/>
        <v>0</v>
      </c>
      <c r="CO236" s="354"/>
      <c r="CR236" s="355" t="str">
        <f t="shared" ca="1" si="347"/>
        <v/>
      </c>
      <c r="CS236" s="355" t="str">
        <f t="shared" ca="1" si="348"/>
        <v/>
      </c>
      <c r="CT236" s="355"/>
      <c r="CU236" s="355" t="str">
        <f t="shared" si="349"/>
        <v/>
      </c>
      <c r="CV236" s="355" t="str">
        <f t="shared" ca="1" si="350"/>
        <v/>
      </c>
      <c r="CW236" s="355" t="str">
        <f t="shared" ca="1" si="351"/>
        <v xml:space="preserve">wR8'8&gt;1S </v>
      </c>
      <c r="CX236" s="402"/>
      <c r="CY236" t="str">
        <f t="shared" ca="1" si="352"/>
        <v xml:space="preserve">wR8'8&gt;1S </v>
      </c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</row>
    <row r="237" spans="1:133" x14ac:dyDescent="0.25">
      <c r="A237" s="126">
        <v>158</v>
      </c>
      <c r="B237" s="123">
        <f>IF(ввод!F160="","",ввод!F160)</f>
        <v>99.063646691532398</v>
      </c>
      <c r="C237" s="123">
        <f>IF(ввод!G160="","",ввод!G160)</f>
        <v>99.603199910265516</v>
      </c>
      <c r="D237" s="123" t="str">
        <f>IF(ввод!H160="","",ввод!H160)</f>
        <v/>
      </c>
      <c r="E237" s="124" t="str">
        <f>IF(ввод!I160="","",ввод!I160)</f>
        <v/>
      </c>
      <c r="F237" s="100">
        <f t="shared" si="248"/>
        <v>2</v>
      </c>
      <c r="G237" s="257">
        <f>IF(AND(F237&gt;=2,COUNTA(ввод!D160)=1),1,"")</f>
        <v>1</v>
      </c>
      <c r="H237" s="100">
        <f t="shared" si="284"/>
        <v>0.3815217397772166</v>
      </c>
      <c r="K237" s="100">
        <f t="shared" si="280"/>
        <v>99.333423300898957</v>
      </c>
      <c r="M237" s="100">
        <f>IF(ISNUMBER(парам!$B$8),K237-парам!$B$8,K237-$B$3)</f>
        <v>-0.66657669910104289</v>
      </c>
      <c r="N237" s="100">
        <f t="shared" si="281"/>
        <v>-0.67</v>
      </c>
      <c r="O237" s="125">
        <f t="shared" ca="1" si="285"/>
        <v>-0.84761873204293825</v>
      </c>
      <c r="P237" s="100">
        <f t="shared" si="286"/>
        <v>0.53955321873311846</v>
      </c>
      <c r="Q237" s="100">
        <f t="shared" si="282"/>
        <v>0.54</v>
      </c>
      <c r="R237" s="125">
        <f t="shared" ca="1" si="287"/>
        <v>0.24212046224155037</v>
      </c>
      <c r="S237" s="100">
        <f t="shared" si="353"/>
        <v>0.36621732556790221</v>
      </c>
      <c r="T237" s="100">
        <f t="shared" si="288"/>
        <v>0.37</v>
      </c>
      <c r="U237" s="125">
        <f t="shared" ca="1" si="354"/>
        <v>0.47049188979878709</v>
      </c>
      <c r="V237" s="174">
        <f t="shared" ca="1" si="289"/>
        <v>0</v>
      </c>
      <c r="W237" s="351">
        <f t="shared" ca="1" si="290"/>
        <v>0</v>
      </c>
      <c r="X237" s="174">
        <f t="shared" ca="1" si="291"/>
        <v>1</v>
      </c>
      <c r="Y237" s="174">
        <f t="shared" ca="1" si="292"/>
        <v>0</v>
      </c>
      <c r="Z237" s="351">
        <f t="shared" si="293"/>
        <v>-1</v>
      </c>
      <c r="AA237" s="174">
        <f t="shared" si="294"/>
        <v>3</v>
      </c>
      <c r="AB237" s="174">
        <f t="shared" si="295"/>
        <v>2</v>
      </c>
      <c r="AC237" s="352">
        <f t="shared" si="355"/>
        <v>1</v>
      </c>
      <c r="AD237" s="267">
        <f t="shared" si="296"/>
        <v>0</v>
      </c>
      <c r="AE237" s="267">
        <f t="shared" si="297"/>
        <v>-1</v>
      </c>
      <c r="AF237" s="354">
        <f t="shared" ca="1" si="298"/>
        <v>0</v>
      </c>
      <c r="AG237" s="100">
        <f t="shared" ca="1" si="299"/>
        <v>5</v>
      </c>
      <c r="AH237" s="100">
        <f t="shared" ca="1" si="300"/>
        <v>1</v>
      </c>
      <c r="AI237" s="354">
        <f t="shared" ca="1" si="301"/>
        <v>1</v>
      </c>
      <c r="AJ237" s="100">
        <f t="shared" ca="1" si="302"/>
        <v>6</v>
      </c>
      <c r="AK237" s="100">
        <f t="shared" ca="1" si="303"/>
        <v>3</v>
      </c>
      <c r="AL237" s="354">
        <f t="shared" ca="1" si="304"/>
        <v>0</v>
      </c>
      <c r="AM237" s="354">
        <f t="shared" ca="1" si="305"/>
        <v>1</v>
      </c>
      <c r="AN237" s="100">
        <f t="shared" ref="AN237:AO237" ca="1" si="383">SUM(AL233:AL237)</f>
        <v>1</v>
      </c>
      <c r="AO237" s="100">
        <f t="shared" ca="1" si="383"/>
        <v>3</v>
      </c>
      <c r="AP237" s="355" t="str">
        <f t="shared" ca="1" si="307"/>
        <v/>
      </c>
      <c r="AQ237" s="355" t="str">
        <f t="shared" ca="1" si="308"/>
        <v/>
      </c>
      <c r="AR237" s="355" t="str">
        <f t="shared" si="309"/>
        <v/>
      </c>
      <c r="AS237" s="355" t="str">
        <f t="shared" si="310"/>
        <v/>
      </c>
      <c r="AT237" s="355" t="str">
        <f t="shared" ca="1" si="311"/>
        <v/>
      </c>
      <c r="AU237" s="355" t="str">
        <f t="shared" ca="1" si="312"/>
        <v/>
      </c>
      <c r="AV237" s="355" t="str">
        <f t="shared" ca="1" si="313"/>
        <v/>
      </c>
      <c r="AW237" s="379">
        <f t="shared" ca="1" si="314"/>
        <v>0</v>
      </c>
      <c r="AX237" s="351">
        <f t="shared" ca="1" si="315"/>
        <v>0</v>
      </c>
      <c r="AY237" s="174">
        <f t="shared" ca="1" si="316"/>
        <v>0</v>
      </c>
      <c r="AZ237" s="174">
        <f t="shared" ca="1" si="317"/>
        <v>0</v>
      </c>
      <c r="BA237" s="351"/>
      <c r="BB237" s="174"/>
      <c r="BC237" s="174"/>
      <c r="BD237" s="352">
        <f t="shared" si="318"/>
        <v>-1</v>
      </c>
      <c r="BE237" s="267">
        <f t="shared" si="319"/>
        <v>2</v>
      </c>
      <c r="BF237" s="267">
        <f t="shared" si="320"/>
        <v>1</v>
      </c>
      <c r="BG237" s="354">
        <f t="shared" ca="1" si="321"/>
        <v>1</v>
      </c>
      <c r="BH237" s="100">
        <f t="shared" ca="1" si="322"/>
        <v>5</v>
      </c>
      <c r="BI237" s="100">
        <f t="shared" ca="1" si="323"/>
        <v>4</v>
      </c>
      <c r="BJ237" s="354">
        <f t="shared" ca="1" si="324"/>
        <v>0</v>
      </c>
      <c r="BK237" s="100">
        <f t="shared" ca="1" si="325"/>
        <v>3</v>
      </c>
      <c r="BL237" s="100">
        <f t="shared" ca="1" si="326"/>
        <v>1</v>
      </c>
      <c r="BM237" s="354">
        <f t="shared" ca="1" si="327"/>
        <v>0</v>
      </c>
      <c r="BN237" s="354"/>
      <c r="BQ237" s="355" t="str">
        <f t="shared" ca="1" si="328"/>
        <v/>
      </c>
      <c r="BR237" s="355" t="str">
        <f t="shared" ca="1" si="329"/>
        <v/>
      </c>
      <c r="BS237" s="355"/>
      <c r="BT237" s="355" t="str">
        <f t="shared" si="330"/>
        <v/>
      </c>
      <c r="BU237" s="355" t="str">
        <f t="shared" ca="1" si="331"/>
        <v/>
      </c>
      <c r="BV237" s="355" t="str">
        <f t="shared" ca="1" si="332"/>
        <v/>
      </c>
      <c r="BW237" s="355"/>
      <c r="BX237" s="379">
        <f t="shared" ca="1" si="333"/>
        <v>0</v>
      </c>
      <c r="BY237" s="351">
        <f t="shared" ca="1" si="334"/>
        <v>0</v>
      </c>
      <c r="BZ237" s="174">
        <f t="shared" ca="1" si="335"/>
        <v>0</v>
      </c>
      <c r="CA237" s="174">
        <f t="shared" ca="1" si="336"/>
        <v>1</v>
      </c>
      <c r="CB237" s="351"/>
      <c r="CC237" s="174"/>
      <c r="CD237" s="174"/>
      <c r="CE237" s="352">
        <f t="shared" si="337"/>
        <v>-1</v>
      </c>
      <c r="CF237" s="267">
        <f t="shared" si="338"/>
        <v>-4</v>
      </c>
      <c r="CG237" s="267">
        <f t="shared" si="339"/>
        <v>-5</v>
      </c>
      <c r="CH237" s="354">
        <f t="shared" ca="1" si="340"/>
        <v>0</v>
      </c>
      <c r="CI237" s="100">
        <f t="shared" ca="1" si="341"/>
        <v>0</v>
      </c>
      <c r="CJ237" s="100">
        <f t="shared" ca="1" si="342"/>
        <v>0</v>
      </c>
      <c r="CK237" s="354">
        <f t="shared" ca="1" si="343"/>
        <v>1</v>
      </c>
      <c r="CL237" s="100">
        <f t="shared" ca="1" si="344"/>
        <v>8</v>
      </c>
      <c r="CM237" s="100">
        <f t="shared" ca="1" si="345"/>
        <v>4</v>
      </c>
      <c r="CN237" s="354">
        <f t="shared" ca="1" si="346"/>
        <v>0</v>
      </c>
      <c r="CO237" s="354"/>
      <c r="CR237" s="355" t="str">
        <f t="shared" ca="1" si="347"/>
        <v/>
      </c>
      <c r="CS237" s="355" t="str">
        <f t="shared" ca="1" si="348"/>
        <v/>
      </c>
      <c r="CT237" s="355"/>
      <c r="CU237" s="355" t="str">
        <f t="shared" si="349"/>
        <v/>
      </c>
      <c r="CV237" s="355" t="str">
        <f t="shared" ca="1" si="350"/>
        <v/>
      </c>
      <c r="CW237" s="355" t="str">
        <f t="shared" ca="1" si="351"/>
        <v xml:space="preserve">wR8'8&gt;1S </v>
      </c>
      <c r="CX237" s="402"/>
      <c r="CY237" t="str">
        <f t="shared" ca="1" si="352"/>
        <v xml:space="preserve">wR8'8&gt;1S </v>
      </c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</row>
    <row r="238" spans="1:133" x14ac:dyDescent="0.25">
      <c r="A238" s="126">
        <v>159</v>
      </c>
      <c r="B238" s="123">
        <f>IF(ввод!F161="","",ввод!F161)</f>
        <v>99.512218052231063</v>
      </c>
      <c r="C238" s="123">
        <f>IF(ввод!G161="","",ввод!G161)</f>
        <v>101.41564965958428</v>
      </c>
      <c r="D238" s="123" t="str">
        <f>IF(ввод!H161="","",ввод!H161)</f>
        <v/>
      </c>
      <c r="E238" s="124" t="str">
        <f>IF(ввод!I161="","",ввод!I161)</f>
        <v/>
      </c>
      <c r="F238" s="100">
        <f t="shared" si="248"/>
        <v>2</v>
      </c>
      <c r="G238" s="257">
        <f>IF(AND(F238&gt;=2,COUNTA(ввод!D161)=1),1,"")</f>
        <v>1</v>
      </c>
      <c r="H238" s="100">
        <f t="shared" si="284"/>
        <v>1.3459293970842665</v>
      </c>
      <c r="K238" s="100">
        <f t="shared" si="280"/>
        <v>100.46393385590767</v>
      </c>
      <c r="M238" s="100">
        <f>IF(ISNUMBER(парам!$B$8),K238-парам!$B$8,K238-$B$3)</f>
        <v>0.46393385590766911</v>
      </c>
      <c r="N238" s="100">
        <f t="shared" si="281"/>
        <v>0.46</v>
      </c>
      <c r="O238" s="125">
        <f t="shared" ca="1" si="285"/>
        <v>0.58993815299361463</v>
      </c>
      <c r="P238" s="100">
        <f t="shared" si="286"/>
        <v>1.9034316073532125</v>
      </c>
      <c r="Q238" s="100">
        <f t="shared" si="282"/>
        <v>1.9</v>
      </c>
      <c r="R238" s="125">
        <f t="shared" ca="1" si="287"/>
        <v>0.8541506650625581</v>
      </c>
      <c r="S238" s="100">
        <f t="shared" si="353"/>
        <v>1.130510555008712</v>
      </c>
      <c r="T238" s="100">
        <f t="shared" si="288"/>
        <v>1.1000000000000001</v>
      </c>
      <c r="U238" s="125">
        <f t="shared" ca="1" si="354"/>
        <v>1.3987596723747726</v>
      </c>
      <c r="V238" s="174">
        <f t="shared" ca="1" si="289"/>
        <v>0</v>
      </c>
      <c r="W238" s="351">
        <f t="shared" ca="1" si="290"/>
        <v>0</v>
      </c>
      <c r="X238" s="174">
        <f t="shared" ca="1" si="291"/>
        <v>0</v>
      </c>
      <c r="Y238" s="174">
        <f t="shared" ca="1" si="292"/>
        <v>1</v>
      </c>
      <c r="Z238" s="351">
        <f t="shared" si="293"/>
        <v>1</v>
      </c>
      <c r="AA238" s="174">
        <f t="shared" si="294"/>
        <v>3</v>
      </c>
      <c r="AB238" s="174">
        <f t="shared" si="295"/>
        <v>2</v>
      </c>
      <c r="AC238" s="352">
        <f t="shared" si="355"/>
        <v>1</v>
      </c>
      <c r="AD238" s="267">
        <f t="shared" si="296"/>
        <v>0</v>
      </c>
      <c r="AE238" s="267">
        <f t="shared" si="297"/>
        <v>1</v>
      </c>
      <c r="AF238" s="354">
        <f t="shared" ca="1" si="298"/>
        <v>0</v>
      </c>
      <c r="AG238" s="100">
        <f t="shared" ca="1" si="299"/>
        <v>5</v>
      </c>
      <c r="AH238" s="100">
        <f t="shared" ca="1" si="300"/>
        <v>1</v>
      </c>
      <c r="AI238" s="354">
        <f t="shared" ca="1" si="301"/>
        <v>1</v>
      </c>
      <c r="AJ238" s="100">
        <f t="shared" ca="1" si="302"/>
        <v>7</v>
      </c>
      <c r="AK238" s="100">
        <f t="shared" ca="1" si="303"/>
        <v>3</v>
      </c>
      <c r="AL238" s="354">
        <f t="shared" ca="1" si="304"/>
        <v>1</v>
      </c>
      <c r="AM238" s="354">
        <f t="shared" ca="1" si="305"/>
        <v>0</v>
      </c>
      <c r="AN238" s="100">
        <f t="shared" ref="AN238:AO238" ca="1" si="384">SUM(AL234:AL238)</f>
        <v>2</v>
      </c>
      <c r="AO238" s="100">
        <f t="shared" ca="1" si="384"/>
        <v>2</v>
      </c>
      <c r="AP238" s="355" t="str">
        <f t="shared" ca="1" si="307"/>
        <v/>
      </c>
      <c r="AQ238" s="355" t="str">
        <f t="shared" ca="1" si="308"/>
        <v/>
      </c>
      <c r="AR238" s="355" t="str">
        <f t="shared" si="309"/>
        <v/>
      </c>
      <c r="AS238" s="355" t="str">
        <f t="shared" si="310"/>
        <v/>
      </c>
      <c r="AT238" s="355" t="str">
        <f t="shared" ca="1" si="311"/>
        <v/>
      </c>
      <c r="AU238" s="355" t="str">
        <f t="shared" ca="1" si="312"/>
        <v/>
      </c>
      <c r="AV238" s="355" t="str">
        <f t="shared" ca="1" si="313"/>
        <v/>
      </c>
      <c r="AW238" s="379">
        <f t="shared" ca="1" si="314"/>
        <v>0</v>
      </c>
      <c r="AX238" s="351">
        <f t="shared" ca="1" si="315"/>
        <v>0</v>
      </c>
      <c r="AY238" s="174">
        <f t="shared" ca="1" si="316"/>
        <v>0</v>
      </c>
      <c r="AZ238" s="174">
        <f t="shared" ca="1" si="317"/>
        <v>0</v>
      </c>
      <c r="BA238" s="351"/>
      <c r="BB238" s="174"/>
      <c r="BC238" s="174"/>
      <c r="BD238" s="352">
        <f t="shared" si="318"/>
        <v>1</v>
      </c>
      <c r="BE238" s="267">
        <f t="shared" si="319"/>
        <v>2</v>
      </c>
      <c r="BF238" s="267">
        <f t="shared" si="320"/>
        <v>1</v>
      </c>
      <c r="BG238" s="354">
        <f t="shared" ca="1" si="321"/>
        <v>0</v>
      </c>
      <c r="BH238" s="100">
        <f t="shared" ca="1" si="322"/>
        <v>5</v>
      </c>
      <c r="BI238" s="100">
        <f t="shared" ca="1" si="323"/>
        <v>3</v>
      </c>
      <c r="BJ238" s="354">
        <f t="shared" ca="1" si="324"/>
        <v>1</v>
      </c>
      <c r="BK238" s="100">
        <f t="shared" ca="1" si="325"/>
        <v>4</v>
      </c>
      <c r="BL238" s="100">
        <f t="shared" ca="1" si="326"/>
        <v>2</v>
      </c>
      <c r="BM238" s="354">
        <f t="shared" ca="1" si="327"/>
        <v>1</v>
      </c>
      <c r="BN238" s="354"/>
      <c r="BQ238" s="355" t="str">
        <f t="shared" ca="1" si="328"/>
        <v/>
      </c>
      <c r="BR238" s="355" t="str">
        <f t="shared" ca="1" si="329"/>
        <v/>
      </c>
      <c r="BS238" s="355"/>
      <c r="BT238" s="355" t="str">
        <f t="shared" si="330"/>
        <v/>
      </c>
      <c r="BU238" s="355" t="str">
        <f t="shared" ca="1" si="331"/>
        <v/>
      </c>
      <c r="BV238" s="355" t="str">
        <f t="shared" ca="1" si="332"/>
        <v/>
      </c>
      <c r="BW238" s="355"/>
      <c r="BX238" s="379">
        <f t="shared" ca="1" si="333"/>
        <v>0</v>
      </c>
      <c r="BY238" s="351">
        <f t="shared" ca="1" si="334"/>
        <v>1</v>
      </c>
      <c r="BZ238" s="174">
        <f t="shared" ca="1" si="335"/>
        <v>1</v>
      </c>
      <c r="CA238" s="174">
        <f t="shared" ca="1" si="336"/>
        <v>1</v>
      </c>
      <c r="CB238" s="351"/>
      <c r="CC238" s="174"/>
      <c r="CD238" s="174"/>
      <c r="CE238" s="352">
        <f t="shared" si="337"/>
        <v>1</v>
      </c>
      <c r="CF238" s="267">
        <f t="shared" si="338"/>
        <v>-4</v>
      </c>
      <c r="CG238" s="267">
        <f t="shared" si="339"/>
        <v>-3</v>
      </c>
      <c r="CH238" s="354">
        <f t="shared" ca="1" si="340"/>
        <v>0</v>
      </c>
      <c r="CI238" s="100">
        <f t="shared" ca="1" si="341"/>
        <v>0</v>
      </c>
      <c r="CJ238" s="100">
        <f t="shared" ca="1" si="342"/>
        <v>0</v>
      </c>
      <c r="CK238" s="354">
        <f t="shared" ca="1" si="343"/>
        <v>1</v>
      </c>
      <c r="CL238" s="100">
        <f t="shared" ca="1" si="344"/>
        <v>8</v>
      </c>
      <c r="CM238" s="100">
        <f t="shared" ca="1" si="345"/>
        <v>4</v>
      </c>
      <c r="CN238" s="354">
        <f t="shared" ca="1" si="346"/>
        <v>1</v>
      </c>
      <c r="CO238" s="354"/>
      <c r="CR238" s="355" t="str">
        <f t="shared" ca="1" si="347"/>
        <v/>
      </c>
      <c r="CS238" s="355" t="str">
        <f t="shared" ca="1" si="348"/>
        <v/>
      </c>
      <c r="CT238" s="355"/>
      <c r="CU238" s="355" t="str">
        <f t="shared" si="349"/>
        <v/>
      </c>
      <c r="CV238" s="355" t="str">
        <f t="shared" ca="1" si="350"/>
        <v/>
      </c>
      <c r="CW238" s="355" t="str">
        <f t="shared" ca="1" si="351"/>
        <v xml:space="preserve">wR8'8&gt;1S </v>
      </c>
      <c r="CX238" s="402"/>
      <c r="CY238" t="str">
        <f t="shared" ca="1" si="352"/>
        <v xml:space="preserve">wR8'8&gt;1S </v>
      </c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</row>
    <row r="239" spans="1:133" x14ac:dyDescent="0.25">
      <c r="A239" s="126">
        <v>160</v>
      </c>
      <c r="B239" s="123">
        <f>IF(ввод!F162="","",ввод!F162)</f>
        <v>99.613016325270038</v>
      </c>
      <c r="C239" s="123">
        <f>IF(ввод!G162="","",ввод!G162)</f>
        <v>99.906335184531144</v>
      </c>
      <c r="D239" s="123" t="str">
        <f>IF(ввод!H162="","",ввод!H162)</f>
        <v/>
      </c>
      <c r="E239" s="124" t="str">
        <f>IF(ввод!I162="","",ввод!I162)</f>
        <v/>
      </c>
      <c r="F239" s="100">
        <f t="shared" si="248"/>
        <v>2</v>
      </c>
      <c r="G239" s="257">
        <f>IF(AND(F239&gt;=2,COUNTA(ввод!D162)=1),1,"")</f>
        <v>1</v>
      </c>
      <c r="H239" s="100">
        <f t="shared" si="284"/>
        <v>0.2074077544334306</v>
      </c>
      <c r="K239" s="100">
        <f t="shared" si="280"/>
        <v>99.759675754900599</v>
      </c>
      <c r="M239" s="100">
        <f>IF(ISNUMBER(парам!$B$8),K239-парам!$B$8,K239-$B$3)</f>
        <v>-0.24032424509940142</v>
      </c>
      <c r="N239" s="100">
        <f t="shared" si="281"/>
        <v>-0.24</v>
      </c>
      <c r="O239" s="125">
        <f t="shared" ca="1" si="285"/>
        <v>-0.30559623848995748</v>
      </c>
      <c r="P239" s="100">
        <f t="shared" si="286"/>
        <v>0.29331885926110601</v>
      </c>
      <c r="Q239" s="100">
        <f t="shared" si="282"/>
        <v>0.28999999999999998</v>
      </c>
      <c r="R239" s="125">
        <f t="shared" ca="1" si="287"/>
        <v>0.13162463928065535</v>
      </c>
      <c r="S239" s="100">
        <f t="shared" si="353"/>
        <v>0.70425810100707054</v>
      </c>
      <c r="T239" s="100">
        <f t="shared" si="288"/>
        <v>0.7</v>
      </c>
      <c r="U239" s="125">
        <f t="shared" ca="1" si="354"/>
        <v>0.89011979151121878</v>
      </c>
      <c r="V239" s="174">
        <f t="shared" ca="1" si="289"/>
        <v>0</v>
      </c>
      <c r="W239" s="351">
        <f t="shared" ca="1" si="290"/>
        <v>0</v>
      </c>
      <c r="X239" s="174">
        <f t="shared" ca="1" si="291"/>
        <v>0</v>
      </c>
      <c r="Y239" s="174">
        <f t="shared" ca="1" si="292"/>
        <v>0</v>
      </c>
      <c r="Z239" s="351">
        <f t="shared" si="293"/>
        <v>-1</v>
      </c>
      <c r="AA239" s="174">
        <f t="shared" si="294"/>
        <v>3</v>
      </c>
      <c r="AB239" s="174">
        <f t="shared" si="295"/>
        <v>2</v>
      </c>
      <c r="AC239" s="352">
        <f t="shared" si="355"/>
        <v>-1</v>
      </c>
      <c r="AD239" s="267">
        <f t="shared" si="296"/>
        <v>0</v>
      </c>
      <c r="AE239" s="267">
        <f t="shared" si="297"/>
        <v>-1</v>
      </c>
      <c r="AF239" s="354">
        <f t="shared" ca="1" si="298"/>
        <v>1</v>
      </c>
      <c r="AG239" s="100">
        <f t="shared" ca="1" si="299"/>
        <v>6</v>
      </c>
      <c r="AH239" s="100">
        <f t="shared" ca="1" si="300"/>
        <v>2</v>
      </c>
      <c r="AI239" s="354">
        <f t="shared" ca="1" si="301"/>
        <v>0</v>
      </c>
      <c r="AJ239" s="100">
        <f t="shared" ca="1" si="302"/>
        <v>6</v>
      </c>
      <c r="AK239" s="100">
        <f t="shared" ca="1" si="303"/>
        <v>3</v>
      </c>
      <c r="AL239" s="354">
        <f t="shared" ca="1" si="304"/>
        <v>0</v>
      </c>
      <c r="AM239" s="354">
        <f t="shared" ca="1" si="305"/>
        <v>0</v>
      </c>
      <c r="AN239" s="100">
        <f t="shared" ref="AN239:AO239" ca="1" si="385">SUM(AL235:AL239)</f>
        <v>1</v>
      </c>
      <c r="AO239" s="100">
        <f t="shared" ca="1" si="385"/>
        <v>2</v>
      </c>
      <c r="AP239" s="355" t="str">
        <f t="shared" ca="1" si="307"/>
        <v/>
      </c>
      <c r="AQ239" s="355" t="str">
        <f t="shared" ca="1" si="308"/>
        <v/>
      </c>
      <c r="AR239" s="355" t="str">
        <f t="shared" si="309"/>
        <v/>
      </c>
      <c r="AS239" s="355" t="str">
        <f t="shared" si="310"/>
        <v/>
      </c>
      <c r="AT239" s="355" t="str">
        <f t="shared" ca="1" si="311"/>
        <v/>
      </c>
      <c r="AU239" s="355" t="str">
        <f t="shared" ca="1" si="312"/>
        <v/>
      </c>
      <c r="AV239" s="355" t="str">
        <f t="shared" ca="1" si="313"/>
        <v/>
      </c>
      <c r="AW239" s="379">
        <f t="shared" ca="1" si="314"/>
        <v>0</v>
      </c>
      <c r="AX239" s="351">
        <f t="shared" ca="1" si="315"/>
        <v>0</v>
      </c>
      <c r="AY239" s="174">
        <f t="shared" ca="1" si="316"/>
        <v>0</v>
      </c>
      <c r="AZ239" s="174">
        <f t="shared" ca="1" si="317"/>
        <v>0</v>
      </c>
      <c r="BA239" s="351"/>
      <c r="BB239" s="174"/>
      <c r="BC239" s="174"/>
      <c r="BD239" s="352">
        <f t="shared" si="318"/>
        <v>-1</v>
      </c>
      <c r="BE239" s="267">
        <f t="shared" si="319"/>
        <v>0</v>
      </c>
      <c r="BF239" s="267">
        <f t="shared" si="320"/>
        <v>1</v>
      </c>
      <c r="BG239" s="354">
        <f t="shared" ca="1" si="321"/>
        <v>1</v>
      </c>
      <c r="BH239" s="100">
        <f t="shared" ca="1" si="322"/>
        <v>6</v>
      </c>
      <c r="BI239" s="100">
        <f t="shared" ca="1" si="323"/>
        <v>4</v>
      </c>
      <c r="BJ239" s="354">
        <f t="shared" ca="1" si="324"/>
        <v>0</v>
      </c>
      <c r="BK239" s="100">
        <f t="shared" ca="1" si="325"/>
        <v>4</v>
      </c>
      <c r="BL239" s="100">
        <f t="shared" ca="1" si="326"/>
        <v>2</v>
      </c>
      <c r="BM239" s="354">
        <f t="shared" ca="1" si="327"/>
        <v>0</v>
      </c>
      <c r="BN239" s="354"/>
      <c r="BQ239" s="355" t="str">
        <f t="shared" ca="1" si="328"/>
        <v/>
      </c>
      <c r="BR239" s="355" t="str">
        <f t="shared" ca="1" si="329"/>
        <v/>
      </c>
      <c r="BS239" s="355"/>
      <c r="BT239" s="355" t="str">
        <f t="shared" si="330"/>
        <v/>
      </c>
      <c r="BU239" s="355" t="str">
        <f t="shared" ca="1" si="331"/>
        <v/>
      </c>
      <c r="BV239" s="355" t="str">
        <f t="shared" ca="1" si="332"/>
        <v/>
      </c>
      <c r="BW239" s="355"/>
      <c r="BX239" s="379">
        <f t="shared" ca="1" si="333"/>
        <v>0</v>
      </c>
      <c r="BY239" s="351">
        <f t="shared" ca="1" si="334"/>
        <v>0</v>
      </c>
      <c r="BZ239" s="174">
        <f t="shared" ca="1" si="335"/>
        <v>1</v>
      </c>
      <c r="CA239" s="174">
        <f t="shared" ca="1" si="336"/>
        <v>0</v>
      </c>
      <c r="CB239" s="351"/>
      <c r="CC239" s="174"/>
      <c r="CD239" s="174"/>
      <c r="CE239" s="352">
        <f t="shared" si="337"/>
        <v>-1</v>
      </c>
      <c r="CF239" s="267">
        <f t="shared" si="338"/>
        <v>-4</v>
      </c>
      <c r="CG239" s="267">
        <f t="shared" si="339"/>
        <v>-3</v>
      </c>
      <c r="CH239" s="354">
        <f t="shared" ca="1" si="340"/>
        <v>0</v>
      </c>
      <c r="CI239" s="100">
        <f t="shared" ca="1" si="341"/>
        <v>0</v>
      </c>
      <c r="CJ239" s="100">
        <f t="shared" ca="1" si="342"/>
        <v>0</v>
      </c>
      <c r="CK239" s="354">
        <f t="shared" ca="1" si="343"/>
        <v>1</v>
      </c>
      <c r="CL239" s="100">
        <f t="shared" ca="1" si="344"/>
        <v>8</v>
      </c>
      <c r="CM239" s="100">
        <f t="shared" ca="1" si="345"/>
        <v>4</v>
      </c>
      <c r="CN239" s="354">
        <f t="shared" ca="1" si="346"/>
        <v>0</v>
      </c>
      <c r="CO239" s="354"/>
      <c r="CR239" s="355" t="str">
        <f t="shared" ca="1" si="347"/>
        <v/>
      </c>
      <c r="CS239" s="355" t="str">
        <f t="shared" ca="1" si="348"/>
        <v/>
      </c>
      <c r="CT239" s="355"/>
      <c r="CU239" s="355" t="str">
        <f t="shared" si="349"/>
        <v/>
      </c>
      <c r="CV239" s="355" t="str">
        <f t="shared" ca="1" si="350"/>
        <v/>
      </c>
      <c r="CW239" s="355" t="str">
        <f t="shared" ca="1" si="351"/>
        <v xml:space="preserve">wR8'8&gt;1S </v>
      </c>
      <c r="CX239" s="402"/>
      <c r="CY239" t="str">
        <f t="shared" ca="1" si="352"/>
        <v xml:space="preserve">wR8'8&gt;1S </v>
      </c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</row>
    <row r="240" spans="1:133" x14ac:dyDescent="0.25">
      <c r="A240" s="126">
        <v>161</v>
      </c>
      <c r="B240" s="123">
        <f>IF(ввод!F163="","",ввод!F163)</f>
        <v>98.923686319581549</v>
      </c>
      <c r="C240" s="123">
        <f>IF(ввод!G163="","",ввод!G163)</f>
        <v>100.07939241845752</v>
      </c>
      <c r="D240" s="123" t="str">
        <f>IF(ввод!H163="","",ввод!H163)</f>
        <v/>
      </c>
      <c r="E240" s="124" t="str">
        <f>IF(ввод!I163="","",ввод!I163)</f>
        <v/>
      </c>
      <c r="F240" s="100">
        <f t="shared" si="248"/>
        <v>2</v>
      </c>
      <c r="G240" s="257">
        <f>IF(AND(F240&gt;=2,COUNTA(ввод!D163)=1),1,"")</f>
        <v>1</v>
      </c>
      <c r="H240" s="100">
        <f t="shared" si="284"/>
        <v>0.81720761957384702</v>
      </c>
      <c r="K240" s="100">
        <f t="shared" si="280"/>
        <v>99.501539369019525</v>
      </c>
      <c r="M240" s="100">
        <f>IF(ISNUMBER(парам!$B$8),K240-парам!$B$8,K240-$B$3)</f>
        <v>-0.49846063098047466</v>
      </c>
      <c r="N240" s="100">
        <f t="shared" si="281"/>
        <v>-0.5</v>
      </c>
      <c r="O240" s="125">
        <f t="shared" ca="1" si="285"/>
        <v>-0.63384238989270103</v>
      </c>
      <c r="P240" s="100">
        <f t="shared" si="286"/>
        <v>1.1557060988759673</v>
      </c>
      <c r="Q240" s="100">
        <f t="shared" si="282"/>
        <v>1.2</v>
      </c>
      <c r="R240" s="125">
        <f t="shared" ca="1" si="287"/>
        <v>0.51861444832495152</v>
      </c>
      <c r="S240" s="100">
        <f t="shared" si="353"/>
        <v>0.25813638588107324</v>
      </c>
      <c r="T240" s="100">
        <f t="shared" si="288"/>
        <v>0.26</v>
      </c>
      <c r="U240" s="125">
        <f t="shared" ca="1" si="354"/>
        <v>0.33061592256130989</v>
      </c>
      <c r="V240" s="174">
        <f t="shared" ca="1" si="289"/>
        <v>0</v>
      </c>
      <c r="W240" s="351">
        <f t="shared" ca="1" si="290"/>
        <v>0</v>
      </c>
      <c r="X240" s="174">
        <f t="shared" ca="1" si="291"/>
        <v>0</v>
      </c>
      <c r="Y240" s="174">
        <f t="shared" ca="1" si="292"/>
        <v>0</v>
      </c>
      <c r="Z240" s="351">
        <f t="shared" si="293"/>
        <v>-1</v>
      </c>
      <c r="AA240" s="174">
        <f t="shared" si="294"/>
        <v>3</v>
      </c>
      <c r="AB240" s="174">
        <f t="shared" si="295"/>
        <v>4</v>
      </c>
      <c r="AC240" s="352">
        <f t="shared" si="355"/>
        <v>-1</v>
      </c>
      <c r="AD240" s="267">
        <f t="shared" si="296"/>
        <v>-2</v>
      </c>
      <c r="AE240" s="267">
        <f t="shared" si="297"/>
        <v>-1</v>
      </c>
      <c r="AF240" s="354">
        <f t="shared" ca="1" si="298"/>
        <v>0</v>
      </c>
      <c r="AG240" s="100">
        <f t="shared" ca="1" si="299"/>
        <v>5</v>
      </c>
      <c r="AH240" s="100">
        <f t="shared" ca="1" si="300"/>
        <v>2</v>
      </c>
      <c r="AI240" s="354">
        <f t="shared" ca="1" si="301"/>
        <v>1</v>
      </c>
      <c r="AJ240" s="100">
        <f t="shared" ca="1" si="302"/>
        <v>6</v>
      </c>
      <c r="AK240" s="100">
        <f t="shared" ca="1" si="303"/>
        <v>3</v>
      </c>
      <c r="AL240" s="354">
        <f t="shared" ca="1" si="304"/>
        <v>0</v>
      </c>
      <c r="AM240" s="354">
        <f t="shared" ca="1" si="305"/>
        <v>1</v>
      </c>
      <c r="AN240" s="100">
        <f t="shared" ref="AN240:AO240" ca="1" si="386">SUM(AL236:AL240)</f>
        <v>1</v>
      </c>
      <c r="AO240" s="100">
        <f t="shared" ca="1" si="386"/>
        <v>3</v>
      </c>
      <c r="AP240" s="355" t="str">
        <f t="shared" ca="1" si="307"/>
        <v/>
      </c>
      <c r="AQ240" s="355" t="str">
        <f t="shared" ca="1" si="308"/>
        <v/>
      </c>
      <c r="AR240" s="355" t="str">
        <f t="shared" si="309"/>
        <v/>
      </c>
      <c r="AS240" s="355" t="str">
        <f t="shared" si="310"/>
        <v/>
      </c>
      <c r="AT240" s="355" t="str">
        <f t="shared" ca="1" si="311"/>
        <v/>
      </c>
      <c r="AU240" s="355" t="str">
        <f t="shared" ca="1" si="312"/>
        <v/>
      </c>
      <c r="AV240" s="355" t="str">
        <f t="shared" ca="1" si="313"/>
        <v/>
      </c>
      <c r="AW240" s="379">
        <f t="shared" ca="1" si="314"/>
        <v>0</v>
      </c>
      <c r="AX240" s="351">
        <f t="shared" ca="1" si="315"/>
        <v>0</v>
      </c>
      <c r="AY240" s="174">
        <f t="shared" ca="1" si="316"/>
        <v>0</v>
      </c>
      <c r="AZ240" s="174">
        <f t="shared" ca="1" si="317"/>
        <v>0</v>
      </c>
      <c r="BA240" s="351"/>
      <c r="BB240" s="174"/>
      <c r="BC240" s="174"/>
      <c r="BD240" s="352">
        <f t="shared" si="318"/>
        <v>1</v>
      </c>
      <c r="BE240" s="267">
        <f t="shared" si="319"/>
        <v>2</v>
      </c>
      <c r="BF240" s="267">
        <f t="shared" si="320"/>
        <v>1</v>
      </c>
      <c r="BG240" s="354">
        <f t="shared" ca="1" si="321"/>
        <v>0</v>
      </c>
      <c r="BH240" s="100">
        <f t="shared" ca="1" si="322"/>
        <v>6</v>
      </c>
      <c r="BI240" s="100">
        <f t="shared" ca="1" si="323"/>
        <v>4</v>
      </c>
      <c r="BJ240" s="354">
        <f t="shared" ca="1" si="324"/>
        <v>1</v>
      </c>
      <c r="BK240" s="100">
        <f t="shared" ca="1" si="325"/>
        <v>4</v>
      </c>
      <c r="BL240" s="100">
        <f t="shared" ca="1" si="326"/>
        <v>2</v>
      </c>
      <c r="BM240" s="354">
        <f t="shared" ca="1" si="327"/>
        <v>1</v>
      </c>
      <c r="BN240" s="354"/>
      <c r="BQ240" s="355" t="str">
        <f t="shared" ca="1" si="328"/>
        <v/>
      </c>
      <c r="BR240" s="355" t="str">
        <f t="shared" ca="1" si="329"/>
        <v/>
      </c>
      <c r="BS240" s="355"/>
      <c r="BT240" s="355" t="str">
        <f t="shared" si="330"/>
        <v/>
      </c>
      <c r="BU240" s="355" t="str">
        <f t="shared" ca="1" si="331"/>
        <v/>
      </c>
      <c r="BV240" s="355" t="str">
        <f t="shared" ca="1" si="332"/>
        <v/>
      </c>
      <c r="BW240" s="355"/>
      <c r="BX240" s="379">
        <f t="shared" ca="1" si="333"/>
        <v>0</v>
      </c>
      <c r="BY240" s="351">
        <f t="shared" ca="1" si="334"/>
        <v>0</v>
      </c>
      <c r="BZ240" s="174">
        <f t="shared" ca="1" si="335"/>
        <v>0</v>
      </c>
      <c r="CA240" s="174">
        <f t="shared" ca="1" si="336"/>
        <v>1</v>
      </c>
      <c r="CB240" s="351"/>
      <c r="CC240" s="174"/>
      <c r="CD240" s="174"/>
      <c r="CE240" s="352">
        <f t="shared" si="337"/>
        <v>-1</v>
      </c>
      <c r="CF240" s="267">
        <f t="shared" si="338"/>
        <v>-4</v>
      </c>
      <c r="CG240" s="267">
        <f t="shared" si="339"/>
        <v>-3</v>
      </c>
      <c r="CH240" s="354">
        <f t="shared" ca="1" si="340"/>
        <v>1</v>
      </c>
      <c r="CI240" s="100">
        <f t="shared" ca="1" si="341"/>
        <v>1</v>
      </c>
      <c r="CJ240" s="100">
        <f t="shared" ca="1" si="342"/>
        <v>1</v>
      </c>
      <c r="CK240" s="354">
        <f t="shared" ca="1" si="343"/>
        <v>0</v>
      </c>
      <c r="CL240" s="100">
        <f t="shared" ca="1" si="344"/>
        <v>7</v>
      </c>
      <c r="CM240" s="100">
        <f t="shared" ca="1" si="345"/>
        <v>3</v>
      </c>
      <c r="CN240" s="354">
        <f t="shared" ca="1" si="346"/>
        <v>0</v>
      </c>
      <c r="CO240" s="354"/>
      <c r="CR240" s="355" t="str">
        <f t="shared" ca="1" si="347"/>
        <v/>
      </c>
      <c r="CS240" s="355" t="str">
        <f t="shared" ca="1" si="348"/>
        <v/>
      </c>
      <c r="CT240" s="355"/>
      <c r="CU240" s="355" t="str">
        <f t="shared" si="349"/>
        <v/>
      </c>
      <c r="CV240" s="355" t="str">
        <f t="shared" ca="1" si="350"/>
        <v/>
      </c>
      <c r="CW240" s="355" t="str">
        <f t="shared" ca="1" si="351"/>
        <v/>
      </c>
      <c r="CX240" s="402"/>
      <c r="CY240" t="str">
        <f t="shared" ca="1" si="352"/>
        <v/>
      </c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</row>
    <row r="241" spans="1:133" x14ac:dyDescent="0.25">
      <c r="A241" s="126">
        <v>162</v>
      </c>
      <c r="B241" s="123">
        <f>IF(ввод!F164="","",ввод!F164)</f>
        <v>100.62582228141004</v>
      </c>
      <c r="C241" s="123">
        <f>IF(ввод!G164="","",ввод!G164)</f>
        <v>100.07375670502414</v>
      </c>
      <c r="D241" s="123" t="str">
        <f>IF(ввод!H164="","",ввод!H164)</f>
        <v/>
      </c>
      <c r="E241" s="124" t="str">
        <f>IF(ввод!I164="","",ввод!I164)</f>
        <v/>
      </c>
      <c r="F241" s="100">
        <f t="shared" ref="F241:F304" si="387">IF(COUNT(B241:E241)&lt;2,"",COUNT(B241:E241))</f>
        <v>2</v>
      </c>
      <c r="G241" s="257">
        <f>IF(AND(F241&gt;=2,COUNTA(ввод!D164)=1),1,"")</f>
        <v>1</v>
      </c>
      <c r="H241" s="100">
        <f t="shared" si="284"/>
        <v>0.3903693127221296</v>
      </c>
      <c r="K241" s="100">
        <f t="shared" si="280"/>
        <v>100.34978949321709</v>
      </c>
      <c r="M241" s="100">
        <f>IF(ISNUMBER(парам!$B$8),K241-парам!$B$8,K241-$B$3)</f>
        <v>0.34978949321708797</v>
      </c>
      <c r="N241" s="100">
        <f t="shared" si="281"/>
        <v>0.35</v>
      </c>
      <c r="O241" s="125">
        <f t="shared" ca="1" si="285"/>
        <v>0.44479221539315605</v>
      </c>
      <c r="P241" s="100">
        <f t="shared" si="286"/>
        <v>0.5520655763858997</v>
      </c>
      <c r="Q241" s="100">
        <f t="shared" si="282"/>
        <v>0.55000000000000004</v>
      </c>
      <c r="R241" s="125">
        <f t="shared" ca="1" si="287"/>
        <v>0.24773528894156771</v>
      </c>
      <c r="S241" s="100">
        <f t="shared" si="353"/>
        <v>0.84825012419756263</v>
      </c>
      <c r="T241" s="100">
        <f t="shared" si="288"/>
        <v>0.85</v>
      </c>
      <c r="U241" s="125">
        <f t="shared" ca="1" si="354"/>
        <v>1.0808597468350514</v>
      </c>
      <c r="V241" s="174">
        <f t="shared" ca="1" si="289"/>
        <v>0</v>
      </c>
      <c r="W241" s="351">
        <f t="shared" ca="1" si="290"/>
        <v>0</v>
      </c>
      <c r="X241" s="174">
        <f t="shared" ca="1" si="291"/>
        <v>0</v>
      </c>
      <c r="Y241" s="174">
        <f t="shared" ca="1" si="292"/>
        <v>0</v>
      </c>
      <c r="Z241" s="351">
        <f t="shared" si="293"/>
        <v>1</v>
      </c>
      <c r="AA241" s="174">
        <f t="shared" si="294"/>
        <v>3</v>
      </c>
      <c r="AB241" s="174">
        <f t="shared" si="295"/>
        <v>2</v>
      </c>
      <c r="AC241" s="352">
        <f t="shared" si="355"/>
        <v>1</v>
      </c>
      <c r="AD241" s="267">
        <f t="shared" si="296"/>
        <v>0</v>
      </c>
      <c r="AE241" s="267">
        <f t="shared" si="297"/>
        <v>1</v>
      </c>
      <c r="AF241" s="354">
        <f t="shared" ca="1" si="298"/>
        <v>1</v>
      </c>
      <c r="AG241" s="100">
        <f t="shared" ca="1" si="299"/>
        <v>6</v>
      </c>
      <c r="AH241" s="100">
        <f t="shared" ca="1" si="300"/>
        <v>3</v>
      </c>
      <c r="AI241" s="354">
        <f t="shared" ca="1" si="301"/>
        <v>0</v>
      </c>
      <c r="AJ241" s="100">
        <f t="shared" ca="1" si="302"/>
        <v>5</v>
      </c>
      <c r="AK241" s="100">
        <f t="shared" ca="1" si="303"/>
        <v>2</v>
      </c>
      <c r="AL241" s="354">
        <f t="shared" ca="1" si="304"/>
        <v>0</v>
      </c>
      <c r="AM241" s="354">
        <f t="shared" ca="1" si="305"/>
        <v>0</v>
      </c>
      <c r="AN241" s="100">
        <f t="shared" ref="AN241:AO241" ca="1" si="388">SUM(AL237:AL241)</f>
        <v>1</v>
      </c>
      <c r="AO241" s="100">
        <f t="shared" ca="1" si="388"/>
        <v>2</v>
      </c>
      <c r="AP241" s="355" t="str">
        <f t="shared" ca="1" si="307"/>
        <v/>
      </c>
      <c r="AQ241" s="355" t="str">
        <f t="shared" ca="1" si="308"/>
        <v/>
      </c>
      <c r="AR241" s="355" t="str">
        <f t="shared" si="309"/>
        <v/>
      </c>
      <c r="AS241" s="355" t="str">
        <f t="shared" si="310"/>
        <v/>
      </c>
      <c r="AT241" s="355" t="str">
        <f t="shared" ca="1" si="311"/>
        <v/>
      </c>
      <c r="AU241" s="355" t="str">
        <f t="shared" ca="1" si="312"/>
        <v/>
      </c>
      <c r="AV241" s="355" t="str">
        <f t="shared" ca="1" si="313"/>
        <v/>
      </c>
      <c r="AW241" s="379">
        <f t="shared" ca="1" si="314"/>
        <v>0</v>
      </c>
      <c r="AX241" s="351">
        <f t="shared" ca="1" si="315"/>
        <v>0</v>
      </c>
      <c r="AY241" s="174">
        <f t="shared" ca="1" si="316"/>
        <v>0</v>
      </c>
      <c r="AZ241" s="174">
        <f t="shared" ca="1" si="317"/>
        <v>0</v>
      </c>
      <c r="BA241" s="351"/>
      <c r="BB241" s="174"/>
      <c r="BC241" s="174"/>
      <c r="BD241" s="352">
        <f t="shared" si="318"/>
        <v>-1</v>
      </c>
      <c r="BE241" s="267">
        <f t="shared" si="319"/>
        <v>0</v>
      </c>
      <c r="BF241" s="267">
        <f t="shared" si="320"/>
        <v>-1</v>
      </c>
      <c r="BG241" s="354">
        <f t="shared" ca="1" si="321"/>
        <v>1</v>
      </c>
      <c r="BH241" s="100">
        <f t="shared" ca="1" si="322"/>
        <v>7</v>
      </c>
      <c r="BI241" s="100">
        <f t="shared" ca="1" si="323"/>
        <v>4</v>
      </c>
      <c r="BJ241" s="354">
        <f t="shared" ca="1" si="324"/>
        <v>0</v>
      </c>
      <c r="BK241" s="100">
        <f t="shared" ca="1" si="325"/>
        <v>3</v>
      </c>
      <c r="BL241" s="100">
        <f t="shared" ca="1" si="326"/>
        <v>2</v>
      </c>
      <c r="BM241" s="354">
        <f t="shared" ca="1" si="327"/>
        <v>0</v>
      </c>
      <c r="BN241" s="354"/>
      <c r="BQ241" s="355" t="str">
        <f t="shared" ca="1" si="328"/>
        <v/>
      </c>
      <c r="BR241" s="355" t="str">
        <f t="shared" ca="1" si="329"/>
        <v/>
      </c>
      <c r="BS241" s="355"/>
      <c r="BT241" s="355" t="str">
        <f t="shared" si="330"/>
        <v/>
      </c>
      <c r="BU241" s="355" t="str">
        <f t="shared" ca="1" si="331"/>
        <v/>
      </c>
      <c r="BV241" s="355" t="str">
        <f t="shared" ca="1" si="332"/>
        <v/>
      </c>
      <c r="BW241" s="355"/>
      <c r="BX241" s="379">
        <f t="shared" ca="1" si="333"/>
        <v>0</v>
      </c>
      <c r="BY241" s="351">
        <f t="shared" ca="1" si="334"/>
        <v>1</v>
      </c>
      <c r="BZ241" s="174">
        <f t="shared" ca="1" si="335"/>
        <v>1</v>
      </c>
      <c r="CA241" s="174">
        <f t="shared" ca="1" si="336"/>
        <v>1</v>
      </c>
      <c r="CB241" s="351"/>
      <c r="CC241" s="174"/>
      <c r="CD241" s="174"/>
      <c r="CE241" s="352">
        <f t="shared" si="337"/>
        <v>1</v>
      </c>
      <c r="CF241" s="267">
        <f t="shared" si="338"/>
        <v>-2</v>
      </c>
      <c r="CG241" s="267">
        <f t="shared" si="339"/>
        <v>-1</v>
      </c>
      <c r="CH241" s="354">
        <f t="shared" ca="1" si="340"/>
        <v>0</v>
      </c>
      <c r="CI241" s="100">
        <f t="shared" ca="1" si="341"/>
        <v>1</v>
      </c>
      <c r="CJ241" s="100">
        <f t="shared" ca="1" si="342"/>
        <v>1</v>
      </c>
      <c r="CK241" s="354">
        <f t="shared" ca="1" si="343"/>
        <v>1</v>
      </c>
      <c r="CL241" s="100">
        <f t="shared" ca="1" si="344"/>
        <v>7</v>
      </c>
      <c r="CM241" s="100">
        <f t="shared" ca="1" si="345"/>
        <v>3</v>
      </c>
      <c r="CN241" s="354">
        <f t="shared" ca="1" si="346"/>
        <v>1</v>
      </c>
      <c r="CO241" s="354"/>
      <c r="CR241" s="355" t="str">
        <f t="shared" ca="1" si="347"/>
        <v/>
      </c>
      <c r="CS241" s="355" t="str">
        <f t="shared" ca="1" si="348"/>
        <v/>
      </c>
      <c r="CT241" s="355"/>
      <c r="CU241" s="355" t="str">
        <f t="shared" si="349"/>
        <v/>
      </c>
      <c r="CV241" s="355" t="str">
        <f t="shared" ca="1" si="350"/>
        <v/>
      </c>
      <c r="CW241" s="355" t="str">
        <f t="shared" ca="1" si="351"/>
        <v/>
      </c>
      <c r="CX241" s="402"/>
      <c r="CY241" t="str">
        <f t="shared" ca="1" si="352"/>
        <v/>
      </c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</row>
    <row r="242" spans="1:133" x14ac:dyDescent="0.25">
      <c r="A242" s="126">
        <v>163</v>
      </c>
      <c r="B242" s="123">
        <f>IF(ввод!F165="","",ввод!F165)</f>
        <v>100.55292216868312</v>
      </c>
      <c r="C242" s="123">
        <f>IF(ввод!G165="","",ввод!G165)</f>
        <v>100.40792647275441</v>
      </c>
      <c r="D242" s="123" t="str">
        <f>IF(ввод!H165="","",ввод!H165)</f>
        <v/>
      </c>
      <c r="E242" s="124" t="str">
        <f>IF(ввод!I165="","",ввод!I165)</f>
        <v/>
      </c>
      <c r="F242" s="100">
        <f t="shared" si="387"/>
        <v>2</v>
      </c>
      <c r="G242" s="257">
        <f>IF(AND(F242&gt;=2,COUNTA(ввод!D165)=1),1,"")</f>
        <v>1</v>
      </c>
      <c r="H242" s="100">
        <f t="shared" si="284"/>
        <v>0.10252743983405602</v>
      </c>
      <c r="K242" s="100">
        <f t="shared" si="280"/>
        <v>100.48042432071877</v>
      </c>
      <c r="M242" s="100">
        <f>IF(ISNUMBER(парам!$B$8),K242-парам!$B$8,K242-$B$3)</f>
        <v>0.48042432071876817</v>
      </c>
      <c r="N242" s="100">
        <f t="shared" si="281"/>
        <v>0.48</v>
      </c>
      <c r="O242" s="125">
        <f t="shared" ca="1" si="285"/>
        <v>0.61090742313586976</v>
      </c>
      <c r="P242" s="100">
        <f t="shared" si="286"/>
        <v>0.14499569592871353</v>
      </c>
      <c r="Q242" s="100">
        <f t="shared" si="282"/>
        <v>0.14000000000000001</v>
      </c>
      <c r="R242" s="125">
        <f t="shared" ca="1" si="287"/>
        <v>6.5065731613511604E-2</v>
      </c>
      <c r="S242" s="100">
        <f t="shared" si="353"/>
        <v>0.13063482750168021</v>
      </c>
      <c r="T242" s="100">
        <f t="shared" si="288"/>
        <v>0.13</v>
      </c>
      <c r="U242" s="125">
        <f t="shared" ca="1" si="354"/>
        <v>0.16530796128065495</v>
      </c>
      <c r="V242" s="174">
        <f t="shared" ca="1" si="289"/>
        <v>0</v>
      </c>
      <c r="W242" s="351">
        <f t="shared" ca="1" si="290"/>
        <v>0</v>
      </c>
      <c r="X242" s="174">
        <f t="shared" ca="1" si="291"/>
        <v>0</v>
      </c>
      <c r="Y242" s="174">
        <f t="shared" ca="1" si="292"/>
        <v>0</v>
      </c>
      <c r="Z242" s="351">
        <f t="shared" si="293"/>
        <v>1</v>
      </c>
      <c r="AA242" s="174">
        <f t="shared" si="294"/>
        <v>1</v>
      </c>
      <c r="AB242" s="174">
        <f t="shared" si="295"/>
        <v>0</v>
      </c>
      <c r="AC242" s="352">
        <f t="shared" si="355"/>
        <v>1</v>
      </c>
      <c r="AD242" s="267">
        <f t="shared" si="296"/>
        <v>2</v>
      </c>
      <c r="AE242" s="267">
        <f t="shared" si="297"/>
        <v>1</v>
      </c>
      <c r="AF242" s="354">
        <f t="shared" ca="1" si="298"/>
        <v>0</v>
      </c>
      <c r="AG242" s="100">
        <f t="shared" ca="1" si="299"/>
        <v>5</v>
      </c>
      <c r="AH242" s="100">
        <f t="shared" ca="1" si="300"/>
        <v>2</v>
      </c>
      <c r="AI242" s="354">
        <f t="shared" ca="1" si="301"/>
        <v>1</v>
      </c>
      <c r="AJ242" s="100">
        <f t="shared" ca="1" si="302"/>
        <v>5</v>
      </c>
      <c r="AK242" s="100">
        <f t="shared" ca="1" si="303"/>
        <v>2</v>
      </c>
      <c r="AL242" s="354">
        <f t="shared" ca="1" si="304"/>
        <v>1</v>
      </c>
      <c r="AM242" s="354">
        <f t="shared" ca="1" si="305"/>
        <v>0</v>
      </c>
      <c r="AN242" s="100">
        <f t="shared" ref="AN242:AO242" ca="1" si="389">SUM(AL238:AL242)</f>
        <v>2</v>
      </c>
      <c r="AO242" s="100">
        <f t="shared" ca="1" si="389"/>
        <v>1</v>
      </c>
      <c r="AP242" s="355" t="str">
        <f t="shared" ca="1" si="307"/>
        <v/>
      </c>
      <c r="AQ242" s="355" t="str">
        <f t="shared" ca="1" si="308"/>
        <v/>
      </c>
      <c r="AR242" s="355" t="str">
        <f t="shared" si="309"/>
        <v/>
      </c>
      <c r="AS242" s="355" t="str">
        <f t="shared" si="310"/>
        <v/>
      </c>
      <c r="AT242" s="355" t="str">
        <f t="shared" ca="1" si="311"/>
        <v/>
      </c>
      <c r="AU242" s="355" t="str">
        <f t="shared" ca="1" si="312"/>
        <v/>
      </c>
      <c r="AV242" s="355" t="str">
        <f t="shared" ca="1" si="313"/>
        <v/>
      </c>
      <c r="AW242" s="379">
        <f t="shared" ca="1" si="314"/>
        <v>0</v>
      </c>
      <c r="AX242" s="351">
        <f t="shared" ca="1" si="315"/>
        <v>0</v>
      </c>
      <c r="AY242" s="174">
        <f t="shared" ca="1" si="316"/>
        <v>0</v>
      </c>
      <c r="AZ242" s="174">
        <f t="shared" ca="1" si="317"/>
        <v>0</v>
      </c>
      <c r="BA242" s="351"/>
      <c r="BB242" s="174"/>
      <c r="BC242" s="174"/>
      <c r="BD242" s="352">
        <f t="shared" si="318"/>
        <v>-1</v>
      </c>
      <c r="BE242" s="267">
        <f t="shared" si="319"/>
        <v>-2</v>
      </c>
      <c r="BF242" s="267">
        <f t="shared" si="320"/>
        <v>-1</v>
      </c>
      <c r="BG242" s="354">
        <f t="shared" ca="1" si="321"/>
        <v>1</v>
      </c>
      <c r="BH242" s="100">
        <f t="shared" ca="1" si="322"/>
        <v>8</v>
      </c>
      <c r="BI242" s="100">
        <f t="shared" ca="1" si="323"/>
        <v>4</v>
      </c>
      <c r="BJ242" s="354">
        <f t="shared" ca="1" si="324"/>
        <v>0</v>
      </c>
      <c r="BK242" s="100">
        <f t="shared" ca="1" si="325"/>
        <v>3</v>
      </c>
      <c r="BL242" s="100">
        <f t="shared" ca="1" si="326"/>
        <v>1</v>
      </c>
      <c r="BM242" s="354">
        <f t="shared" ca="1" si="327"/>
        <v>0</v>
      </c>
      <c r="BN242" s="354"/>
      <c r="BQ242" s="355" t="str">
        <f t="shared" ca="1" si="328"/>
        <v/>
      </c>
      <c r="BR242" s="355" t="str">
        <f t="shared" ca="1" si="329"/>
        <v/>
      </c>
      <c r="BS242" s="355"/>
      <c r="BT242" s="355" t="str">
        <f t="shared" si="330"/>
        <v/>
      </c>
      <c r="BU242" s="355" t="str">
        <f t="shared" ca="1" si="331"/>
        <v/>
      </c>
      <c r="BV242" s="355" t="str">
        <f t="shared" ca="1" si="332"/>
        <v/>
      </c>
      <c r="BW242" s="355"/>
      <c r="BX242" s="379">
        <f t="shared" ca="1" si="333"/>
        <v>0</v>
      </c>
      <c r="BY242" s="351">
        <f t="shared" ca="1" si="334"/>
        <v>0</v>
      </c>
      <c r="BZ242" s="174">
        <f t="shared" ca="1" si="335"/>
        <v>1</v>
      </c>
      <c r="CA242" s="174">
        <f t="shared" ca="1" si="336"/>
        <v>0</v>
      </c>
      <c r="CB242" s="351"/>
      <c r="CC242" s="174"/>
      <c r="CD242" s="174"/>
      <c r="CE242" s="352">
        <f t="shared" si="337"/>
        <v>-1</v>
      </c>
      <c r="CF242" s="267">
        <f t="shared" si="338"/>
        <v>-2</v>
      </c>
      <c r="CG242" s="267">
        <f t="shared" si="339"/>
        <v>-1</v>
      </c>
      <c r="CH242" s="354">
        <f t="shared" ca="1" si="340"/>
        <v>1</v>
      </c>
      <c r="CI242" s="100">
        <f t="shared" ca="1" si="341"/>
        <v>2</v>
      </c>
      <c r="CJ242" s="100">
        <f t="shared" ca="1" si="342"/>
        <v>2</v>
      </c>
      <c r="CK242" s="354">
        <f t="shared" ca="1" si="343"/>
        <v>0</v>
      </c>
      <c r="CL242" s="100">
        <f t="shared" ca="1" si="344"/>
        <v>6</v>
      </c>
      <c r="CM242" s="100">
        <f t="shared" ca="1" si="345"/>
        <v>2</v>
      </c>
      <c r="CN242" s="354">
        <f t="shared" ca="1" si="346"/>
        <v>0</v>
      </c>
      <c r="CO242" s="354"/>
      <c r="CR242" s="355" t="str">
        <f t="shared" ca="1" si="347"/>
        <v/>
      </c>
      <c r="CS242" s="355" t="str">
        <f t="shared" ca="1" si="348"/>
        <v/>
      </c>
      <c r="CT242" s="355"/>
      <c r="CU242" s="355" t="str">
        <f t="shared" si="349"/>
        <v/>
      </c>
      <c r="CV242" s="355" t="str">
        <f t="shared" ca="1" si="350"/>
        <v/>
      </c>
      <c r="CW242" s="355" t="str">
        <f t="shared" ca="1" si="351"/>
        <v/>
      </c>
      <c r="CX242" s="402"/>
      <c r="CY242" t="str">
        <f t="shared" ca="1" si="352"/>
        <v/>
      </c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</row>
    <row r="243" spans="1:133" x14ac:dyDescent="0.25">
      <c r="A243" s="126">
        <v>164</v>
      </c>
      <c r="B243" s="123">
        <f>IF(ввод!F166="","",ввод!F166)</f>
        <v>97.564414208645317</v>
      </c>
      <c r="C243" s="123">
        <f>IF(ввод!G166="","",ввод!G166)</f>
        <v>100.11017992886997</v>
      </c>
      <c r="D243" s="123" t="str">
        <f>IF(ввод!H166="","",ввод!H166)</f>
        <v/>
      </c>
      <c r="E243" s="124" t="str">
        <f>IF(ввод!I166="","",ввод!I166)</f>
        <v/>
      </c>
      <c r="F243" s="100">
        <f t="shared" si="387"/>
        <v>2</v>
      </c>
      <c r="G243" s="257">
        <f>IF(AND(F243&gt;=2,COUNTA(ввод!D166)=1),1,"")</f>
        <v>1</v>
      </c>
      <c r="H243" s="100">
        <f t="shared" si="284"/>
        <v>1.8001282040831057</v>
      </c>
      <c r="K243" s="100">
        <f t="shared" si="280"/>
        <v>98.837297068757636</v>
      </c>
      <c r="M243" s="100">
        <f>IF(ISNUMBER(парам!$B$8),K243-парам!$B$8,K243-$B$3)</f>
        <v>-1.1627029312423645</v>
      </c>
      <c r="N243" s="100">
        <f t="shared" si="281"/>
        <v>-1.2</v>
      </c>
      <c r="O243" s="125">
        <f t="shared" ca="1" si="285"/>
        <v>-1.4784927010670521</v>
      </c>
      <c r="P243" s="100">
        <f t="shared" si="286"/>
        <v>2.5457657202246509</v>
      </c>
      <c r="Q243" s="100">
        <f t="shared" si="282"/>
        <v>2.5</v>
      </c>
      <c r="R243" s="125">
        <f t="shared" ca="1" si="287"/>
        <v>1.1423932830699497</v>
      </c>
      <c r="S243" s="100">
        <f t="shared" si="353"/>
        <v>1.6431272519611326</v>
      </c>
      <c r="T243" s="100">
        <f t="shared" si="288"/>
        <v>1.6</v>
      </c>
      <c r="U243" s="125">
        <f t="shared" ca="1" si="354"/>
        <v>2.0345595234542144</v>
      </c>
      <c r="V243" s="174">
        <f t="shared" ca="1" si="289"/>
        <v>0</v>
      </c>
      <c r="W243" s="351">
        <f t="shared" ca="1" si="290"/>
        <v>1</v>
      </c>
      <c r="X243" s="174">
        <f t="shared" ca="1" si="291"/>
        <v>1</v>
      </c>
      <c r="Y243" s="174">
        <f t="shared" ca="1" si="292"/>
        <v>1</v>
      </c>
      <c r="Z243" s="351">
        <f t="shared" si="293"/>
        <v>-1</v>
      </c>
      <c r="AA243" s="174">
        <f t="shared" si="294"/>
        <v>3</v>
      </c>
      <c r="AB243" s="174">
        <f t="shared" si="295"/>
        <v>0</v>
      </c>
      <c r="AC243" s="352">
        <f t="shared" si="355"/>
        <v>-1</v>
      </c>
      <c r="AD243" s="267">
        <f t="shared" si="296"/>
        <v>0</v>
      </c>
      <c r="AE243" s="267">
        <f t="shared" si="297"/>
        <v>-1</v>
      </c>
      <c r="AF243" s="354">
        <f t="shared" ca="1" si="298"/>
        <v>0</v>
      </c>
      <c r="AG243" s="100">
        <f t="shared" ca="1" si="299"/>
        <v>5</v>
      </c>
      <c r="AH243" s="100">
        <f t="shared" ca="1" si="300"/>
        <v>2</v>
      </c>
      <c r="AI243" s="354">
        <f t="shared" ca="1" si="301"/>
        <v>1</v>
      </c>
      <c r="AJ243" s="100">
        <f t="shared" ca="1" si="302"/>
        <v>6</v>
      </c>
      <c r="AK243" s="100">
        <f t="shared" ca="1" si="303"/>
        <v>3</v>
      </c>
      <c r="AL243" s="354">
        <f t="shared" ca="1" si="304"/>
        <v>0</v>
      </c>
      <c r="AM243" s="354">
        <f t="shared" ca="1" si="305"/>
        <v>1</v>
      </c>
      <c r="AN243" s="100">
        <f t="shared" ref="AN243:AO243" ca="1" si="390">SUM(AL239:AL243)</f>
        <v>1</v>
      </c>
      <c r="AO243" s="100">
        <f t="shared" ca="1" si="390"/>
        <v>2</v>
      </c>
      <c r="AP243" s="355" t="str">
        <f t="shared" ca="1" si="307"/>
        <v/>
      </c>
      <c r="AQ243" s="355" t="str">
        <f t="shared" ca="1" si="308"/>
        <v/>
      </c>
      <c r="AR243" s="355" t="str">
        <f t="shared" si="309"/>
        <v/>
      </c>
      <c r="AS243" s="355" t="str">
        <f t="shared" si="310"/>
        <v/>
      </c>
      <c r="AT243" s="355" t="str">
        <f t="shared" ca="1" si="311"/>
        <v/>
      </c>
      <c r="AU243" s="355" t="str">
        <f t="shared" ca="1" si="312"/>
        <v/>
      </c>
      <c r="AV243" s="355" t="str">
        <f t="shared" ca="1" si="313"/>
        <v/>
      </c>
      <c r="AW243" s="379">
        <f t="shared" ca="1" si="314"/>
        <v>0</v>
      </c>
      <c r="AX243" s="351">
        <f t="shared" ca="1" si="315"/>
        <v>1</v>
      </c>
      <c r="AY243" s="174">
        <f t="shared" ca="1" si="316"/>
        <v>1</v>
      </c>
      <c r="AZ243" s="174">
        <f t="shared" ca="1" si="317"/>
        <v>1</v>
      </c>
      <c r="BA243" s="351"/>
      <c r="BB243" s="174"/>
      <c r="BC243" s="174"/>
      <c r="BD243" s="352">
        <f t="shared" si="318"/>
        <v>1</v>
      </c>
      <c r="BE243" s="267">
        <f t="shared" si="319"/>
        <v>0</v>
      </c>
      <c r="BF243" s="267">
        <f t="shared" si="320"/>
        <v>-1</v>
      </c>
      <c r="BG243" s="354">
        <f t="shared" ca="1" si="321"/>
        <v>0</v>
      </c>
      <c r="BH243" s="100">
        <f t="shared" ca="1" si="322"/>
        <v>8</v>
      </c>
      <c r="BI243" s="100">
        <f t="shared" ca="1" si="323"/>
        <v>4</v>
      </c>
      <c r="BJ243" s="354">
        <f t="shared" ca="1" si="324"/>
        <v>1</v>
      </c>
      <c r="BK243" s="100">
        <f t="shared" ca="1" si="325"/>
        <v>4</v>
      </c>
      <c r="BL243" s="100">
        <f t="shared" ca="1" si="326"/>
        <v>2</v>
      </c>
      <c r="BM243" s="354">
        <f t="shared" ca="1" si="327"/>
        <v>1</v>
      </c>
      <c r="BN243" s="354"/>
      <c r="BQ243" s="355" t="str">
        <f t="shared" ca="1" si="328"/>
        <v/>
      </c>
      <c r="BR243" s="355" t="str">
        <f t="shared" ca="1" si="329"/>
        <v/>
      </c>
      <c r="BS243" s="355"/>
      <c r="BT243" s="355" t="str">
        <f t="shared" si="330"/>
        <v/>
      </c>
      <c r="BU243" s="355" t="str">
        <f t="shared" ca="1" si="331"/>
        <v/>
      </c>
      <c r="BV243" s="355" t="str">
        <f t="shared" ca="1" si="332"/>
        <v/>
      </c>
      <c r="BW243" s="355"/>
      <c r="BX243" s="379">
        <f t="shared" ca="1" si="333"/>
        <v>1</v>
      </c>
      <c r="BY243" s="351">
        <f t="shared" ca="1" si="334"/>
        <v>1</v>
      </c>
      <c r="BZ243" s="174">
        <f t="shared" ca="1" si="335"/>
        <v>1</v>
      </c>
      <c r="CA243" s="174">
        <f t="shared" ca="1" si="336"/>
        <v>2</v>
      </c>
      <c r="CB243" s="351"/>
      <c r="CC243" s="174"/>
      <c r="CD243" s="174"/>
      <c r="CE243" s="352">
        <f t="shared" si="337"/>
        <v>1</v>
      </c>
      <c r="CF243" s="267">
        <f t="shared" si="338"/>
        <v>0</v>
      </c>
      <c r="CG243" s="267">
        <f t="shared" si="339"/>
        <v>-1</v>
      </c>
      <c r="CH243" s="354">
        <f t="shared" ca="1" si="340"/>
        <v>0</v>
      </c>
      <c r="CI243" s="100">
        <f t="shared" ca="1" si="341"/>
        <v>2</v>
      </c>
      <c r="CJ243" s="100">
        <f t="shared" ca="1" si="342"/>
        <v>2</v>
      </c>
      <c r="CK243" s="354">
        <f t="shared" ca="1" si="343"/>
        <v>1</v>
      </c>
      <c r="CL243" s="100">
        <f t="shared" ca="1" si="344"/>
        <v>6</v>
      </c>
      <c r="CM243" s="100">
        <f t="shared" ca="1" si="345"/>
        <v>2</v>
      </c>
      <c r="CN243" s="354">
        <f t="shared" ca="1" si="346"/>
        <v>1</v>
      </c>
      <c r="CO243" s="354"/>
      <c r="CR243" s="355" t="str">
        <f t="shared" ca="1" si="347"/>
        <v xml:space="preserve">wR1'1&gt;3S </v>
      </c>
      <c r="CS243" s="355" t="str">
        <f t="shared" ca="1" si="348"/>
        <v xml:space="preserve">wR3'2&gt;2S </v>
      </c>
      <c r="CT243" s="355"/>
      <c r="CU243" s="355" t="str">
        <f t="shared" si="349"/>
        <v/>
      </c>
      <c r="CV243" s="355" t="str">
        <f t="shared" ca="1" si="350"/>
        <v/>
      </c>
      <c r="CW243" s="355" t="str">
        <f t="shared" ca="1" si="351"/>
        <v/>
      </c>
      <c r="CX243" s="402"/>
      <c r="CY243" t="str">
        <f t="shared" ca="1" si="352"/>
        <v xml:space="preserve">wR1'1&gt;3S wR3'2&gt;2S </v>
      </c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</row>
    <row r="244" spans="1:133" x14ac:dyDescent="0.25">
      <c r="A244" s="126">
        <v>165</v>
      </c>
      <c r="B244" s="123">
        <f>IF(ввод!F167="","",ввод!F167)</f>
        <v>101.40307933535917</v>
      </c>
      <c r="C244" s="123">
        <f>IF(ввод!G167="","",ввод!G167)</f>
        <v>99.051015393743057</v>
      </c>
      <c r="D244" s="123" t="str">
        <f>IF(ввод!H167="","",ввод!H167)</f>
        <v/>
      </c>
      <c r="E244" s="124" t="str">
        <f>IF(ввод!I167="","",ввод!I167)</f>
        <v/>
      </c>
      <c r="F244" s="100">
        <f t="shared" si="387"/>
        <v>2</v>
      </c>
      <c r="G244" s="257">
        <f>IF(AND(F244&gt;=2,COUNTA(ввод!D167)=1),1,"")</f>
        <v>1</v>
      </c>
      <c r="H244" s="100">
        <f t="shared" si="284"/>
        <v>1.6631603629011105</v>
      </c>
      <c r="K244" s="100">
        <f t="shared" si="280"/>
        <v>100.22704736455111</v>
      </c>
      <c r="M244" s="100">
        <f>IF(ISNUMBER(парам!$B$8),K244-парам!$B$8,K244-$B$3)</f>
        <v>0.22704736455111174</v>
      </c>
      <c r="N244" s="100">
        <f t="shared" si="281"/>
        <v>0.23</v>
      </c>
      <c r="O244" s="125">
        <f t="shared" ca="1" si="285"/>
        <v>0.28871336113915325</v>
      </c>
      <c r="P244" s="100">
        <f t="shared" si="286"/>
        <v>2.3520639416161089</v>
      </c>
      <c r="Q244" s="100">
        <f t="shared" si="282"/>
        <v>2.4</v>
      </c>
      <c r="R244" s="125">
        <f t="shared" ca="1" si="287"/>
        <v>1.0554710619703689</v>
      </c>
      <c r="S244" s="100">
        <f t="shared" si="353"/>
        <v>1.3897502957934762</v>
      </c>
      <c r="T244" s="100">
        <f t="shared" si="288"/>
        <v>1.4</v>
      </c>
      <c r="U244" s="125">
        <f t="shared" ca="1" si="354"/>
        <v>1.7802395830224376</v>
      </c>
      <c r="V244" s="174">
        <f t="shared" ca="1" si="289"/>
        <v>0</v>
      </c>
      <c r="W244" s="351">
        <f t="shared" ca="1" si="290"/>
        <v>0</v>
      </c>
      <c r="X244" s="174">
        <f t="shared" ca="1" si="291"/>
        <v>1</v>
      </c>
      <c r="Y244" s="174">
        <f t="shared" ca="1" si="292"/>
        <v>0</v>
      </c>
      <c r="Z244" s="351">
        <f t="shared" si="293"/>
        <v>1</v>
      </c>
      <c r="AA244" s="174">
        <f t="shared" si="294"/>
        <v>1</v>
      </c>
      <c r="AB244" s="174">
        <f t="shared" si="295"/>
        <v>0</v>
      </c>
      <c r="AC244" s="352">
        <f t="shared" si="355"/>
        <v>1</v>
      </c>
      <c r="AD244" s="267">
        <f t="shared" si="296"/>
        <v>0</v>
      </c>
      <c r="AE244" s="267">
        <f t="shared" si="297"/>
        <v>1</v>
      </c>
      <c r="AF244" s="354">
        <f t="shared" ca="1" si="298"/>
        <v>1</v>
      </c>
      <c r="AG244" s="100">
        <f t="shared" ca="1" si="299"/>
        <v>5</v>
      </c>
      <c r="AH244" s="100">
        <f t="shared" ca="1" si="300"/>
        <v>3</v>
      </c>
      <c r="AI244" s="354">
        <f t="shared" ca="1" si="301"/>
        <v>0</v>
      </c>
      <c r="AJ244" s="100">
        <f t="shared" ca="1" si="302"/>
        <v>5</v>
      </c>
      <c r="AK244" s="100">
        <f t="shared" ca="1" si="303"/>
        <v>2</v>
      </c>
      <c r="AL244" s="354">
        <f t="shared" ca="1" si="304"/>
        <v>0</v>
      </c>
      <c r="AM244" s="354">
        <f t="shared" ca="1" si="305"/>
        <v>0</v>
      </c>
      <c r="AN244" s="100">
        <f t="shared" ref="AN244:AO244" ca="1" si="391">SUM(AL240:AL244)</f>
        <v>1</v>
      </c>
      <c r="AO244" s="100">
        <f t="shared" ca="1" si="391"/>
        <v>2</v>
      </c>
      <c r="AP244" s="355" t="str">
        <f t="shared" ca="1" si="307"/>
        <v/>
      </c>
      <c r="AQ244" s="355" t="str">
        <f t="shared" ca="1" si="308"/>
        <v/>
      </c>
      <c r="AR244" s="355" t="str">
        <f t="shared" si="309"/>
        <v/>
      </c>
      <c r="AS244" s="355" t="str">
        <f t="shared" si="310"/>
        <v/>
      </c>
      <c r="AT244" s="355" t="str">
        <f t="shared" ca="1" si="311"/>
        <v/>
      </c>
      <c r="AU244" s="355" t="str">
        <f t="shared" ca="1" si="312"/>
        <v/>
      </c>
      <c r="AV244" s="355" t="str">
        <f t="shared" ca="1" si="313"/>
        <v/>
      </c>
      <c r="AW244" s="379">
        <f t="shared" ca="1" si="314"/>
        <v>0</v>
      </c>
      <c r="AX244" s="351">
        <f t="shared" ca="1" si="315"/>
        <v>1</v>
      </c>
      <c r="AY244" s="174">
        <f t="shared" ca="1" si="316"/>
        <v>2</v>
      </c>
      <c r="AZ244" s="174">
        <f t="shared" ca="1" si="317"/>
        <v>1</v>
      </c>
      <c r="BA244" s="351"/>
      <c r="BB244" s="174"/>
      <c r="BC244" s="174"/>
      <c r="BD244" s="352">
        <f t="shared" si="318"/>
        <v>-1</v>
      </c>
      <c r="BE244" s="267">
        <f t="shared" si="319"/>
        <v>-2</v>
      </c>
      <c r="BF244" s="267">
        <f t="shared" si="320"/>
        <v>-1</v>
      </c>
      <c r="BG244" s="354">
        <f t="shared" ca="1" si="321"/>
        <v>0</v>
      </c>
      <c r="BH244" s="100">
        <f t="shared" ca="1" si="322"/>
        <v>8</v>
      </c>
      <c r="BI244" s="100">
        <f t="shared" ca="1" si="323"/>
        <v>3</v>
      </c>
      <c r="BJ244" s="354">
        <f t="shared" ca="1" si="324"/>
        <v>1</v>
      </c>
      <c r="BK244" s="100">
        <f t="shared" ca="1" si="325"/>
        <v>4</v>
      </c>
      <c r="BL244" s="100">
        <f t="shared" ca="1" si="326"/>
        <v>2</v>
      </c>
      <c r="BM244" s="354">
        <f t="shared" ca="1" si="327"/>
        <v>1</v>
      </c>
      <c r="BN244" s="354"/>
      <c r="BQ244" s="355" t="str">
        <f t="shared" ca="1" si="328"/>
        <v/>
      </c>
      <c r="BR244" s="355" t="str">
        <f t="shared" ca="1" si="329"/>
        <v xml:space="preserve">wr3'2&gt;2S </v>
      </c>
      <c r="BS244" s="355"/>
      <c r="BT244" s="355" t="str">
        <f t="shared" si="330"/>
        <v/>
      </c>
      <c r="BU244" s="355" t="str">
        <f t="shared" ca="1" si="331"/>
        <v/>
      </c>
      <c r="BV244" s="355" t="str">
        <f t="shared" ca="1" si="332"/>
        <v/>
      </c>
      <c r="BW244" s="355"/>
      <c r="BX244" s="379">
        <f t="shared" ca="1" si="333"/>
        <v>1</v>
      </c>
      <c r="BY244" s="351">
        <f t="shared" ca="1" si="334"/>
        <v>1</v>
      </c>
      <c r="BZ244" s="174">
        <f t="shared" ca="1" si="335"/>
        <v>2</v>
      </c>
      <c r="CA244" s="174">
        <f t="shared" ca="1" si="336"/>
        <v>1</v>
      </c>
      <c r="CB244" s="351"/>
      <c r="CC244" s="174"/>
      <c r="CD244" s="174"/>
      <c r="CE244" s="352">
        <f t="shared" si="337"/>
        <v>-1</v>
      </c>
      <c r="CF244" s="267">
        <f t="shared" si="338"/>
        <v>-2</v>
      </c>
      <c r="CG244" s="267">
        <f t="shared" si="339"/>
        <v>-1</v>
      </c>
      <c r="CH244" s="354">
        <f t="shared" ca="1" si="340"/>
        <v>0</v>
      </c>
      <c r="CI244" s="100">
        <f t="shared" ca="1" si="341"/>
        <v>2</v>
      </c>
      <c r="CJ244" s="100">
        <f t="shared" ca="1" si="342"/>
        <v>2</v>
      </c>
      <c r="CK244" s="354">
        <f t="shared" ca="1" si="343"/>
        <v>1</v>
      </c>
      <c r="CL244" s="100">
        <f t="shared" ca="1" si="344"/>
        <v>6</v>
      </c>
      <c r="CM244" s="100">
        <f t="shared" ca="1" si="345"/>
        <v>3</v>
      </c>
      <c r="CN244" s="354">
        <f t="shared" ca="1" si="346"/>
        <v>1</v>
      </c>
      <c r="CO244" s="354"/>
      <c r="CR244" s="355" t="str">
        <f t="shared" ca="1" si="347"/>
        <v xml:space="preserve">wR1'1&gt;3S </v>
      </c>
      <c r="CS244" s="355" t="str">
        <f t="shared" ca="1" si="348"/>
        <v xml:space="preserve">wR3'2&gt;2S </v>
      </c>
      <c r="CT244" s="355"/>
      <c r="CU244" s="355" t="str">
        <f t="shared" si="349"/>
        <v/>
      </c>
      <c r="CV244" s="355" t="str">
        <f t="shared" ca="1" si="350"/>
        <v/>
      </c>
      <c r="CW244" s="355" t="str">
        <f t="shared" ca="1" si="351"/>
        <v/>
      </c>
      <c r="CX244" s="402"/>
      <c r="CY244" t="str">
        <f t="shared" ca="1" si="352"/>
        <v xml:space="preserve">wr3'2&gt;2S wR1'1&gt;3S wR3'2&gt;2S </v>
      </c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</row>
    <row r="245" spans="1:133" x14ac:dyDescent="0.25">
      <c r="A245" s="126">
        <v>166</v>
      </c>
      <c r="B245" s="123">
        <f>IF(ввод!F168="","",ввод!F168)</f>
        <v>98.864107465216435</v>
      </c>
      <c r="C245" s="123">
        <f>IF(ввод!G168="","",ввод!G168)</f>
        <v>101.2632287527574</v>
      </c>
      <c r="D245" s="123" t="str">
        <f>IF(ввод!H168="","",ввод!H168)</f>
        <v/>
      </c>
      <c r="E245" s="124" t="str">
        <f>IF(ввод!I168="","",ввод!I168)</f>
        <v/>
      </c>
      <c r="F245" s="100">
        <f t="shared" si="387"/>
        <v>2</v>
      </c>
      <c r="G245" s="257">
        <f>IF(AND(F245&gt;=2,COUNTA(ввод!D168)=1),1,"")</f>
        <v>1</v>
      </c>
      <c r="H245" s="100">
        <f t="shared" si="284"/>
        <v>1.6964349313092169</v>
      </c>
      <c r="K245" s="100">
        <f t="shared" si="280"/>
        <v>100.06366810898692</v>
      </c>
      <c r="M245" s="100">
        <f>IF(ISNUMBER(парам!$B$8),K245-парам!$B$8,K245-$B$3)</f>
        <v>6.3668108986917105E-2</v>
      </c>
      <c r="N245" s="100">
        <f t="shared" si="281"/>
        <v>6.4000000000000001E-2</v>
      </c>
      <c r="O245" s="125">
        <f t="shared" ca="1" si="285"/>
        <v>8.0960348424783155E-2</v>
      </c>
      <c r="P245" s="100">
        <f t="shared" si="286"/>
        <v>2.3991212875409644</v>
      </c>
      <c r="Q245" s="100">
        <f t="shared" si="282"/>
        <v>2.4</v>
      </c>
      <c r="R245" s="125">
        <f t="shared" ca="1" si="287"/>
        <v>1.0765876931971066</v>
      </c>
      <c r="S245" s="100">
        <f t="shared" si="353"/>
        <v>0.16337925556419464</v>
      </c>
      <c r="T245" s="100">
        <f t="shared" si="288"/>
        <v>0.16</v>
      </c>
      <c r="U245" s="125">
        <f t="shared" ca="1" si="354"/>
        <v>0.20345595234542146</v>
      </c>
      <c r="V245" s="174">
        <f t="shared" ca="1" si="289"/>
        <v>0</v>
      </c>
      <c r="W245" s="351">
        <f t="shared" ca="1" si="290"/>
        <v>0</v>
      </c>
      <c r="X245" s="174">
        <f t="shared" ca="1" si="291"/>
        <v>0</v>
      </c>
      <c r="Y245" s="174">
        <f t="shared" ca="1" si="292"/>
        <v>1</v>
      </c>
      <c r="Z245" s="351">
        <f t="shared" si="293"/>
        <v>1</v>
      </c>
      <c r="AA245" s="174">
        <f t="shared" si="294"/>
        <v>1</v>
      </c>
      <c r="AB245" s="174">
        <f t="shared" si="295"/>
        <v>2</v>
      </c>
      <c r="AC245" s="352">
        <f t="shared" si="355"/>
        <v>-1</v>
      </c>
      <c r="AD245" s="267">
        <f t="shared" si="296"/>
        <v>0</v>
      </c>
      <c r="AE245" s="267">
        <f t="shared" si="297"/>
        <v>1</v>
      </c>
      <c r="AF245" s="354">
        <f t="shared" ca="1" si="298"/>
        <v>1</v>
      </c>
      <c r="AG245" s="100">
        <f t="shared" ca="1" si="299"/>
        <v>5</v>
      </c>
      <c r="AH245" s="100">
        <f t="shared" ca="1" si="300"/>
        <v>4</v>
      </c>
      <c r="AI245" s="354">
        <f t="shared" ca="1" si="301"/>
        <v>0</v>
      </c>
      <c r="AJ245" s="100">
        <f t="shared" ca="1" si="302"/>
        <v>4</v>
      </c>
      <c r="AK245" s="100">
        <f t="shared" ca="1" si="303"/>
        <v>2</v>
      </c>
      <c r="AL245" s="354">
        <f t="shared" ca="1" si="304"/>
        <v>0</v>
      </c>
      <c r="AM245" s="354">
        <f t="shared" ca="1" si="305"/>
        <v>0</v>
      </c>
      <c r="AN245" s="100">
        <f t="shared" ref="AN245:AO245" ca="1" si="392">SUM(AL241:AL245)</f>
        <v>1</v>
      </c>
      <c r="AO245" s="100">
        <f t="shared" ca="1" si="392"/>
        <v>1</v>
      </c>
      <c r="AP245" s="355" t="str">
        <f t="shared" ca="1" si="307"/>
        <v/>
      </c>
      <c r="AQ245" s="355" t="str">
        <f t="shared" ca="1" si="308"/>
        <v/>
      </c>
      <c r="AR245" s="355" t="str">
        <f t="shared" si="309"/>
        <v/>
      </c>
      <c r="AS245" s="355" t="str">
        <f t="shared" si="310"/>
        <v/>
      </c>
      <c r="AT245" s="355" t="str">
        <f t="shared" ca="1" si="311"/>
        <v/>
      </c>
      <c r="AU245" s="355" t="str">
        <f t="shared" ca="1" si="312"/>
        <v/>
      </c>
      <c r="AV245" s="355" t="str">
        <f t="shared" ca="1" si="313"/>
        <v/>
      </c>
      <c r="AW245" s="379">
        <f t="shared" ca="1" si="314"/>
        <v>0</v>
      </c>
      <c r="AX245" s="351">
        <f t="shared" ca="1" si="315"/>
        <v>1</v>
      </c>
      <c r="AY245" s="174">
        <f t="shared" ca="1" si="316"/>
        <v>2</v>
      </c>
      <c r="AZ245" s="174">
        <f t="shared" ca="1" si="317"/>
        <v>2</v>
      </c>
      <c r="BA245" s="351"/>
      <c r="BB245" s="174"/>
      <c r="BC245" s="174"/>
      <c r="BD245" s="352">
        <f t="shared" si="318"/>
        <v>1</v>
      </c>
      <c r="BE245" s="267">
        <f t="shared" si="319"/>
        <v>0</v>
      </c>
      <c r="BF245" s="267">
        <f t="shared" si="320"/>
        <v>-1</v>
      </c>
      <c r="BG245" s="354">
        <f t="shared" ca="1" si="321"/>
        <v>0</v>
      </c>
      <c r="BH245" s="100">
        <f t="shared" ca="1" si="322"/>
        <v>7</v>
      </c>
      <c r="BI245" s="100">
        <f t="shared" ca="1" si="323"/>
        <v>3</v>
      </c>
      <c r="BJ245" s="354">
        <f t="shared" ca="1" si="324"/>
        <v>1</v>
      </c>
      <c r="BK245" s="100">
        <f t="shared" ca="1" si="325"/>
        <v>5</v>
      </c>
      <c r="BL245" s="100">
        <f t="shared" ca="1" si="326"/>
        <v>3</v>
      </c>
      <c r="BM245" s="354">
        <f t="shared" ca="1" si="327"/>
        <v>1</v>
      </c>
      <c r="BN245" s="354"/>
      <c r="BQ245" s="355" t="str">
        <f t="shared" ca="1" si="328"/>
        <v/>
      </c>
      <c r="BR245" s="355" t="str">
        <f t="shared" ca="1" si="329"/>
        <v xml:space="preserve">wr3'2&gt;2S </v>
      </c>
      <c r="BS245" s="355"/>
      <c r="BT245" s="355" t="str">
        <f t="shared" si="330"/>
        <v/>
      </c>
      <c r="BU245" s="355" t="str">
        <f t="shared" ca="1" si="331"/>
        <v/>
      </c>
      <c r="BV245" s="355" t="str">
        <f t="shared" ca="1" si="332"/>
        <v/>
      </c>
      <c r="BW245" s="355"/>
      <c r="BX245" s="379">
        <f t="shared" ca="1" si="333"/>
        <v>0</v>
      </c>
      <c r="BY245" s="351">
        <f t="shared" ca="1" si="334"/>
        <v>0</v>
      </c>
      <c r="BZ245" s="174">
        <f t="shared" ca="1" si="335"/>
        <v>1</v>
      </c>
      <c r="CA245" s="174">
        <f t="shared" ca="1" si="336"/>
        <v>1</v>
      </c>
      <c r="CB245" s="351"/>
      <c r="CC245" s="174"/>
      <c r="CD245" s="174"/>
      <c r="CE245" s="352">
        <f t="shared" si="337"/>
        <v>-1</v>
      </c>
      <c r="CF245" s="267">
        <f t="shared" si="338"/>
        <v>-2</v>
      </c>
      <c r="CG245" s="267">
        <f t="shared" si="339"/>
        <v>-1</v>
      </c>
      <c r="CH245" s="354">
        <f t="shared" ca="1" si="340"/>
        <v>1</v>
      </c>
      <c r="CI245" s="100">
        <f t="shared" ca="1" si="341"/>
        <v>3</v>
      </c>
      <c r="CJ245" s="100">
        <f t="shared" ca="1" si="342"/>
        <v>3</v>
      </c>
      <c r="CK245" s="354">
        <f t="shared" ca="1" si="343"/>
        <v>0</v>
      </c>
      <c r="CL245" s="100">
        <f t="shared" ca="1" si="344"/>
        <v>5</v>
      </c>
      <c r="CM245" s="100">
        <f t="shared" ca="1" si="345"/>
        <v>2</v>
      </c>
      <c r="CN245" s="354">
        <f t="shared" ca="1" si="346"/>
        <v>0</v>
      </c>
      <c r="CO245" s="354"/>
      <c r="CR245" s="355" t="str">
        <f t="shared" ca="1" si="347"/>
        <v/>
      </c>
      <c r="CS245" s="355" t="str">
        <f t="shared" ca="1" si="348"/>
        <v/>
      </c>
      <c r="CT245" s="355"/>
      <c r="CU245" s="355" t="str">
        <f t="shared" si="349"/>
        <v/>
      </c>
      <c r="CV245" s="355" t="str">
        <f t="shared" ca="1" si="350"/>
        <v/>
      </c>
      <c r="CW245" s="355" t="str">
        <f t="shared" ca="1" si="351"/>
        <v/>
      </c>
      <c r="CX245" s="402"/>
      <c r="CY245" t="str">
        <f t="shared" ca="1" si="352"/>
        <v xml:space="preserve">wr3'2&gt;2S </v>
      </c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</row>
    <row r="246" spans="1:133" x14ac:dyDescent="0.25">
      <c r="A246" s="126">
        <v>167</v>
      </c>
      <c r="B246" s="123">
        <f>IF(ввод!F169="","",ввод!F169)</f>
        <v>98.98168263748579</v>
      </c>
      <c r="C246" s="123">
        <f>IF(ввод!G169="","",ввод!G169)</f>
        <v>101.17545495293768</v>
      </c>
      <c r="D246" s="123" t="str">
        <f>IF(ввод!H169="","",ввод!H169)</f>
        <v/>
      </c>
      <c r="E246" s="124" t="str">
        <f>IF(ввод!I169="","",ввод!I169)</f>
        <v/>
      </c>
      <c r="F246" s="100">
        <f t="shared" si="387"/>
        <v>2</v>
      </c>
      <c r="G246" s="257">
        <f>IF(AND(F246&gt;=2,COUNTA(ввод!D169)=1),1,"")</f>
        <v>1</v>
      </c>
      <c r="H246" s="100">
        <f t="shared" si="284"/>
        <v>1.5512312806353488</v>
      </c>
      <c r="K246" s="100">
        <f t="shared" si="280"/>
        <v>100.07856879521174</v>
      </c>
      <c r="M246" s="100">
        <f>IF(ISNUMBER(парам!$B$8),K246-парам!$B$8,K246-$B$3)</f>
        <v>7.8568795211737097E-2</v>
      </c>
      <c r="N246" s="100">
        <f t="shared" si="281"/>
        <v>7.9000000000000001E-2</v>
      </c>
      <c r="O246" s="125">
        <f t="shared" ca="1" si="285"/>
        <v>9.9908056590227251E-2</v>
      </c>
      <c r="P246" s="100">
        <f t="shared" si="286"/>
        <v>2.1937723154518949</v>
      </c>
      <c r="Q246" s="100">
        <f t="shared" si="282"/>
        <v>2.2000000000000002</v>
      </c>
      <c r="R246" s="125">
        <f t="shared" ca="1" si="287"/>
        <v>0.9844388813342575</v>
      </c>
      <c r="S246" s="100">
        <f t="shared" si="353"/>
        <v>1.4900686224819992E-2</v>
      </c>
      <c r="T246" s="100">
        <f t="shared" si="288"/>
        <v>1.4999999999999999E-2</v>
      </c>
      <c r="U246" s="125">
        <f t="shared" ca="1" si="354"/>
        <v>1.9073995532383259E-2</v>
      </c>
      <c r="V246" s="174">
        <f t="shared" ca="1" si="289"/>
        <v>0</v>
      </c>
      <c r="W246" s="351">
        <f t="shared" ca="1" si="290"/>
        <v>0</v>
      </c>
      <c r="X246" s="174">
        <f t="shared" ca="1" si="291"/>
        <v>0</v>
      </c>
      <c r="Y246" s="174">
        <f t="shared" ca="1" si="292"/>
        <v>0</v>
      </c>
      <c r="Z246" s="351">
        <f t="shared" si="293"/>
        <v>1</v>
      </c>
      <c r="AA246" s="174">
        <f t="shared" si="294"/>
        <v>3</v>
      </c>
      <c r="AB246" s="174">
        <f t="shared" si="295"/>
        <v>4</v>
      </c>
      <c r="AC246" s="352">
        <f t="shared" si="355"/>
        <v>1</v>
      </c>
      <c r="AD246" s="267">
        <f t="shared" si="296"/>
        <v>2</v>
      </c>
      <c r="AE246" s="267">
        <f t="shared" si="297"/>
        <v>1</v>
      </c>
      <c r="AF246" s="354">
        <f t="shared" ca="1" si="298"/>
        <v>1</v>
      </c>
      <c r="AG246" s="100">
        <f t="shared" ca="1" si="299"/>
        <v>6</v>
      </c>
      <c r="AH246" s="100">
        <f t="shared" ca="1" si="300"/>
        <v>4</v>
      </c>
      <c r="AI246" s="354">
        <f t="shared" ca="1" si="301"/>
        <v>0</v>
      </c>
      <c r="AJ246" s="100">
        <f t="shared" ca="1" si="302"/>
        <v>3</v>
      </c>
      <c r="AK246" s="100">
        <f t="shared" ca="1" si="303"/>
        <v>1</v>
      </c>
      <c r="AL246" s="354">
        <f t="shared" ca="1" si="304"/>
        <v>0</v>
      </c>
      <c r="AM246" s="354">
        <f t="shared" ca="1" si="305"/>
        <v>0</v>
      </c>
      <c r="AN246" s="100">
        <f t="shared" ref="AN246:AO246" ca="1" si="393">SUM(AL242:AL246)</f>
        <v>1</v>
      </c>
      <c r="AO246" s="100">
        <f t="shared" ca="1" si="393"/>
        <v>1</v>
      </c>
      <c r="AP246" s="355" t="str">
        <f t="shared" ca="1" si="307"/>
        <v/>
      </c>
      <c r="AQ246" s="355" t="str">
        <f t="shared" ca="1" si="308"/>
        <v/>
      </c>
      <c r="AR246" s="355" t="str">
        <f t="shared" si="309"/>
        <v/>
      </c>
      <c r="AS246" s="355" t="str">
        <f t="shared" si="310"/>
        <v/>
      </c>
      <c r="AT246" s="355" t="str">
        <f t="shared" ca="1" si="311"/>
        <v/>
      </c>
      <c r="AU246" s="355" t="str">
        <f t="shared" ca="1" si="312"/>
        <v/>
      </c>
      <c r="AV246" s="355" t="str">
        <f t="shared" ca="1" si="313"/>
        <v/>
      </c>
      <c r="AW246" s="379">
        <f t="shared" ca="1" si="314"/>
        <v>0</v>
      </c>
      <c r="AX246" s="351">
        <f t="shared" ca="1" si="315"/>
        <v>0</v>
      </c>
      <c r="AY246" s="174">
        <f t="shared" ca="1" si="316"/>
        <v>1</v>
      </c>
      <c r="AZ246" s="174">
        <f t="shared" ca="1" si="317"/>
        <v>1</v>
      </c>
      <c r="BA246" s="351"/>
      <c r="BB246" s="174"/>
      <c r="BC246" s="174"/>
      <c r="BD246" s="352">
        <f t="shared" si="318"/>
        <v>-1</v>
      </c>
      <c r="BE246" s="267">
        <f t="shared" si="319"/>
        <v>-2</v>
      </c>
      <c r="BF246" s="267">
        <f t="shared" si="320"/>
        <v>-1</v>
      </c>
      <c r="BG246" s="354">
        <f t="shared" ca="1" si="321"/>
        <v>0</v>
      </c>
      <c r="BH246" s="100">
        <f t="shared" ca="1" si="322"/>
        <v>6</v>
      </c>
      <c r="BI246" s="100">
        <f t="shared" ca="1" si="323"/>
        <v>2</v>
      </c>
      <c r="BJ246" s="354">
        <f t="shared" ca="1" si="324"/>
        <v>1</v>
      </c>
      <c r="BK246" s="100">
        <f t="shared" ca="1" si="325"/>
        <v>5</v>
      </c>
      <c r="BL246" s="100">
        <f t="shared" ca="1" si="326"/>
        <v>4</v>
      </c>
      <c r="BM246" s="354">
        <f t="shared" ca="1" si="327"/>
        <v>1</v>
      </c>
      <c r="BN246" s="354"/>
      <c r="BQ246" s="355" t="str">
        <f t="shared" ca="1" si="328"/>
        <v/>
      </c>
      <c r="BR246" s="355" t="str">
        <f t="shared" ca="1" si="329"/>
        <v/>
      </c>
      <c r="BS246" s="355"/>
      <c r="BT246" s="355" t="str">
        <f t="shared" si="330"/>
        <v/>
      </c>
      <c r="BU246" s="355" t="str">
        <f t="shared" ca="1" si="331"/>
        <v/>
      </c>
      <c r="BV246" s="355" t="str">
        <f t="shared" ca="1" si="332"/>
        <v/>
      </c>
      <c r="BW246" s="355"/>
      <c r="BX246" s="379">
        <f t="shared" ca="1" si="333"/>
        <v>0</v>
      </c>
      <c r="BY246" s="351">
        <f t="shared" ca="1" si="334"/>
        <v>0</v>
      </c>
      <c r="BZ246" s="174">
        <f t="shared" ca="1" si="335"/>
        <v>0</v>
      </c>
      <c r="CA246" s="174">
        <f t="shared" ca="1" si="336"/>
        <v>1</v>
      </c>
      <c r="CB246" s="351"/>
      <c r="CC246" s="174"/>
      <c r="CD246" s="174"/>
      <c r="CE246" s="352">
        <f t="shared" si="337"/>
        <v>-1</v>
      </c>
      <c r="CF246" s="267">
        <f t="shared" si="338"/>
        <v>-2</v>
      </c>
      <c r="CG246" s="267">
        <f t="shared" si="339"/>
        <v>-3</v>
      </c>
      <c r="CH246" s="354">
        <f t="shared" ca="1" si="340"/>
        <v>1</v>
      </c>
      <c r="CI246" s="100">
        <f t="shared" ca="1" si="341"/>
        <v>4</v>
      </c>
      <c r="CJ246" s="100">
        <f t="shared" ca="1" si="342"/>
        <v>4</v>
      </c>
      <c r="CK246" s="354">
        <f t="shared" ca="1" si="343"/>
        <v>0</v>
      </c>
      <c r="CL246" s="100">
        <f t="shared" ca="1" si="344"/>
        <v>4</v>
      </c>
      <c r="CM246" s="100">
        <f t="shared" ca="1" si="345"/>
        <v>2</v>
      </c>
      <c r="CN246" s="354">
        <f t="shared" ca="1" si="346"/>
        <v>0</v>
      </c>
      <c r="CO246" s="354"/>
      <c r="CR246" s="355" t="str">
        <f t="shared" ca="1" si="347"/>
        <v/>
      </c>
      <c r="CS246" s="355" t="str">
        <f t="shared" ca="1" si="348"/>
        <v/>
      </c>
      <c r="CT246" s="355"/>
      <c r="CU246" s="355" t="str">
        <f t="shared" si="349"/>
        <v/>
      </c>
      <c r="CV246" s="355" t="str">
        <f t="shared" ca="1" si="350"/>
        <v/>
      </c>
      <c r="CW246" s="355" t="str">
        <f t="shared" ca="1" si="351"/>
        <v/>
      </c>
      <c r="CX246" s="402"/>
      <c r="CY246" t="str">
        <f t="shared" ca="1" si="352"/>
        <v/>
      </c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</row>
    <row r="247" spans="1:133" x14ac:dyDescent="0.25">
      <c r="A247" s="126">
        <v>168</v>
      </c>
      <c r="B247" s="123">
        <f>IF(ввод!F170="","",ввод!F170)</f>
        <v>98.89520078523617</v>
      </c>
      <c r="C247" s="123">
        <f>IF(ввод!G170="","",ввод!G170)</f>
        <v>98.975104184450515</v>
      </c>
      <c r="D247" s="123" t="str">
        <f>IF(ввод!H170="","",ввод!H170)</f>
        <v/>
      </c>
      <c r="E247" s="124" t="str">
        <f>IF(ввод!I170="","",ввод!I170)</f>
        <v/>
      </c>
      <c r="F247" s="100">
        <f t="shared" si="387"/>
        <v>2</v>
      </c>
      <c r="G247" s="257">
        <f>IF(AND(F247&gt;=2,COUNTA(ввод!D170)=1),1,"")</f>
        <v>1</v>
      </c>
      <c r="H247" s="100">
        <f t="shared" si="284"/>
        <v>5.650023542431918E-2</v>
      </c>
      <c r="K247" s="100">
        <f t="shared" si="280"/>
        <v>98.935152484843343</v>
      </c>
      <c r="M247" s="100">
        <f>IF(ISNUMBER(парам!$B$8),K247-парам!$B$8,K247-$B$3)</f>
        <v>-1.0648475151566572</v>
      </c>
      <c r="N247" s="100">
        <f t="shared" si="281"/>
        <v>-1.1000000000000001</v>
      </c>
      <c r="O247" s="125">
        <f t="shared" ca="1" si="285"/>
        <v>-1.3540597831178331</v>
      </c>
      <c r="P247" s="100">
        <f t="shared" si="286"/>
        <v>7.9903399214344972E-2</v>
      </c>
      <c r="Q247" s="100">
        <f t="shared" si="282"/>
        <v>0.08</v>
      </c>
      <c r="R247" s="125">
        <f t="shared" ca="1" si="287"/>
        <v>3.5856051415787508E-2</v>
      </c>
      <c r="S247" s="100">
        <f t="shared" si="353"/>
        <v>1.1434163103683943</v>
      </c>
      <c r="T247" s="100">
        <f t="shared" si="288"/>
        <v>1.1000000000000001</v>
      </c>
      <c r="U247" s="125">
        <f t="shared" ca="1" si="354"/>
        <v>1.3987596723747726</v>
      </c>
      <c r="V247" s="174">
        <f t="shared" ca="1" si="289"/>
        <v>0</v>
      </c>
      <c r="W247" s="351">
        <f t="shared" ca="1" si="290"/>
        <v>1</v>
      </c>
      <c r="X247" s="174">
        <f t="shared" ca="1" si="291"/>
        <v>1</v>
      </c>
      <c r="Y247" s="174">
        <f t="shared" ca="1" si="292"/>
        <v>1</v>
      </c>
      <c r="Z247" s="351">
        <f t="shared" si="293"/>
        <v>-1</v>
      </c>
      <c r="AA247" s="174">
        <f t="shared" si="294"/>
        <v>1</v>
      </c>
      <c r="AB247" s="174">
        <f t="shared" si="295"/>
        <v>2</v>
      </c>
      <c r="AC247" s="352">
        <f t="shared" si="355"/>
        <v>-1</v>
      </c>
      <c r="AD247" s="267">
        <f t="shared" si="296"/>
        <v>0</v>
      </c>
      <c r="AE247" s="267">
        <f t="shared" si="297"/>
        <v>-1</v>
      </c>
      <c r="AF247" s="354">
        <f t="shared" ca="1" si="298"/>
        <v>0</v>
      </c>
      <c r="AG247" s="100">
        <f t="shared" ca="1" si="299"/>
        <v>6</v>
      </c>
      <c r="AH247" s="100">
        <f t="shared" ca="1" si="300"/>
        <v>4</v>
      </c>
      <c r="AI247" s="354">
        <f t="shared" ca="1" si="301"/>
        <v>1</v>
      </c>
      <c r="AJ247" s="100">
        <f t="shared" ca="1" si="302"/>
        <v>4</v>
      </c>
      <c r="AK247" s="100">
        <f t="shared" ca="1" si="303"/>
        <v>1</v>
      </c>
      <c r="AL247" s="354">
        <f t="shared" ca="1" si="304"/>
        <v>0</v>
      </c>
      <c r="AM247" s="354">
        <f t="shared" ca="1" si="305"/>
        <v>1</v>
      </c>
      <c r="AN247" s="100">
        <f t="shared" ref="AN247:AO247" ca="1" si="394">SUM(AL243:AL247)</f>
        <v>0</v>
      </c>
      <c r="AO247" s="100">
        <f t="shared" ca="1" si="394"/>
        <v>2</v>
      </c>
      <c r="AP247" s="355" t="str">
        <f t="shared" ca="1" si="307"/>
        <v/>
      </c>
      <c r="AQ247" s="355" t="str">
        <f t="shared" ca="1" si="308"/>
        <v/>
      </c>
      <c r="AR247" s="355" t="str">
        <f t="shared" si="309"/>
        <v/>
      </c>
      <c r="AS247" s="355" t="str">
        <f t="shared" si="310"/>
        <v/>
      </c>
      <c r="AT247" s="355" t="str">
        <f t="shared" ca="1" si="311"/>
        <v/>
      </c>
      <c r="AU247" s="355" t="str">
        <f t="shared" ca="1" si="312"/>
        <v/>
      </c>
      <c r="AV247" s="355" t="str">
        <f t="shared" ca="1" si="313"/>
        <v/>
      </c>
      <c r="AW247" s="379">
        <f t="shared" ca="1" si="314"/>
        <v>0</v>
      </c>
      <c r="AX247" s="351">
        <f t="shared" ca="1" si="315"/>
        <v>0</v>
      </c>
      <c r="AY247" s="174">
        <f t="shared" ca="1" si="316"/>
        <v>0</v>
      </c>
      <c r="AZ247" s="174">
        <f t="shared" ca="1" si="317"/>
        <v>1</v>
      </c>
      <c r="BA247" s="351"/>
      <c r="BB247" s="174"/>
      <c r="BC247" s="174"/>
      <c r="BD247" s="352">
        <f t="shared" si="318"/>
        <v>-1</v>
      </c>
      <c r="BE247" s="267">
        <f t="shared" si="319"/>
        <v>-2</v>
      </c>
      <c r="BF247" s="267">
        <f t="shared" si="320"/>
        <v>-1</v>
      </c>
      <c r="BG247" s="354">
        <f t="shared" ca="1" si="321"/>
        <v>1</v>
      </c>
      <c r="BH247" s="100">
        <f t="shared" ca="1" si="322"/>
        <v>7</v>
      </c>
      <c r="BI247" s="100">
        <f t="shared" ca="1" si="323"/>
        <v>3</v>
      </c>
      <c r="BJ247" s="354">
        <f t="shared" ca="1" si="324"/>
        <v>0</v>
      </c>
      <c r="BK247" s="100">
        <f t="shared" ca="1" si="325"/>
        <v>5</v>
      </c>
      <c r="BL247" s="100">
        <f t="shared" ca="1" si="326"/>
        <v>3</v>
      </c>
      <c r="BM247" s="354">
        <f t="shared" ca="1" si="327"/>
        <v>0</v>
      </c>
      <c r="BN247" s="354"/>
      <c r="BQ247" s="355" t="str">
        <f t="shared" ca="1" si="328"/>
        <v/>
      </c>
      <c r="BR247" s="355" t="str">
        <f t="shared" ca="1" si="329"/>
        <v/>
      </c>
      <c r="BS247" s="355"/>
      <c r="BT247" s="355" t="str">
        <f t="shared" si="330"/>
        <v/>
      </c>
      <c r="BU247" s="355" t="str">
        <f t="shared" ca="1" si="331"/>
        <v/>
      </c>
      <c r="BV247" s="355" t="str">
        <f t="shared" ca="1" si="332"/>
        <v/>
      </c>
      <c r="BW247" s="355"/>
      <c r="BX247" s="379">
        <f t="shared" ca="1" si="333"/>
        <v>0</v>
      </c>
      <c r="BY247" s="351">
        <f t="shared" ca="1" si="334"/>
        <v>1</v>
      </c>
      <c r="BZ247" s="174">
        <f t="shared" ca="1" si="335"/>
        <v>1</v>
      </c>
      <c r="CA247" s="174">
        <f t="shared" ca="1" si="336"/>
        <v>1</v>
      </c>
      <c r="CB247" s="351"/>
      <c r="CC247" s="174"/>
      <c r="CD247" s="174"/>
      <c r="CE247" s="352">
        <f t="shared" si="337"/>
        <v>1</v>
      </c>
      <c r="CF247" s="267">
        <f t="shared" si="338"/>
        <v>-2</v>
      </c>
      <c r="CG247" s="267">
        <f t="shared" si="339"/>
        <v>-1</v>
      </c>
      <c r="CH247" s="354">
        <f t="shared" ca="1" si="340"/>
        <v>0</v>
      </c>
      <c r="CI247" s="100">
        <f t="shared" ca="1" si="341"/>
        <v>4</v>
      </c>
      <c r="CJ247" s="100">
        <f t="shared" ca="1" si="342"/>
        <v>3</v>
      </c>
      <c r="CK247" s="354">
        <f t="shared" ca="1" si="343"/>
        <v>1</v>
      </c>
      <c r="CL247" s="100">
        <f t="shared" ca="1" si="344"/>
        <v>4</v>
      </c>
      <c r="CM247" s="100">
        <f t="shared" ca="1" si="345"/>
        <v>2</v>
      </c>
      <c r="CN247" s="354">
        <f t="shared" ca="1" si="346"/>
        <v>1</v>
      </c>
      <c r="CO247" s="354"/>
      <c r="CR247" s="355" t="str">
        <f t="shared" ca="1" si="347"/>
        <v/>
      </c>
      <c r="CS247" s="355" t="str">
        <f t="shared" ca="1" si="348"/>
        <v/>
      </c>
      <c r="CT247" s="355"/>
      <c r="CU247" s="355" t="str">
        <f t="shared" si="349"/>
        <v/>
      </c>
      <c r="CV247" s="355" t="str">
        <f t="shared" ca="1" si="350"/>
        <v/>
      </c>
      <c r="CW247" s="355" t="str">
        <f t="shared" ca="1" si="351"/>
        <v/>
      </c>
      <c r="CX247" s="402"/>
      <c r="CY247" t="str">
        <f t="shared" ca="1" si="352"/>
        <v/>
      </c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</row>
    <row r="248" spans="1:133" x14ac:dyDescent="0.25">
      <c r="A248" s="126">
        <v>169</v>
      </c>
      <c r="B248" s="123">
        <f>IF(ввод!F171="","",ввод!F171)</f>
        <v>97.784509608806374</v>
      </c>
      <c r="C248" s="123">
        <f>IF(ввод!G171="","",ввод!G171)</f>
        <v>98.875972027851645</v>
      </c>
      <c r="D248" s="123" t="str">
        <f>IF(ввод!H171="","",ввод!H171)</f>
        <v/>
      </c>
      <c r="E248" s="124" t="str">
        <f>IF(ввод!I171="","",ввод!I171)</f>
        <v/>
      </c>
      <c r="F248" s="100">
        <f t="shared" si="387"/>
        <v>2</v>
      </c>
      <c r="G248" s="257">
        <f>IF(AND(F248&gt;=2,COUNTA(ввод!D171)=1),1,"")</f>
        <v>1</v>
      </c>
      <c r="H248" s="100">
        <f t="shared" si="284"/>
        <v>0.77178047791718452</v>
      </c>
      <c r="K248" s="100">
        <f t="shared" si="280"/>
        <v>98.330240818329003</v>
      </c>
      <c r="M248" s="100">
        <f>IF(ISNUMBER(парам!$B$8),K248-парам!$B$8,K248-$B$3)</f>
        <v>-1.6697591816709974</v>
      </c>
      <c r="N248" s="100">
        <f t="shared" si="281"/>
        <v>-1.7</v>
      </c>
      <c r="O248" s="125">
        <f t="shared" ca="1" si="285"/>
        <v>-2.1232652780899022</v>
      </c>
      <c r="P248" s="100">
        <f t="shared" si="286"/>
        <v>1.0914624190452713</v>
      </c>
      <c r="Q248" s="100">
        <f t="shared" si="282"/>
        <v>1.1000000000000001</v>
      </c>
      <c r="R248" s="125">
        <f t="shared" ca="1" si="287"/>
        <v>0.48978557859226968</v>
      </c>
      <c r="S248" s="100">
        <f t="shared" si="353"/>
        <v>0.60491166651434014</v>
      </c>
      <c r="T248" s="100">
        <f t="shared" si="288"/>
        <v>0.6</v>
      </c>
      <c r="U248" s="125">
        <f t="shared" ca="1" si="354"/>
        <v>0.76295982129533046</v>
      </c>
      <c r="V248" s="174">
        <f t="shared" ca="1" si="289"/>
        <v>1</v>
      </c>
      <c r="W248" s="351">
        <f t="shared" ca="1" si="290"/>
        <v>1</v>
      </c>
      <c r="X248" s="174">
        <f t="shared" ca="1" si="291"/>
        <v>2</v>
      </c>
      <c r="Y248" s="174">
        <f t="shared" ca="1" si="292"/>
        <v>1</v>
      </c>
      <c r="Z248" s="351">
        <f t="shared" si="293"/>
        <v>-1</v>
      </c>
      <c r="AA248" s="174">
        <f t="shared" si="294"/>
        <v>1</v>
      </c>
      <c r="AB248" s="174">
        <f t="shared" si="295"/>
        <v>0</v>
      </c>
      <c r="AC248" s="352">
        <f t="shared" si="355"/>
        <v>-1</v>
      </c>
      <c r="AD248" s="267">
        <f t="shared" si="296"/>
        <v>-2</v>
      </c>
      <c r="AE248" s="267">
        <f t="shared" si="297"/>
        <v>-1</v>
      </c>
      <c r="AF248" s="354">
        <f t="shared" ca="1" si="298"/>
        <v>0</v>
      </c>
      <c r="AG248" s="100">
        <f t="shared" ca="1" si="299"/>
        <v>6</v>
      </c>
      <c r="AH248" s="100">
        <f t="shared" ca="1" si="300"/>
        <v>3</v>
      </c>
      <c r="AI248" s="354">
        <f t="shared" ca="1" si="301"/>
        <v>1</v>
      </c>
      <c r="AJ248" s="100">
        <f t="shared" ca="1" si="302"/>
        <v>4</v>
      </c>
      <c r="AK248" s="100">
        <f t="shared" ca="1" si="303"/>
        <v>2</v>
      </c>
      <c r="AL248" s="354">
        <f t="shared" ca="1" si="304"/>
        <v>0</v>
      </c>
      <c r="AM248" s="354">
        <f t="shared" ca="1" si="305"/>
        <v>1</v>
      </c>
      <c r="AN248" s="100">
        <f t="shared" ref="AN248:AO248" ca="1" si="395">SUM(AL244:AL248)</f>
        <v>0</v>
      </c>
      <c r="AO248" s="100">
        <f t="shared" ca="1" si="395"/>
        <v>2</v>
      </c>
      <c r="AP248" s="355" t="str">
        <f t="shared" ca="1" si="307"/>
        <v xml:space="preserve">wX1'1&gt;3S </v>
      </c>
      <c r="AQ248" s="355" t="str">
        <f t="shared" ca="1" si="308"/>
        <v xml:space="preserve">wX3'2&gt;2S </v>
      </c>
      <c r="AR248" s="355" t="str">
        <f t="shared" si="309"/>
        <v/>
      </c>
      <c r="AS248" s="355" t="str">
        <f t="shared" si="310"/>
        <v/>
      </c>
      <c r="AT248" s="355" t="str">
        <f t="shared" ca="1" si="311"/>
        <v/>
      </c>
      <c r="AU248" s="355" t="str">
        <f t="shared" ca="1" si="312"/>
        <v/>
      </c>
      <c r="AV248" s="355" t="str">
        <f t="shared" ca="1" si="313"/>
        <v/>
      </c>
      <c r="AW248" s="379">
        <f t="shared" ca="1" si="314"/>
        <v>0</v>
      </c>
      <c r="AX248" s="351">
        <f t="shared" ca="1" si="315"/>
        <v>0</v>
      </c>
      <c r="AY248" s="174">
        <f t="shared" ca="1" si="316"/>
        <v>0</v>
      </c>
      <c r="AZ248" s="174">
        <f t="shared" ca="1" si="317"/>
        <v>0</v>
      </c>
      <c r="BA248" s="351"/>
      <c r="BB248" s="174"/>
      <c r="BC248" s="174"/>
      <c r="BD248" s="352">
        <f t="shared" si="318"/>
        <v>1</v>
      </c>
      <c r="BE248" s="267">
        <f t="shared" si="319"/>
        <v>0</v>
      </c>
      <c r="BF248" s="267">
        <f t="shared" si="320"/>
        <v>-1</v>
      </c>
      <c r="BG248" s="354">
        <f t="shared" ca="1" si="321"/>
        <v>0</v>
      </c>
      <c r="BH248" s="100">
        <f t="shared" ca="1" si="322"/>
        <v>7</v>
      </c>
      <c r="BI248" s="100">
        <f t="shared" ca="1" si="323"/>
        <v>2</v>
      </c>
      <c r="BJ248" s="354">
        <f t="shared" ca="1" si="324"/>
        <v>1</v>
      </c>
      <c r="BK248" s="100">
        <f t="shared" ca="1" si="325"/>
        <v>5</v>
      </c>
      <c r="BL248" s="100">
        <f t="shared" ca="1" si="326"/>
        <v>3</v>
      </c>
      <c r="BM248" s="354">
        <f t="shared" ca="1" si="327"/>
        <v>1</v>
      </c>
      <c r="BN248" s="354"/>
      <c r="BQ248" s="355" t="str">
        <f t="shared" ca="1" si="328"/>
        <v/>
      </c>
      <c r="BR248" s="355" t="str">
        <f t="shared" ca="1" si="329"/>
        <v/>
      </c>
      <c r="BS248" s="355"/>
      <c r="BT248" s="355" t="str">
        <f t="shared" si="330"/>
        <v/>
      </c>
      <c r="BU248" s="355" t="str">
        <f t="shared" ca="1" si="331"/>
        <v/>
      </c>
      <c r="BV248" s="355" t="str">
        <f t="shared" ca="1" si="332"/>
        <v/>
      </c>
      <c r="BW248" s="355"/>
      <c r="BX248" s="379">
        <f t="shared" ca="1" si="333"/>
        <v>0</v>
      </c>
      <c r="BY248" s="351">
        <f t="shared" ca="1" si="334"/>
        <v>0</v>
      </c>
      <c r="BZ248" s="174">
        <f t="shared" ca="1" si="335"/>
        <v>1</v>
      </c>
      <c r="CA248" s="174">
        <f t="shared" ca="1" si="336"/>
        <v>0</v>
      </c>
      <c r="CB248" s="351"/>
      <c r="CC248" s="174"/>
      <c r="CD248" s="174"/>
      <c r="CE248" s="352">
        <f t="shared" si="337"/>
        <v>-1</v>
      </c>
      <c r="CF248" s="267">
        <f t="shared" si="338"/>
        <v>-2</v>
      </c>
      <c r="CG248" s="267">
        <f t="shared" si="339"/>
        <v>-3</v>
      </c>
      <c r="CH248" s="354">
        <f t="shared" ca="1" si="340"/>
        <v>0</v>
      </c>
      <c r="CI248" s="100">
        <f t="shared" ca="1" si="341"/>
        <v>4</v>
      </c>
      <c r="CJ248" s="100">
        <f t="shared" ca="1" si="342"/>
        <v>3</v>
      </c>
      <c r="CK248" s="354">
        <f t="shared" ca="1" si="343"/>
        <v>1</v>
      </c>
      <c r="CL248" s="100">
        <f t="shared" ca="1" si="344"/>
        <v>5</v>
      </c>
      <c r="CM248" s="100">
        <f t="shared" ca="1" si="345"/>
        <v>2</v>
      </c>
      <c r="CN248" s="354">
        <f t="shared" ca="1" si="346"/>
        <v>0</v>
      </c>
      <c r="CO248" s="354"/>
      <c r="CR248" s="355" t="str">
        <f t="shared" ca="1" si="347"/>
        <v/>
      </c>
      <c r="CS248" s="355" t="str">
        <f t="shared" ca="1" si="348"/>
        <v/>
      </c>
      <c r="CT248" s="355"/>
      <c r="CU248" s="355" t="str">
        <f t="shared" si="349"/>
        <v/>
      </c>
      <c r="CV248" s="355" t="str">
        <f t="shared" ca="1" si="350"/>
        <v/>
      </c>
      <c r="CW248" s="355" t="str">
        <f t="shared" ca="1" si="351"/>
        <v/>
      </c>
      <c r="CX248" s="402"/>
      <c r="CY248" t="str">
        <f t="shared" ca="1" si="352"/>
        <v xml:space="preserve">wX1'1&gt;3S wX3'2&gt;2S </v>
      </c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</row>
    <row r="249" spans="1:133" x14ac:dyDescent="0.25">
      <c r="A249" s="126">
        <v>170</v>
      </c>
      <c r="B249" s="123">
        <f>IF(ввод!F172="","",ввод!F172)</f>
        <v>98.270151955731762</v>
      </c>
      <c r="C249" s="123">
        <f>IF(ввод!G172="","",ввод!G172)</f>
        <v>98.334810329256882</v>
      </c>
      <c r="D249" s="123" t="str">
        <f>IF(ввод!H172="","",ввод!H172)</f>
        <v/>
      </c>
      <c r="E249" s="124" t="str">
        <f>IF(ввод!I172="","",ввод!I172)</f>
        <v/>
      </c>
      <c r="F249" s="100">
        <f t="shared" si="387"/>
        <v>2</v>
      </c>
      <c r="G249" s="257">
        <f>IF(AND(F249&gt;=2,COUNTA(ввод!D172)=1),1,"")</f>
        <v>1</v>
      </c>
      <c r="H249" s="100">
        <f t="shared" si="284"/>
        <v>4.5720374380104963E-2</v>
      </c>
      <c r="K249" s="100">
        <f t="shared" si="280"/>
        <v>98.302481142494315</v>
      </c>
      <c r="M249" s="100">
        <f>IF(ISNUMBER(парам!$B$8),K249-парам!$B$8,K249-$B$3)</f>
        <v>-1.6975188575056848</v>
      </c>
      <c r="N249" s="100">
        <f t="shared" si="281"/>
        <v>-1.7</v>
      </c>
      <c r="O249" s="125">
        <f t="shared" ca="1" si="285"/>
        <v>-2.158564473613318</v>
      </c>
      <c r="P249" s="100">
        <f t="shared" si="286"/>
        <v>6.4658373525119828E-2</v>
      </c>
      <c r="Q249" s="100">
        <f t="shared" si="282"/>
        <v>6.5000000000000002E-2</v>
      </c>
      <c r="R249" s="125">
        <f t="shared" ca="1" si="287"/>
        <v>2.9014960419376894E-2</v>
      </c>
      <c r="S249" s="100">
        <f t="shared" si="353"/>
        <v>2.7759675834687414E-2</v>
      </c>
      <c r="T249" s="100">
        <f t="shared" si="288"/>
        <v>2.8000000000000001E-2</v>
      </c>
      <c r="U249" s="125">
        <f t="shared" ca="1" si="354"/>
        <v>3.5604791660448755E-2</v>
      </c>
      <c r="V249" s="174">
        <f t="shared" ca="1" si="289"/>
        <v>1</v>
      </c>
      <c r="W249" s="351">
        <f t="shared" ca="1" si="290"/>
        <v>1</v>
      </c>
      <c r="X249" s="174">
        <f t="shared" ca="1" si="291"/>
        <v>2</v>
      </c>
      <c r="Y249" s="174">
        <f t="shared" ca="1" si="292"/>
        <v>2</v>
      </c>
      <c r="Z249" s="351">
        <f t="shared" si="293"/>
        <v>-1</v>
      </c>
      <c r="AA249" s="174">
        <f t="shared" si="294"/>
        <v>1</v>
      </c>
      <c r="AB249" s="174">
        <f t="shared" si="295"/>
        <v>0</v>
      </c>
      <c r="AC249" s="352">
        <f t="shared" si="355"/>
        <v>-1</v>
      </c>
      <c r="AD249" s="267">
        <f t="shared" si="296"/>
        <v>-2</v>
      </c>
      <c r="AE249" s="267">
        <f t="shared" si="297"/>
        <v>-3</v>
      </c>
      <c r="AF249" s="354">
        <f t="shared" ca="1" si="298"/>
        <v>0</v>
      </c>
      <c r="AG249" s="100">
        <f t="shared" ca="1" si="299"/>
        <v>6</v>
      </c>
      <c r="AH249" s="100">
        <f t="shared" ca="1" si="300"/>
        <v>3</v>
      </c>
      <c r="AI249" s="354">
        <f t="shared" ca="1" si="301"/>
        <v>1</v>
      </c>
      <c r="AJ249" s="100">
        <f t="shared" ca="1" si="302"/>
        <v>5</v>
      </c>
      <c r="AK249" s="100">
        <f t="shared" ca="1" si="303"/>
        <v>3</v>
      </c>
      <c r="AL249" s="354">
        <f t="shared" ca="1" si="304"/>
        <v>0</v>
      </c>
      <c r="AM249" s="354">
        <f t="shared" ca="1" si="305"/>
        <v>1</v>
      </c>
      <c r="AN249" s="100">
        <f t="shared" ref="AN249:AO249" ca="1" si="396">SUM(AL245:AL249)</f>
        <v>0</v>
      </c>
      <c r="AO249" s="100">
        <f t="shared" ca="1" si="396"/>
        <v>3</v>
      </c>
      <c r="AP249" s="355" t="str">
        <f t="shared" ca="1" si="307"/>
        <v xml:space="preserve">wX1'1&gt;3S </v>
      </c>
      <c r="AQ249" s="355" t="str">
        <f t="shared" ca="1" si="308"/>
        <v xml:space="preserve">wX3'2&gt;2S </v>
      </c>
      <c r="AR249" s="355" t="str">
        <f t="shared" si="309"/>
        <v/>
      </c>
      <c r="AS249" s="355" t="str">
        <f t="shared" si="310"/>
        <v/>
      </c>
      <c r="AT249" s="355" t="str">
        <f t="shared" ca="1" si="311"/>
        <v/>
      </c>
      <c r="AU249" s="355" t="str">
        <f t="shared" ca="1" si="312"/>
        <v/>
      </c>
      <c r="AV249" s="355" t="str">
        <f t="shared" ca="1" si="313"/>
        <v/>
      </c>
      <c r="AW249" s="379">
        <f t="shared" ca="1" si="314"/>
        <v>0</v>
      </c>
      <c r="AX249" s="351">
        <f t="shared" ca="1" si="315"/>
        <v>0</v>
      </c>
      <c r="AY249" s="174">
        <f t="shared" ca="1" si="316"/>
        <v>0</v>
      </c>
      <c r="AZ249" s="174">
        <f t="shared" ca="1" si="317"/>
        <v>0</v>
      </c>
      <c r="BA249" s="351"/>
      <c r="BB249" s="174"/>
      <c r="BC249" s="174"/>
      <c r="BD249" s="352">
        <f t="shared" si="318"/>
        <v>-1</v>
      </c>
      <c r="BE249" s="267">
        <f t="shared" si="319"/>
        <v>-2</v>
      </c>
      <c r="BF249" s="267">
        <f t="shared" si="320"/>
        <v>-1</v>
      </c>
      <c r="BG249" s="354">
        <f t="shared" ca="1" si="321"/>
        <v>1</v>
      </c>
      <c r="BH249" s="100">
        <f t="shared" ca="1" si="322"/>
        <v>7</v>
      </c>
      <c r="BI249" s="100">
        <f t="shared" ca="1" si="323"/>
        <v>2</v>
      </c>
      <c r="BJ249" s="354">
        <f t="shared" ca="1" si="324"/>
        <v>0</v>
      </c>
      <c r="BK249" s="100">
        <f t="shared" ca="1" si="325"/>
        <v>5</v>
      </c>
      <c r="BL249" s="100">
        <f t="shared" ca="1" si="326"/>
        <v>2</v>
      </c>
      <c r="BM249" s="354">
        <f t="shared" ca="1" si="327"/>
        <v>0</v>
      </c>
      <c r="BN249" s="354"/>
      <c r="BQ249" s="355" t="str">
        <f t="shared" ca="1" si="328"/>
        <v/>
      </c>
      <c r="BR249" s="355" t="str">
        <f t="shared" ca="1" si="329"/>
        <v/>
      </c>
      <c r="BS249" s="355"/>
      <c r="BT249" s="355" t="str">
        <f t="shared" si="330"/>
        <v/>
      </c>
      <c r="BU249" s="355" t="str">
        <f t="shared" ca="1" si="331"/>
        <v/>
      </c>
      <c r="BV249" s="355" t="str">
        <f t="shared" ca="1" si="332"/>
        <v/>
      </c>
      <c r="BW249" s="355"/>
      <c r="BX249" s="379">
        <f t="shared" ca="1" si="333"/>
        <v>0</v>
      </c>
      <c r="BY249" s="351">
        <f t="shared" ca="1" si="334"/>
        <v>0</v>
      </c>
      <c r="BZ249" s="174">
        <f t="shared" ca="1" si="335"/>
        <v>0</v>
      </c>
      <c r="CA249" s="174">
        <f t="shared" ca="1" si="336"/>
        <v>1</v>
      </c>
      <c r="CB249" s="351"/>
      <c r="CC249" s="174"/>
      <c r="CD249" s="174"/>
      <c r="CE249" s="352">
        <f t="shared" si="337"/>
        <v>-1</v>
      </c>
      <c r="CF249" s="267">
        <f t="shared" si="338"/>
        <v>-4</v>
      </c>
      <c r="CG249" s="267">
        <f t="shared" si="339"/>
        <v>-3</v>
      </c>
      <c r="CH249" s="354">
        <f t="shared" ca="1" si="340"/>
        <v>1</v>
      </c>
      <c r="CI249" s="100">
        <f t="shared" ca="1" si="341"/>
        <v>5</v>
      </c>
      <c r="CJ249" s="100">
        <f t="shared" ca="1" si="342"/>
        <v>3</v>
      </c>
      <c r="CK249" s="354">
        <f t="shared" ca="1" si="343"/>
        <v>0</v>
      </c>
      <c r="CL249" s="100">
        <f t="shared" ca="1" si="344"/>
        <v>4</v>
      </c>
      <c r="CM249" s="100">
        <f t="shared" ca="1" si="345"/>
        <v>2</v>
      </c>
      <c r="CN249" s="354">
        <f t="shared" ca="1" si="346"/>
        <v>0</v>
      </c>
      <c r="CO249" s="354"/>
      <c r="CR249" s="355" t="str">
        <f t="shared" ca="1" si="347"/>
        <v/>
      </c>
      <c r="CS249" s="355" t="str">
        <f t="shared" ca="1" si="348"/>
        <v/>
      </c>
      <c r="CT249" s="355"/>
      <c r="CU249" s="355" t="str">
        <f t="shared" si="349"/>
        <v/>
      </c>
      <c r="CV249" s="355" t="str">
        <f t="shared" ca="1" si="350"/>
        <v/>
      </c>
      <c r="CW249" s="355" t="str">
        <f t="shared" ca="1" si="351"/>
        <v/>
      </c>
      <c r="CX249" s="402"/>
      <c r="CY249" t="str">
        <f t="shared" ca="1" si="352"/>
        <v xml:space="preserve">wX1'1&gt;3S wX3'2&gt;2S </v>
      </c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</row>
    <row r="250" spans="1:133" x14ac:dyDescent="0.25">
      <c r="A250" s="126">
        <v>171</v>
      </c>
      <c r="B250" s="123">
        <f>IF(ввод!F173="","",ввод!F173)</f>
        <v>99.604057515694535</v>
      </c>
      <c r="C250" s="123">
        <f>IF(ввод!G173="","",ввод!G173)</f>
        <v>99.576294499250395</v>
      </c>
      <c r="D250" s="123" t="str">
        <f>IF(ввод!H173="","",ввод!H173)</f>
        <v/>
      </c>
      <c r="E250" s="124" t="str">
        <f>IF(ввод!I173="","",ввод!I173)</f>
        <v/>
      </c>
      <c r="F250" s="100">
        <f t="shared" si="387"/>
        <v>2</v>
      </c>
      <c r="G250" s="257">
        <f>IF(AND(F250&gt;=2,COUNTA(ввод!D173)=1),1,"")</f>
        <v>1</v>
      </c>
      <c r="H250" s="100">
        <f t="shared" si="284"/>
        <v>1.9631417193845362E-2</v>
      </c>
      <c r="K250" s="100">
        <f t="shared" si="280"/>
        <v>99.590176007472465</v>
      </c>
      <c r="M250" s="100">
        <f>IF(ISNUMBER(парам!$B$8),K250-парам!$B$8,K250-$B$3)</f>
        <v>-0.4098239925275351</v>
      </c>
      <c r="N250" s="100">
        <f t="shared" si="281"/>
        <v>-0.41</v>
      </c>
      <c r="O250" s="125">
        <f t="shared" ca="1" si="285"/>
        <v>-0.52113206683557833</v>
      </c>
      <c r="P250" s="100">
        <f t="shared" si="286"/>
        <v>2.7763016444140476E-2</v>
      </c>
      <c r="Q250" s="100">
        <f t="shared" si="282"/>
        <v>2.8000000000000001E-2</v>
      </c>
      <c r="R250" s="125">
        <f t="shared" ca="1" si="287"/>
        <v>1.2458445508783047E-2</v>
      </c>
      <c r="S250" s="100">
        <f t="shared" si="353"/>
        <v>1.2876948649781497</v>
      </c>
      <c r="T250" s="100">
        <f t="shared" si="288"/>
        <v>1.3</v>
      </c>
      <c r="U250" s="125">
        <f t="shared" ca="1" si="354"/>
        <v>1.6530796128065492</v>
      </c>
      <c r="V250" s="174">
        <f t="shared" ca="1" si="289"/>
        <v>0</v>
      </c>
      <c r="W250" s="351">
        <f t="shared" ca="1" si="290"/>
        <v>0</v>
      </c>
      <c r="X250" s="174">
        <f t="shared" ca="1" si="291"/>
        <v>1</v>
      </c>
      <c r="Y250" s="174">
        <f t="shared" ca="1" si="292"/>
        <v>1</v>
      </c>
      <c r="Z250" s="351">
        <f t="shared" si="293"/>
        <v>-1</v>
      </c>
      <c r="AA250" s="174">
        <f t="shared" si="294"/>
        <v>1</v>
      </c>
      <c r="AB250" s="174">
        <f t="shared" si="295"/>
        <v>2</v>
      </c>
      <c r="AC250" s="352">
        <f t="shared" si="355"/>
        <v>1</v>
      </c>
      <c r="AD250" s="267">
        <f t="shared" si="296"/>
        <v>-2</v>
      </c>
      <c r="AE250" s="267">
        <f t="shared" si="297"/>
        <v>-1</v>
      </c>
      <c r="AF250" s="354">
        <f t="shared" ca="1" si="298"/>
        <v>1</v>
      </c>
      <c r="AG250" s="100">
        <f t="shared" ca="1" si="299"/>
        <v>6</v>
      </c>
      <c r="AH250" s="100">
        <f t="shared" ca="1" si="300"/>
        <v>4</v>
      </c>
      <c r="AI250" s="354">
        <f t="shared" ca="1" si="301"/>
        <v>0</v>
      </c>
      <c r="AJ250" s="100">
        <f t="shared" ca="1" si="302"/>
        <v>4</v>
      </c>
      <c r="AK250" s="100">
        <f t="shared" ca="1" si="303"/>
        <v>3</v>
      </c>
      <c r="AL250" s="354">
        <f t="shared" ca="1" si="304"/>
        <v>0</v>
      </c>
      <c r="AM250" s="354">
        <f t="shared" ca="1" si="305"/>
        <v>0</v>
      </c>
      <c r="AN250" s="100">
        <f t="shared" ref="AN250:AO250" ca="1" si="397">SUM(AL246:AL250)</f>
        <v>0</v>
      </c>
      <c r="AO250" s="100">
        <f t="shared" ca="1" si="397"/>
        <v>3</v>
      </c>
      <c r="AP250" s="355" t="str">
        <f t="shared" ca="1" si="307"/>
        <v/>
      </c>
      <c r="AQ250" s="355" t="str">
        <f t="shared" ca="1" si="308"/>
        <v/>
      </c>
      <c r="AR250" s="355" t="str">
        <f t="shared" si="309"/>
        <v/>
      </c>
      <c r="AS250" s="355" t="str">
        <f t="shared" si="310"/>
        <v/>
      </c>
      <c r="AT250" s="355" t="str">
        <f t="shared" ca="1" si="311"/>
        <v/>
      </c>
      <c r="AU250" s="355" t="str">
        <f t="shared" ca="1" si="312"/>
        <v/>
      </c>
      <c r="AV250" s="355" t="str">
        <f t="shared" ca="1" si="313"/>
        <v/>
      </c>
      <c r="AW250" s="379">
        <f t="shared" ca="1" si="314"/>
        <v>0</v>
      </c>
      <c r="AX250" s="351">
        <f t="shared" ca="1" si="315"/>
        <v>0</v>
      </c>
      <c r="AY250" s="174">
        <f t="shared" ca="1" si="316"/>
        <v>0</v>
      </c>
      <c r="AZ250" s="174">
        <f t="shared" ca="1" si="317"/>
        <v>0</v>
      </c>
      <c r="BA250" s="351"/>
      <c r="BB250" s="174"/>
      <c r="BC250" s="174"/>
      <c r="BD250" s="352">
        <f t="shared" si="318"/>
        <v>-1</v>
      </c>
      <c r="BE250" s="267">
        <f t="shared" si="319"/>
        <v>-2</v>
      </c>
      <c r="BF250" s="267">
        <f t="shared" si="320"/>
        <v>-3</v>
      </c>
      <c r="BG250" s="354">
        <f t="shared" ca="1" si="321"/>
        <v>1</v>
      </c>
      <c r="BH250" s="100">
        <f t="shared" ca="1" si="322"/>
        <v>7</v>
      </c>
      <c r="BI250" s="100">
        <f t="shared" ca="1" si="323"/>
        <v>3</v>
      </c>
      <c r="BJ250" s="354">
        <f t="shared" ca="1" si="324"/>
        <v>0</v>
      </c>
      <c r="BK250" s="100">
        <f t="shared" ca="1" si="325"/>
        <v>5</v>
      </c>
      <c r="BL250" s="100">
        <f t="shared" ca="1" si="326"/>
        <v>1</v>
      </c>
      <c r="BM250" s="354">
        <f t="shared" ca="1" si="327"/>
        <v>0</v>
      </c>
      <c r="BN250" s="354"/>
      <c r="BQ250" s="355" t="str">
        <f t="shared" ca="1" si="328"/>
        <v/>
      </c>
      <c r="BR250" s="355" t="str">
        <f t="shared" ca="1" si="329"/>
        <v/>
      </c>
      <c r="BS250" s="355"/>
      <c r="BT250" s="355" t="str">
        <f t="shared" si="330"/>
        <v/>
      </c>
      <c r="BU250" s="355" t="str">
        <f t="shared" ca="1" si="331"/>
        <v/>
      </c>
      <c r="BV250" s="355" t="str">
        <f t="shared" ca="1" si="332"/>
        <v/>
      </c>
      <c r="BW250" s="355"/>
      <c r="BX250" s="379">
        <f t="shared" ca="1" si="333"/>
        <v>0</v>
      </c>
      <c r="BY250" s="351">
        <f t="shared" ca="1" si="334"/>
        <v>1</v>
      </c>
      <c r="BZ250" s="174">
        <f t="shared" ca="1" si="335"/>
        <v>1</v>
      </c>
      <c r="CA250" s="174">
        <f t="shared" ca="1" si="336"/>
        <v>1</v>
      </c>
      <c r="CB250" s="351"/>
      <c r="CC250" s="174"/>
      <c r="CD250" s="174"/>
      <c r="CE250" s="352">
        <f t="shared" si="337"/>
        <v>1</v>
      </c>
      <c r="CF250" s="267">
        <f t="shared" si="338"/>
        <v>-2</v>
      </c>
      <c r="CG250" s="267">
        <f t="shared" si="339"/>
        <v>-1</v>
      </c>
      <c r="CH250" s="354">
        <f t="shared" ca="1" si="340"/>
        <v>0</v>
      </c>
      <c r="CI250" s="100">
        <f t="shared" ca="1" si="341"/>
        <v>5</v>
      </c>
      <c r="CJ250" s="100">
        <f t="shared" ca="1" si="342"/>
        <v>3</v>
      </c>
      <c r="CK250" s="354">
        <f t="shared" ca="1" si="343"/>
        <v>1</v>
      </c>
      <c r="CL250" s="100">
        <f t="shared" ca="1" si="344"/>
        <v>5</v>
      </c>
      <c r="CM250" s="100">
        <f t="shared" ca="1" si="345"/>
        <v>3</v>
      </c>
      <c r="CN250" s="354">
        <f t="shared" ca="1" si="346"/>
        <v>1</v>
      </c>
      <c r="CO250" s="354"/>
      <c r="CR250" s="355" t="str">
        <f t="shared" ca="1" si="347"/>
        <v/>
      </c>
      <c r="CS250" s="355" t="str">
        <f t="shared" ca="1" si="348"/>
        <v/>
      </c>
      <c r="CT250" s="355"/>
      <c r="CU250" s="355" t="str">
        <f t="shared" si="349"/>
        <v/>
      </c>
      <c r="CV250" s="355" t="str">
        <f t="shared" ca="1" si="350"/>
        <v/>
      </c>
      <c r="CW250" s="355" t="str">
        <f t="shared" ca="1" si="351"/>
        <v/>
      </c>
      <c r="CX250" s="402"/>
      <c r="CY250" t="str">
        <f t="shared" ca="1" si="352"/>
        <v/>
      </c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</row>
    <row r="251" spans="1:133" x14ac:dyDescent="0.25">
      <c r="A251" s="126">
        <v>172</v>
      </c>
      <c r="B251" s="123">
        <f>IF(ввод!F174="","",ввод!F174)</f>
        <v>99.281133642926619</v>
      </c>
      <c r="C251" s="123">
        <f>IF(ввод!G174="","",ввод!G174)</f>
        <v>99.548631498126838</v>
      </c>
      <c r="D251" s="123" t="str">
        <f>IF(ввод!H174="","",ввод!H174)</f>
        <v/>
      </c>
      <c r="E251" s="124" t="str">
        <f>IF(ввод!I174="","",ввод!I174)</f>
        <v/>
      </c>
      <c r="F251" s="100">
        <f t="shared" si="387"/>
        <v>2</v>
      </c>
      <c r="G251" s="257">
        <f>IF(AND(F251&gt;=2,COUNTA(ввод!D174)=1),1,"")</f>
        <v>1</v>
      </c>
      <c r="H251" s="100">
        <f t="shared" si="284"/>
        <v>0.18914954736493184</v>
      </c>
      <c r="K251" s="100">
        <f t="shared" si="280"/>
        <v>99.414882570526729</v>
      </c>
      <c r="M251" s="100">
        <f>IF(ISNUMBER(парам!$B$8),K251-парам!$B$8,K251-$B$3)</f>
        <v>-0.5851174294732715</v>
      </c>
      <c r="N251" s="100">
        <f t="shared" si="281"/>
        <v>-0.59</v>
      </c>
      <c r="O251" s="125">
        <f t="shared" ca="1" si="285"/>
        <v>-0.74403514904618384</v>
      </c>
      <c r="P251" s="100">
        <f t="shared" si="286"/>
        <v>0.26749785520021874</v>
      </c>
      <c r="Q251" s="100">
        <f t="shared" si="282"/>
        <v>0.27</v>
      </c>
      <c r="R251" s="125">
        <f t="shared" ca="1" si="287"/>
        <v>0.12003765727090604</v>
      </c>
      <c r="S251" s="100">
        <f t="shared" si="353"/>
        <v>0.1752934369457364</v>
      </c>
      <c r="T251" s="100">
        <f t="shared" si="288"/>
        <v>0.18</v>
      </c>
      <c r="U251" s="125">
        <f t="shared" ca="1" si="354"/>
        <v>0.22888794638859913</v>
      </c>
      <c r="V251" s="174">
        <f t="shared" ca="1" si="289"/>
        <v>0</v>
      </c>
      <c r="W251" s="351">
        <f t="shared" ca="1" si="290"/>
        <v>0</v>
      </c>
      <c r="X251" s="174">
        <f t="shared" ca="1" si="291"/>
        <v>0</v>
      </c>
      <c r="Y251" s="174">
        <f t="shared" ca="1" si="292"/>
        <v>1</v>
      </c>
      <c r="Z251" s="351">
        <f t="shared" si="293"/>
        <v>-1</v>
      </c>
      <c r="AA251" s="174">
        <f t="shared" si="294"/>
        <v>3</v>
      </c>
      <c r="AB251" s="174">
        <f t="shared" si="295"/>
        <v>4</v>
      </c>
      <c r="AC251" s="352">
        <f t="shared" si="355"/>
        <v>-1</v>
      </c>
      <c r="AD251" s="267">
        <f t="shared" si="296"/>
        <v>-2</v>
      </c>
      <c r="AE251" s="267">
        <f t="shared" si="297"/>
        <v>-3</v>
      </c>
      <c r="AF251" s="354">
        <f t="shared" ca="1" si="298"/>
        <v>0</v>
      </c>
      <c r="AG251" s="100">
        <f t="shared" ca="1" si="299"/>
        <v>6</v>
      </c>
      <c r="AH251" s="100">
        <f t="shared" ca="1" si="300"/>
        <v>3</v>
      </c>
      <c r="AI251" s="354">
        <f t="shared" ca="1" si="301"/>
        <v>1</v>
      </c>
      <c r="AJ251" s="100">
        <f t="shared" ca="1" si="302"/>
        <v>4</v>
      </c>
      <c r="AK251" s="100">
        <f t="shared" ca="1" si="303"/>
        <v>3</v>
      </c>
      <c r="AL251" s="354">
        <f t="shared" ca="1" si="304"/>
        <v>0</v>
      </c>
      <c r="AM251" s="354">
        <f t="shared" ca="1" si="305"/>
        <v>1</v>
      </c>
      <c r="AN251" s="100">
        <f t="shared" ref="AN251:AO251" ca="1" si="398">SUM(AL247:AL251)</f>
        <v>0</v>
      </c>
      <c r="AO251" s="100">
        <f t="shared" ca="1" si="398"/>
        <v>4</v>
      </c>
      <c r="AP251" s="355" t="str">
        <f t="shared" ca="1" si="307"/>
        <v/>
      </c>
      <c r="AQ251" s="355" t="str">
        <f t="shared" ca="1" si="308"/>
        <v/>
      </c>
      <c r="AR251" s="355" t="str">
        <f t="shared" si="309"/>
        <v/>
      </c>
      <c r="AS251" s="355" t="str">
        <f t="shared" si="310"/>
        <v/>
      </c>
      <c r="AT251" s="355" t="str">
        <f t="shared" ca="1" si="311"/>
        <v/>
      </c>
      <c r="AU251" s="355" t="str">
        <f t="shared" ca="1" si="312"/>
        <v/>
      </c>
      <c r="AV251" s="355" t="str">
        <f t="shared" ca="1" si="313"/>
        <v xml:space="preserve">wX5'4&gt;1SF </v>
      </c>
      <c r="AW251" s="379">
        <f t="shared" ca="1" si="314"/>
        <v>0</v>
      </c>
      <c r="AX251" s="351">
        <f t="shared" ca="1" si="315"/>
        <v>0</v>
      </c>
      <c r="AY251" s="174">
        <f t="shared" ca="1" si="316"/>
        <v>0</v>
      </c>
      <c r="AZ251" s="174">
        <f t="shared" ca="1" si="317"/>
        <v>0</v>
      </c>
      <c r="BA251" s="351"/>
      <c r="BB251" s="174"/>
      <c r="BC251" s="174"/>
      <c r="BD251" s="352">
        <f t="shared" si="318"/>
        <v>1</v>
      </c>
      <c r="BE251" s="267">
        <f t="shared" si="319"/>
        <v>-2</v>
      </c>
      <c r="BF251" s="267">
        <f t="shared" si="320"/>
        <v>-1</v>
      </c>
      <c r="BG251" s="354">
        <f t="shared" ca="1" si="321"/>
        <v>1</v>
      </c>
      <c r="BH251" s="100">
        <f t="shared" ca="1" si="322"/>
        <v>8</v>
      </c>
      <c r="BI251" s="100">
        <f t="shared" ca="1" si="323"/>
        <v>4</v>
      </c>
      <c r="BJ251" s="354">
        <f t="shared" ca="1" si="324"/>
        <v>0</v>
      </c>
      <c r="BK251" s="100">
        <f t="shared" ca="1" si="325"/>
        <v>4</v>
      </c>
      <c r="BL251" s="100">
        <f t="shared" ca="1" si="326"/>
        <v>1</v>
      </c>
      <c r="BM251" s="354">
        <f t="shared" ca="1" si="327"/>
        <v>0</v>
      </c>
      <c r="BN251" s="354"/>
      <c r="BQ251" s="355" t="str">
        <f t="shared" ca="1" si="328"/>
        <v/>
      </c>
      <c r="BR251" s="355" t="str">
        <f t="shared" ca="1" si="329"/>
        <v/>
      </c>
      <c r="BS251" s="355"/>
      <c r="BT251" s="355" t="str">
        <f t="shared" si="330"/>
        <v/>
      </c>
      <c r="BU251" s="355" t="str">
        <f t="shared" ca="1" si="331"/>
        <v/>
      </c>
      <c r="BV251" s="355" t="str">
        <f t="shared" ca="1" si="332"/>
        <v/>
      </c>
      <c r="BW251" s="355"/>
      <c r="BX251" s="379">
        <f t="shared" ca="1" si="333"/>
        <v>0</v>
      </c>
      <c r="BY251" s="351">
        <f t="shared" ca="1" si="334"/>
        <v>0</v>
      </c>
      <c r="BZ251" s="174">
        <f t="shared" ca="1" si="335"/>
        <v>1</v>
      </c>
      <c r="CA251" s="174">
        <f t="shared" ca="1" si="336"/>
        <v>0</v>
      </c>
      <c r="CB251" s="351"/>
      <c r="CC251" s="174"/>
      <c r="CD251" s="174"/>
      <c r="CE251" s="352">
        <f t="shared" si="337"/>
        <v>-1</v>
      </c>
      <c r="CF251" s="267">
        <f t="shared" si="338"/>
        <v>-2</v>
      </c>
      <c r="CG251" s="267">
        <f t="shared" si="339"/>
        <v>-1</v>
      </c>
      <c r="CH251" s="354">
        <f t="shared" ca="1" si="340"/>
        <v>1</v>
      </c>
      <c r="CI251" s="100">
        <f t="shared" ca="1" si="341"/>
        <v>6</v>
      </c>
      <c r="CJ251" s="100">
        <f t="shared" ca="1" si="342"/>
        <v>4</v>
      </c>
      <c r="CK251" s="354">
        <f t="shared" ca="1" si="343"/>
        <v>0</v>
      </c>
      <c r="CL251" s="100">
        <f t="shared" ca="1" si="344"/>
        <v>4</v>
      </c>
      <c r="CM251" s="100">
        <f t="shared" ca="1" si="345"/>
        <v>2</v>
      </c>
      <c r="CN251" s="354">
        <f t="shared" ca="1" si="346"/>
        <v>0</v>
      </c>
      <c r="CO251" s="354"/>
      <c r="CR251" s="355" t="str">
        <f t="shared" ca="1" si="347"/>
        <v/>
      </c>
      <c r="CS251" s="355" t="str">
        <f t="shared" ca="1" si="348"/>
        <v/>
      </c>
      <c r="CT251" s="355"/>
      <c r="CU251" s="355" t="str">
        <f t="shared" si="349"/>
        <v/>
      </c>
      <c r="CV251" s="355" t="str">
        <f t="shared" ca="1" si="350"/>
        <v/>
      </c>
      <c r="CW251" s="355" t="str">
        <f t="shared" ca="1" si="351"/>
        <v/>
      </c>
      <c r="CX251" s="402"/>
      <c r="CY251" t="str">
        <f t="shared" ca="1" si="352"/>
        <v xml:space="preserve">wX5'4&gt;1SF </v>
      </c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</row>
    <row r="252" spans="1:133" x14ac:dyDescent="0.25">
      <c r="A252" s="126">
        <v>173</v>
      </c>
      <c r="B252" s="123">
        <f>IF(ввод!F175="","",ввод!F175)</f>
        <v>99.923317625346797</v>
      </c>
      <c r="C252" s="123">
        <f>IF(ввод!G175="","",ввод!G175)</f>
        <v>100.4172232856274</v>
      </c>
      <c r="D252" s="123" t="str">
        <f>IF(ввод!H175="","",ввод!H175)</f>
        <v/>
      </c>
      <c r="E252" s="124" t="str">
        <f>IF(ввод!I175="","",ввод!I175)</f>
        <v/>
      </c>
      <c r="F252" s="100">
        <f t="shared" si="387"/>
        <v>2</v>
      </c>
      <c r="G252" s="257">
        <f>IF(AND(F252&gt;=2,COUNTA(ввод!D175)=1),1,"")</f>
        <v>1</v>
      </c>
      <c r="H252" s="100">
        <f t="shared" si="284"/>
        <v>0.34924404165083389</v>
      </c>
      <c r="K252" s="100">
        <f t="shared" si="280"/>
        <v>100.1702704554871</v>
      </c>
      <c r="M252" s="100">
        <f>IF(ISNUMBER(парам!$B$8),K252-парам!$B$8,K252-$B$3)</f>
        <v>0.17027045548709907</v>
      </c>
      <c r="N252" s="100">
        <f t="shared" si="281"/>
        <v>0.17</v>
      </c>
      <c r="O252" s="125">
        <f t="shared" ca="1" si="285"/>
        <v>0.21651586048385271</v>
      </c>
      <c r="P252" s="100">
        <f t="shared" si="286"/>
        <v>0.49390566028060334</v>
      </c>
      <c r="Q252" s="100">
        <f t="shared" si="282"/>
        <v>0.49</v>
      </c>
      <c r="R252" s="125">
        <f t="shared" ca="1" si="287"/>
        <v>0.22163646257480399</v>
      </c>
      <c r="S252" s="100">
        <f t="shared" si="353"/>
        <v>0.75538788496037057</v>
      </c>
      <c r="T252" s="100">
        <f t="shared" si="288"/>
        <v>0.76</v>
      </c>
      <c r="U252" s="125">
        <f t="shared" ca="1" si="354"/>
        <v>0.96641577364075193</v>
      </c>
      <c r="V252" s="174">
        <f t="shared" ca="1" si="289"/>
        <v>0</v>
      </c>
      <c r="W252" s="351">
        <f t="shared" ca="1" si="290"/>
        <v>0</v>
      </c>
      <c r="X252" s="174">
        <f t="shared" ca="1" si="291"/>
        <v>0</v>
      </c>
      <c r="Y252" s="174">
        <f t="shared" ca="1" si="292"/>
        <v>0</v>
      </c>
      <c r="Z252" s="351">
        <f t="shared" si="293"/>
        <v>1</v>
      </c>
      <c r="AA252" s="174">
        <f t="shared" si="294"/>
        <v>1</v>
      </c>
      <c r="AB252" s="174">
        <f t="shared" si="295"/>
        <v>4</v>
      </c>
      <c r="AC252" s="352">
        <f t="shared" si="355"/>
        <v>1</v>
      </c>
      <c r="AD252" s="267">
        <f t="shared" si="296"/>
        <v>-2</v>
      </c>
      <c r="AE252" s="267">
        <f t="shared" si="297"/>
        <v>-1</v>
      </c>
      <c r="AF252" s="354">
        <f t="shared" ca="1" si="298"/>
        <v>1</v>
      </c>
      <c r="AG252" s="100">
        <f t="shared" ca="1" si="299"/>
        <v>7</v>
      </c>
      <c r="AH252" s="100">
        <f t="shared" ca="1" si="300"/>
        <v>3</v>
      </c>
      <c r="AI252" s="354">
        <f t="shared" ca="1" si="301"/>
        <v>0</v>
      </c>
      <c r="AJ252" s="100">
        <f t="shared" ca="1" si="302"/>
        <v>4</v>
      </c>
      <c r="AK252" s="100">
        <f t="shared" ca="1" si="303"/>
        <v>2</v>
      </c>
      <c r="AL252" s="354">
        <f t="shared" ca="1" si="304"/>
        <v>0</v>
      </c>
      <c r="AM252" s="354">
        <f t="shared" ca="1" si="305"/>
        <v>0</v>
      </c>
      <c r="AN252" s="100">
        <f t="shared" ref="AN252:AO252" ca="1" si="399">SUM(AL248:AL252)</f>
        <v>0</v>
      </c>
      <c r="AO252" s="100">
        <f t="shared" ca="1" si="399"/>
        <v>3</v>
      </c>
      <c r="AP252" s="355" t="str">
        <f t="shared" ca="1" si="307"/>
        <v/>
      </c>
      <c r="AQ252" s="355" t="str">
        <f t="shared" ca="1" si="308"/>
        <v/>
      </c>
      <c r="AR252" s="355" t="str">
        <f t="shared" si="309"/>
        <v/>
      </c>
      <c r="AS252" s="355" t="str">
        <f t="shared" si="310"/>
        <v/>
      </c>
      <c r="AT252" s="355" t="str">
        <f t="shared" ca="1" si="311"/>
        <v/>
      </c>
      <c r="AU252" s="355" t="str">
        <f t="shared" ca="1" si="312"/>
        <v/>
      </c>
      <c r="AV252" s="355" t="str">
        <f t="shared" ca="1" si="313"/>
        <v/>
      </c>
      <c r="AW252" s="379">
        <f t="shared" ca="1" si="314"/>
        <v>0</v>
      </c>
      <c r="AX252" s="351">
        <f t="shared" ca="1" si="315"/>
        <v>0</v>
      </c>
      <c r="AY252" s="174">
        <f t="shared" ca="1" si="316"/>
        <v>0</v>
      </c>
      <c r="AZ252" s="174">
        <f t="shared" ca="1" si="317"/>
        <v>0</v>
      </c>
      <c r="BA252" s="351"/>
      <c r="BB252" s="174"/>
      <c r="BC252" s="174"/>
      <c r="BD252" s="352">
        <f t="shared" si="318"/>
        <v>1</v>
      </c>
      <c r="BE252" s="267">
        <f t="shared" si="319"/>
        <v>0</v>
      </c>
      <c r="BF252" s="267">
        <f t="shared" si="320"/>
        <v>1</v>
      </c>
      <c r="BG252" s="354">
        <f t="shared" ca="1" si="321"/>
        <v>1</v>
      </c>
      <c r="BH252" s="100">
        <f t="shared" ca="1" si="322"/>
        <v>8</v>
      </c>
      <c r="BI252" s="100">
        <f t="shared" ca="1" si="323"/>
        <v>5</v>
      </c>
      <c r="BJ252" s="354">
        <f t="shared" ca="1" si="324"/>
        <v>0</v>
      </c>
      <c r="BK252" s="100">
        <f t="shared" ca="1" si="325"/>
        <v>3</v>
      </c>
      <c r="BL252" s="100">
        <f t="shared" ca="1" si="326"/>
        <v>0</v>
      </c>
      <c r="BM252" s="354">
        <f t="shared" ca="1" si="327"/>
        <v>0</v>
      </c>
      <c r="BN252" s="354"/>
      <c r="BQ252" s="355" t="str">
        <f t="shared" ca="1" si="328"/>
        <v/>
      </c>
      <c r="BR252" s="355" t="str">
        <f t="shared" ca="1" si="329"/>
        <v/>
      </c>
      <c r="BS252" s="355"/>
      <c r="BT252" s="355" t="str">
        <f t="shared" si="330"/>
        <v/>
      </c>
      <c r="BU252" s="355" t="str">
        <f t="shared" ca="1" si="331"/>
        <v/>
      </c>
      <c r="BV252" s="355" t="str">
        <f t="shared" ca="1" si="332"/>
        <v/>
      </c>
      <c r="BW252" s="355"/>
      <c r="BX252" s="379">
        <f t="shared" ca="1" si="333"/>
        <v>0</v>
      </c>
      <c r="BY252" s="351">
        <f t="shared" ca="1" si="334"/>
        <v>0</v>
      </c>
      <c r="BZ252" s="174">
        <f t="shared" ca="1" si="335"/>
        <v>0</v>
      </c>
      <c r="CA252" s="174">
        <f t="shared" ca="1" si="336"/>
        <v>1</v>
      </c>
      <c r="CB252" s="351"/>
      <c r="CC252" s="174"/>
      <c r="CD252" s="174"/>
      <c r="CE252" s="352">
        <f t="shared" si="337"/>
        <v>1</v>
      </c>
      <c r="CF252" s="267">
        <f t="shared" si="338"/>
        <v>0</v>
      </c>
      <c r="CG252" s="267">
        <f t="shared" si="339"/>
        <v>-1</v>
      </c>
      <c r="CH252" s="354">
        <f t="shared" ca="1" si="340"/>
        <v>0</v>
      </c>
      <c r="CI252" s="100">
        <f t="shared" ca="1" si="341"/>
        <v>6</v>
      </c>
      <c r="CJ252" s="100">
        <f t="shared" ca="1" si="342"/>
        <v>3</v>
      </c>
      <c r="CK252" s="354">
        <f t="shared" ca="1" si="343"/>
        <v>1</v>
      </c>
      <c r="CL252" s="100">
        <f t="shared" ca="1" si="344"/>
        <v>4</v>
      </c>
      <c r="CM252" s="100">
        <f t="shared" ca="1" si="345"/>
        <v>2</v>
      </c>
      <c r="CN252" s="354">
        <f t="shared" ca="1" si="346"/>
        <v>0</v>
      </c>
      <c r="CO252" s="354"/>
      <c r="CR252" s="355" t="str">
        <f t="shared" ca="1" si="347"/>
        <v/>
      </c>
      <c r="CS252" s="355" t="str">
        <f t="shared" ca="1" si="348"/>
        <v/>
      </c>
      <c r="CT252" s="355"/>
      <c r="CU252" s="355" t="str">
        <f t="shared" si="349"/>
        <v/>
      </c>
      <c r="CV252" s="355" t="str">
        <f t="shared" ca="1" si="350"/>
        <v/>
      </c>
      <c r="CW252" s="355" t="str">
        <f t="shared" ca="1" si="351"/>
        <v/>
      </c>
      <c r="CX252" s="402"/>
      <c r="CY252" t="str">
        <f t="shared" ca="1" si="352"/>
        <v/>
      </c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</row>
    <row r="253" spans="1:133" x14ac:dyDescent="0.25">
      <c r="A253" s="126">
        <v>174</v>
      </c>
      <c r="B253" s="123">
        <f>IF(ввод!F176="","",ввод!F176)</f>
        <v>101.48603659592068</v>
      </c>
      <c r="C253" s="123">
        <f>IF(ввод!G176="","",ввод!G176)</f>
        <v>99.877432892284176</v>
      </c>
      <c r="D253" s="123" t="str">
        <f>IF(ввод!H176="","",ввод!H176)</f>
        <v/>
      </c>
      <c r="E253" s="124" t="str">
        <f>IF(ввод!I176="","",ввод!I176)</f>
        <v/>
      </c>
      <c r="F253" s="100">
        <f t="shared" si="387"/>
        <v>2</v>
      </c>
      <c r="G253" s="257">
        <f>IF(AND(F253&gt;=2,COUNTA(ввод!D176)=1),1,"")</f>
        <v>1</v>
      </c>
      <c r="H253" s="100">
        <f t="shared" si="284"/>
        <v>1.1374545870831674</v>
      </c>
      <c r="K253" s="100">
        <f t="shared" si="280"/>
        <v>100.68173474410243</v>
      </c>
      <c r="M253" s="100">
        <f>IF(ISNUMBER(парам!$B$8),K253-парам!$B$8,K253-$B$3)</f>
        <v>0.68173474410242818</v>
      </c>
      <c r="N253" s="100">
        <f t="shared" si="281"/>
        <v>0.68</v>
      </c>
      <c r="O253" s="125">
        <f t="shared" ca="1" si="285"/>
        <v>0.86689369755201073</v>
      </c>
      <c r="P253" s="100">
        <f t="shared" si="286"/>
        <v>1.6086037036365042</v>
      </c>
      <c r="Q253" s="100">
        <f t="shared" si="282"/>
        <v>1.6</v>
      </c>
      <c r="R253" s="125">
        <f t="shared" ca="1" si="287"/>
        <v>0.72184885339473515</v>
      </c>
      <c r="S253" s="100">
        <f t="shared" si="353"/>
        <v>0.51146428861532911</v>
      </c>
      <c r="T253" s="100">
        <f t="shared" si="288"/>
        <v>0.51</v>
      </c>
      <c r="U253" s="125">
        <f t="shared" ca="1" si="354"/>
        <v>0.64851584810103091</v>
      </c>
      <c r="V253" s="174">
        <f t="shared" ca="1" si="289"/>
        <v>0</v>
      </c>
      <c r="W253" s="351">
        <f t="shared" ca="1" si="290"/>
        <v>0</v>
      </c>
      <c r="X253" s="174">
        <f t="shared" ca="1" si="291"/>
        <v>0</v>
      </c>
      <c r="Y253" s="174">
        <f t="shared" ca="1" si="292"/>
        <v>0</v>
      </c>
      <c r="Z253" s="351">
        <f t="shared" si="293"/>
        <v>1</v>
      </c>
      <c r="AA253" s="174">
        <f t="shared" si="294"/>
        <v>1</v>
      </c>
      <c r="AB253" s="174">
        <f t="shared" si="295"/>
        <v>2</v>
      </c>
      <c r="AC253" s="352">
        <f t="shared" si="355"/>
        <v>1</v>
      </c>
      <c r="AD253" s="267">
        <f t="shared" si="296"/>
        <v>0</v>
      </c>
      <c r="AE253" s="267">
        <f t="shared" si="297"/>
        <v>1</v>
      </c>
      <c r="AF253" s="354">
        <f t="shared" ca="1" si="298"/>
        <v>0</v>
      </c>
      <c r="AG253" s="100">
        <f t="shared" ca="1" si="299"/>
        <v>7</v>
      </c>
      <c r="AH253" s="100">
        <f t="shared" ca="1" si="300"/>
        <v>2</v>
      </c>
      <c r="AI253" s="354">
        <f t="shared" ca="1" si="301"/>
        <v>1</v>
      </c>
      <c r="AJ253" s="100">
        <f t="shared" ca="1" si="302"/>
        <v>5</v>
      </c>
      <c r="AK253" s="100">
        <f t="shared" ca="1" si="303"/>
        <v>2</v>
      </c>
      <c r="AL253" s="354">
        <f t="shared" ca="1" si="304"/>
        <v>1</v>
      </c>
      <c r="AM253" s="354">
        <f t="shared" ca="1" si="305"/>
        <v>0</v>
      </c>
      <c r="AN253" s="100">
        <f t="shared" ref="AN253:AO253" ca="1" si="400">SUM(AL249:AL253)</f>
        <v>1</v>
      </c>
      <c r="AO253" s="100">
        <f t="shared" ca="1" si="400"/>
        <v>2</v>
      </c>
      <c r="AP253" s="355" t="str">
        <f t="shared" ca="1" si="307"/>
        <v/>
      </c>
      <c r="AQ253" s="355" t="str">
        <f t="shared" ca="1" si="308"/>
        <v/>
      </c>
      <c r="AR253" s="355" t="str">
        <f t="shared" si="309"/>
        <v/>
      </c>
      <c r="AS253" s="355" t="str">
        <f t="shared" si="310"/>
        <v/>
      </c>
      <c r="AT253" s="355" t="str">
        <f t="shared" ca="1" si="311"/>
        <v/>
      </c>
      <c r="AU253" s="355" t="str">
        <f t="shared" ca="1" si="312"/>
        <v/>
      </c>
      <c r="AV253" s="355" t="str">
        <f t="shared" ca="1" si="313"/>
        <v/>
      </c>
      <c r="AW253" s="379">
        <f t="shared" ca="1" si="314"/>
        <v>0</v>
      </c>
      <c r="AX253" s="351">
        <f t="shared" ca="1" si="315"/>
        <v>0</v>
      </c>
      <c r="AY253" s="174">
        <f t="shared" ca="1" si="316"/>
        <v>0</v>
      </c>
      <c r="AZ253" s="174">
        <f t="shared" ca="1" si="317"/>
        <v>0</v>
      </c>
      <c r="BA253" s="351"/>
      <c r="BB253" s="174"/>
      <c r="BC253" s="174"/>
      <c r="BD253" s="352">
        <f t="shared" si="318"/>
        <v>1</v>
      </c>
      <c r="BE253" s="267">
        <f t="shared" si="319"/>
        <v>2</v>
      </c>
      <c r="BF253" s="267">
        <f t="shared" si="320"/>
        <v>1</v>
      </c>
      <c r="BG253" s="354">
        <f t="shared" ca="1" si="321"/>
        <v>0</v>
      </c>
      <c r="BH253" s="100">
        <f t="shared" ca="1" si="322"/>
        <v>8</v>
      </c>
      <c r="BI253" s="100">
        <f t="shared" ca="1" si="323"/>
        <v>5</v>
      </c>
      <c r="BJ253" s="354">
        <f t="shared" ca="1" si="324"/>
        <v>1</v>
      </c>
      <c r="BK253" s="100">
        <f t="shared" ca="1" si="325"/>
        <v>3</v>
      </c>
      <c r="BL253" s="100">
        <f t="shared" ca="1" si="326"/>
        <v>1</v>
      </c>
      <c r="BM253" s="354">
        <f t="shared" ca="1" si="327"/>
        <v>1</v>
      </c>
      <c r="BN253" s="354"/>
      <c r="BQ253" s="355" t="str">
        <f t="shared" ca="1" si="328"/>
        <v/>
      </c>
      <c r="BR253" s="355" t="str">
        <f t="shared" ca="1" si="329"/>
        <v/>
      </c>
      <c r="BS253" s="355"/>
      <c r="BT253" s="355" t="str">
        <f t="shared" si="330"/>
        <v/>
      </c>
      <c r="BU253" s="355" t="str">
        <f t="shared" ca="1" si="331"/>
        <v/>
      </c>
      <c r="BV253" s="355" t="str">
        <f t="shared" ca="1" si="332"/>
        <v/>
      </c>
      <c r="BW253" s="355"/>
      <c r="BX253" s="379">
        <f t="shared" ca="1" si="333"/>
        <v>0</v>
      </c>
      <c r="BY253" s="351">
        <f t="shared" ca="1" si="334"/>
        <v>0</v>
      </c>
      <c r="BZ253" s="174">
        <f t="shared" ca="1" si="335"/>
        <v>0</v>
      </c>
      <c r="CA253" s="174">
        <f t="shared" ca="1" si="336"/>
        <v>0</v>
      </c>
      <c r="CB253" s="351"/>
      <c r="CC253" s="174"/>
      <c r="CD253" s="174"/>
      <c r="CE253" s="352">
        <f t="shared" si="337"/>
        <v>-1</v>
      </c>
      <c r="CF253" s="267">
        <f t="shared" si="338"/>
        <v>-2</v>
      </c>
      <c r="CG253" s="267">
        <f t="shared" si="339"/>
        <v>-1</v>
      </c>
      <c r="CH253" s="354">
        <f t="shared" ca="1" si="340"/>
        <v>0</v>
      </c>
      <c r="CI253" s="100">
        <f t="shared" ca="1" si="341"/>
        <v>6</v>
      </c>
      <c r="CJ253" s="100">
        <f t="shared" ca="1" si="342"/>
        <v>2</v>
      </c>
      <c r="CK253" s="354">
        <f t="shared" ca="1" si="343"/>
        <v>1</v>
      </c>
      <c r="CL253" s="100">
        <f t="shared" ca="1" si="344"/>
        <v>5</v>
      </c>
      <c r="CM253" s="100">
        <f t="shared" ca="1" si="345"/>
        <v>3</v>
      </c>
      <c r="CN253" s="354">
        <f t="shared" ca="1" si="346"/>
        <v>0</v>
      </c>
      <c r="CO253" s="354"/>
      <c r="CR253" s="355" t="str">
        <f t="shared" ca="1" si="347"/>
        <v/>
      </c>
      <c r="CS253" s="355" t="str">
        <f t="shared" ca="1" si="348"/>
        <v/>
      </c>
      <c r="CT253" s="355"/>
      <c r="CU253" s="355" t="str">
        <f t="shared" si="349"/>
        <v/>
      </c>
      <c r="CV253" s="355" t="str">
        <f t="shared" ca="1" si="350"/>
        <v/>
      </c>
      <c r="CW253" s="355" t="str">
        <f t="shared" ca="1" si="351"/>
        <v/>
      </c>
      <c r="CX253" s="402"/>
      <c r="CY253" t="str">
        <f t="shared" ca="1" si="352"/>
        <v/>
      </c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</row>
    <row r="254" spans="1:133" x14ac:dyDescent="0.25">
      <c r="A254" s="126">
        <v>175</v>
      </c>
      <c r="B254" s="123">
        <f>IF(ввод!F177="","",ввод!F177)</f>
        <v>99.762311577163672</v>
      </c>
      <c r="C254" s="123">
        <f>IF(ввод!G177="","",ввод!G177)</f>
        <v>99.01228407994742</v>
      </c>
      <c r="D254" s="123" t="str">
        <f>IF(ввод!H177="","",ввод!H177)</f>
        <v/>
      </c>
      <c r="E254" s="124" t="str">
        <f>IF(ввод!I177="","",ввод!I177)</f>
        <v/>
      </c>
      <c r="F254" s="100">
        <f t="shared" si="387"/>
        <v>2</v>
      </c>
      <c r="G254" s="257">
        <f>IF(AND(F254&gt;=2,COUNTA(ввод!D177)=1),1,"")</f>
        <v>1</v>
      </c>
      <c r="H254" s="100">
        <f t="shared" si="284"/>
        <v>0.53034952935798585</v>
      </c>
      <c r="K254" s="100">
        <f t="shared" si="280"/>
        <v>99.387297828555546</v>
      </c>
      <c r="M254" s="100">
        <f>IF(ISNUMBER(парам!$B$8),K254-парам!$B$8,K254-$B$3)</f>
        <v>-0.61270217144445382</v>
      </c>
      <c r="N254" s="100">
        <f t="shared" si="281"/>
        <v>-0.61</v>
      </c>
      <c r="O254" s="125">
        <f t="shared" ca="1" si="285"/>
        <v>-0.77911189872086906</v>
      </c>
      <c r="P254" s="100">
        <f t="shared" si="286"/>
        <v>0.7500274972162515</v>
      </c>
      <c r="Q254" s="100">
        <f t="shared" si="282"/>
        <v>0.75</v>
      </c>
      <c r="R254" s="125">
        <f t="shared" ca="1" si="287"/>
        <v>0.33656921692778569</v>
      </c>
      <c r="S254" s="100">
        <f t="shared" si="353"/>
        <v>1.294436915546882</v>
      </c>
      <c r="T254" s="100">
        <f t="shared" si="288"/>
        <v>1.3</v>
      </c>
      <c r="U254" s="125">
        <f t="shared" ca="1" si="354"/>
        <v>1.6530796128065492</v>
      </c>
      <c r="V254" s="174">
        <f t="shared" ca="1" si="289"/>
        <v>0</v>
      </c>
      <c r="W254" s="351">
        <f t="shared" ca="1" si="290"/>
        <v>0</v>
      </c>
      <c r="X254" s="174">
        <f t="shared" ca="1" si="291"/>
        <v>0</v>
      </c>
      <c r="Y254" s="174">
        <f t="shared" ca="1" si="292"/>
        <v>0</v>
      </c>
      <c r="Z254" s="351">
        <f t="shared" si="293"/>
        <v>-1</v>
      </c>
      <c r="AA254" s="174">
        <f t="shared" si="294"/>
        <v>3</v>
      </c>
      <c r="AB254" s="174">
        <f t="shared" si="295"/>
        <v>2</v>
      </c>
      <c r="AC254" s="352">
        <f t="shared" si="355"/>
        <v>-1</v>
      </c>
      <c r="AD254" s="267">
        <f t="shared" si="296"/>
        <v>0</v>
      </c>
      <c r="AE254" s="267">
        <f t="shared" si="297"/>
        <v>1</v>
      </c>
      <c r="AF254" s="354">
        <f t="shared" ca="1" si="298"/>
        <v>0</v>
      </c>
      <c r="AG254" s="100">
        <f t="shared" ca="1" si="299"/>
        <v>6</v>
      </c>
      <c r="AH254" s="100">
        <f t="shared" ca="1" si="300"/>
        <v>2</v>
      </c>
      <c r="AI254" s="354">
        <f t="shared" ca="1" si="301"/>
        <v>1</v>
      </c>
      <c r="AJ254" s="100">
        <f t="shared" ca="1" si="302"/>
        <v>6</v>
      </c>
      <c r="AK254" s="100">
        <f t="shared" ca="1" si="303"/>
        <v>3</v>
      </c>
      <c r="AL254" s="354">
        <f t="shared" ca="1" si="304"/>
        <v>0</v>
      </c>
      <c r="AM254" s="354">
        <f t="shared" ca="1" si="305"/>
        <v>1</v>
      </c>
      <c r="AN254" s="100">
        <f t="shared" ref="AN254:AO254" ca="1" si="401">SUM(AL250:AL254)</f>
        <v>1</v>
      </c>
      <c r="AO254" s="100">
        <f t="shared" ca="1" si="401"/>
        <v>2</v>
      </c>
      <c r="AP254" s="355" t="str">
        <f t="shared" ca="1" si="307"/>
        <v/>
      </c>
      <c r="AQ254" s="355" t="str">
        <f t="shared" ca="1" si="308"/>
        <v/>
      </c>
      <c r="AR254" s="355" t="str">
        <f t="shared" si="309"/>
        <v/>
      </c>
      <c r="AS254" s="355" t="str">
        <f t="shared" si="310"/>
        <v/>
      </c>
      <c r="AT254" s="355" t="str">
        <f t="shared" ca="1" si="311"/>
        <v/>
      </c>
      <c r="AU254" s="355" t="str">
        <f t="shared" ca="1" si="312"/>
        <v/>
      </c>
      <c r="AV254" s="355" t="str">
        <f t="shared" ca="1" si="313"/>
        <v/>
      </c>
      <c r="AW254" s="379">
        <f t="shared" ca="1" si="314"/>
        <v>0</v>
      </c>
      <c r="AX254" s="351">
        <f t="shared" ca="1" si="315"/>
        <v>0</v>
      </c>
      <c r="AY254" s="174">
        <f t="shared" ca="1" si="316"/>
        <v>0</v>
      </c>
      <c r="AZ254" s="174">
        <f t="shared" ca="1" si="317"/>
        <v>0</v>
      </c>
      <c r="BA254" s="351"/>
      <c r="BB254" s="174"/>
      <c r="BC254" s="174"/>
      <c r="BD254" s="352">
        <f t="shared" si="318"/>
        <v>-1</v>
      </c>
      <c r="BE254" s="267">
        <f t="shared" si="319"/>
        <v>0</v>
      </c>
      <c r="BF254" s="267">
        <f t="shared" si="320"/>
        <v>1</v>
      </c>
      <c r="BG254" s="354">
        <f t="shared" ca="1" si="321"/>
        <v>1</v>
      </c>
      <c r="BH254" s="100">
        <f t="shared" ca="1" si="322"/>
        <v>8</v>
      </c>
      <c r="BI254" s="100">
        <f t="shared" ca="1" si="323"/>
        <v>5</v>
      </c>
      <c r="BJ254" s="354">
        <f t="shared" ca="1" si="324"/>
        <v>0</v>
      </c>
      <c r="BK254" s="100">
        <f t="shared" ca="1" si="325"/>
        <v>2</v>
      </c>
      <c r="BL254" s="100">
        <f t="shared" ca="1" si="326"/>
        <v>1</v>
      </c>
      <c r="BM254" s="354">
        <f t="shared" ca="1" si="327"/>
        <v>0</v>
      </c>
      <c r="BN254" s="354"/>
      <c r="BQ254" s="355" t="str">
        <f t="shared" ca="1" si="328"/>
        <v/>
      </c>
      <c r="BR254" s="355" t="str">
        <f t="shared" ca="1" si="329"/>
        <v/>
      </c>
      <c r="BS254" s="355"/>
      <c r="BT254" s="355" t="str">
        <f t="shared" si="330"/>
        <v/>
      </c>
      <c r="BU254" s="355" t="str">
        <f t="shared" ca="1" si="331"/>
        <v/>
      </c>
      <c r="BV254" s="355" t="str">
        <f t="shared" ca="1" si="332"/>
        <v/>
      </c>
      <c r="BW254" s="355"/>
      <c r="BX254" s="379">
        <f t="shared" ca="1" si="333"/>
        <v>0</v>
      </c>
      <c r="BY254" s="351">
        <f t="shared" ca="1" si="334"/>
        <v>1</v>
      </c>
      <c r="BZ254" s="174">
        <f t="shared" ca="1" si="335"/>
        <v>1</v>
      </c>
      <c r="CA254" s="174">
        <f t="shared" ca="1" si="336"/>
        <v>1</v>
      </c>
      <c r="CB254" s="351"/>
      <c r="CC254" s="174"/>
      <c r="CD254" s="174"/>
      <c r="CE254" s="352">
        <f t="shared" si="337"/>
        <v>1</v>
      </c>
      <c r="CF254" s="267">
        <f t="shared" si="338"/>
        <v>0</v>
      </c>
      <c r="CG254" s="267">
        <f t="shared" si="339"/>
        <v>1</v>
      </c>
      <c r="CH254" s="354">
        <f t="shared" ca="1" si="340"/>
        <v>0</v>
      </c>
      <c r="CI254" s="100">
        <f t="shared" ca="1" si="341"/>
        <v>6</v>
      </c>
      <c r="CJ254" s="100">
        <f t="shared" ca="1" si="342"/>
        <v>2</v>
      </c>
      <c r="CK254" s="354">
        <f t="shared" ca="1" si="343"/>
        <v>1</v>
      </c>
      <c r="CL254" s="100">
        <f t="shared" ca="1" si="344"/>
        <v>6</v>
      </c>
      <c r="CM254" s="100">
        <f t="shared" ca="1" si="345"/>
        <v>3</v>
      </c>
      <c r="CN254" s="354">
        <f t="shared" ca="1" si="346"/>
        <v>1</v>
      </c>
      <c r="CO254" s="354"/>
      <c r="CR254" s="355" t="str">
        <f t="shared" ca="1" si="347"/>
        <v/>
      </c>
      <c r="CS254" s="355" t="str">
        <f t="shared" ca="1" si="348"/>
        <v/>
      </c>
      <c r="CT254" s="355"/>
      <c r="CU254" s="355" t="str">
        <f t="shared" si="349"/>
        <v/>
      </c>
      <c r="CV254" s="355" t="str">
        <f t="shared" ca="1" si="350"/>
        <v/>
      </c>
      <c r="CW254" s="355" t="str">
        <f t="shared" ca="1" si="351"/>
        <v/>
      </c>
      <c r="CX254" s="402"/>
      <c r="CY254" t="str">
        <f t="shared" ca="1" si="352"/>
        <v/>
      </c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</row>
    <row r="255" spans="1:133" x14ac:dyDescent="0.25">
      <c r="A255" s="126">
        <v>176</v>
      </c>
      <c r="B255" s="123">
        <f>IF(ввод!F178="","",ввод!F178)</f>
        <v>100.01959783021572</v>
      </c>
      <c r="C255" s="123">
        <f>IF(ввод!G178="","",ввод!G178)</f>
        <v>100.67493372432898</v>
      </c>
      <c r="D255" s="123" t="str">
        <f>IF(ввод!H178="","",ввод!H178)</f>
        <v/>
      </c>
      <c r="E255" s="124" t="str">
        <f>IF(ввод!I178="","",ввод!I178)</f>
        <v/>
      </c>
      <c r="F255" s="100">
        <f t="shared" si="387"/>
        <v>2</v>
      </c>
      <c r="G255" s="257">
        <f>IF(AND(F255&gt;=2,COUNTA(ввод!D178)=1),1,"")</f>
        <v>1</v>
      </c>
      <c r="H255" s="100">
        <f t="shared" si="284"/>
        <v>0.4633924546824385</v>
      </c>
      <c r="K255" s="100">
        <f t="shared" si="280"/>
        <v>100.34726577727236</v>
      </c>
      <c r="M255" s="100">
        <f>IF(ISNUMBER(парам!$B$8),K255-парам!$B$8,K255-$B$3)</f>
        <v>0.34726577727235508</v>
      </c>
      <c r="N255" s="100">
        <f t="shared" si="281"/>
        <v>0.35</v>
      </c>
      <c r="O255" s="125">
        <f t="shared" ca="1" si="285"/>
        <v>0.44158305894950012</v>
      </c>
      <c r="P255" s="100">
        <f t="shared" si="286"/>
        <v>0.65533589411326432</v>
      </c>
      <c r="Q255" s="100">
        <f t="shared" si="282"/>
        <v>0.66</v>
      </c>
      <c r="R255" s="125">
        <f t="shared" ca="1" si="287"/>
        <v>0.29407706987411564</v>
      </c>
      <c r="S255" s="100">
        <f t="shared" si="353"/>
        <v>0.95996794871680891</v>
      </c>
      <c r="T255" s="100">
        <f t="shared" si="288"/>
        <v>0.96</v>
      </c>
      <c r="U255" s="125">
        <f t="shared" ca="1" si="354"/>
        <v>1.2207357140725286</v>
      </c>
      <c r="V255" s="174">
        <f t="shared" ca="1" si="289"/>
        <v>0</v>
      </c>
      <c r="W255" s="351">
        <f t="shared" ca="1" si="290"/>
        <v>0</v>
      </c>
      <c r="X255" s="174">
        <f t="shared" ca="1" si="291"/>
        <v>0</v>
      </c>
      <c r="Y255" s="174">
        <f t="shared" ca="1" si="292"/>
        <v>0</v>
      </c>
      <c r="Z255" s="351">
        <f t="shared" si="293"/>
        <v>1</v>
      </c>
      <c r="AA255" s="174">
        <f t="shared" si="294"/>
        <v>3</v>
      </c>
      <c r="AB255" s="174">
        <f t="shared" si="295"/>
        <v>0</v>
      </c>
      <c r="AC255" s="352">
        <f t="shared" si="355"/>
        <v>1</v>
      </c>
      <c r="AD255" s="267">
        <f t="shared" si="296"/>
        <v>2</v>
      </c>
      <c r="AE255" s="267">
        <f t="shared" si="297"/>
        <v>1</v>
      </c>
      <c r="AF255" s="354">
        <f t="shared" ca="1" si="298"/>
        <v>1</v>
      </c>
      <c r="AG255" s="100">
        <f t="shared" ca="1" si="299"/>
        <v>7</v>
      </c>
      <c r="AH255" s="100">
        <f t="shared" ca="1" si="300"/>
        <v>3</v>
      </c>
      <c r="AI255" s="354">
        <f t="shared" ca="1" si="301"/>
        <v>0</v>
      </c>
      <c r="AJ255" s="100">
        <f t="shared" ca="1" si="302"/>
        <v>5</v>
      </c>
      <c r="AK255" s="100">
        <f t="shared" ca="1" si="303"/>
        <v>2</v>
      </c>
      <c r="AL255" s="354">
        <f t="shared" ca="1" si="304"/>
        <v>0</v>
      </c>
      <c r="AM255" s="354">
        <f t="shared" ca="1" si="305"/>
        <v>0</v>
      </c>
      <c r="AN255" s="100">
        <f t="shared" ref="AN255:AO255" ca="1" si="402">SUM(AL251:AL255)</f>
        <v>1</v>
      </c>
      <c r="AO255" s="100">
        <f t="shared" ca="1" si="402"/>
        <v>2</v>
      </c>
      <c r="AP255" s="355" t="str">
        <f t="shared" ca="1" si="307"/>
        <v/>
      </c>
      <c r="AQ255" s="355" t="str">
        <f t="shared" ca="1" si="308"/>
        <v/>
      </c>
      <c r="AR255" s="355" t="str">
        <f t="shared" si="309"/>
        <v/>
      </c>
      <c r="AS255" s="355" t="str">
        <f t="shared" si="310"/>
        <v/>
      </c>
      <c r="AT255" s="355" t="str">
        <f t="shared" ca="1" si="311"/>
        <v/>
      </c>
      <c r="AU255" s="355" t="str">
        <f t="shared" ca="1" si="312"/>
        <v/>
      </c>
      <c r="AV255" s="355" t="str">
        <f t="shared" ca="1" si="313"/>
        <v/>
      </c>
      <c r="AW255" s="379">
        <f t="shared" ca="1" si="314"/>
        <v>0</v>
      </c>
      <c r="AX255" s="351">
        <f t="shared" ca="1" si="315"/>
        <v>0</v>
      </c>
      <c r="AY255" s="174">
        <f t="shared" ca="1" si="316"/>
        <v>0</v>
      </c>
      <c r="AZ255" s="174">
        <f t="shared" ca="1" si="317"/>
        <v>0</v>
      </c>
      <c r="BA255" s="351"/>
      <c r="BB255" s="174"/>
      <c r="BC255" s="174"/>
      <c r="BD255" s="352">
        <f t="shared" si="318"/>
        <v>-1</v>
      </c>
      <c r="BE255" s="267">
        <f t="shared" si="319"/>
        <v>0</v>
      </c>
      <c r="BF255" s="267">
        <f t="shared" si="320"/>
        <v>1</v>
      </c>
      <c r="BG255" s="354">
        <f t="shared" ca="1" si="321"/>
        <v>1</v>
      </c>
      <c r="BH255" s="100">
        <f t="shared" ca="1" si="322"/>
        <v>9</v>
      </c>
      <c r="BI255" s="100">
        <f t="shared" ca="1" si="323"/>
        <v>6</v>
      </c>
      <c r="BJ255" s="354">
        <f t="shared" ca="1" si="324"/>
        <v>0</v>
      </c>
      <c r="BK255" s="100">
        <f t="shared" ca="1" si="325"/>
        <v>2</v>
      </c>
      <c r="BL255" s="100">
        <f t="shared" ca="1" si="326"/>
        <v>1</v>
      </c>
      <c r="BM255" s="354">
        <f t="shared" ca="1" si="327"/>
        <v>0</v>
      </c>
      <c r="BN255" s="354"/>
      <c r="BQ255" s="355" t="str">
        <f t="shared" ca="1" si="328"/>
        <v/>
      </c>
      <c r="BR255" s="355" t="str">
        <f t="shared" ca="1" si="329"/>
        <v/>
      </c>
      <c r="BS255" s="355"/>
      <c r="BT255" s="355" t="str">
        <f t="shared" si="330"/>
        <v/>
      </c>
      <c r="BU255" s="355" t="str">
        <f t="shared" ca="1" si="331"/>
        <v/>
      </c>
      <c r="BV255" s="355" t="str">
        <f t="shared" ca="1" si="332"/>
        <v/>
      </c>
      <c r="BW255" s="355"/>
      <c r="BX255" s="379">
        <f t="shared" ca="1" si="333"/>
        <v>0</v>
      </c>
      <c r="BY255" s="351">
        <f t="shared" ca="1" si="334"/>
        <v>1</v>
      </c>
      <c r="BZ255" s="174">
        <f t="shared" ca="1" si="335"/>
        <v>2</v>
      </c>
      <c r="CA255" s="174">
        <f t="shared" ca="1" si="336"/>
        <v>1</v>
      </c>
      <c r="CB255" s="351"/>
      <c r="CC255" s="174"/>
      <c r="CD255" s="174"/>
      <c r="CE255" s="352">
        <f t="shared" si="337"/>
        <v>-1</v>
      </c>
      <c r="CF255" s="267">
        <f t="shared" si="338"/>
        <v>0</v>
      </c>
      <c r="CG255" s="267">
        <f t="shared" si="339"/>
        <v>-1</v>
      </c>
      <c r="CH255" s="354">
        <f t="shared" ca="1" si="340"/>
        <v>0</v>
      </c>
      <c r="CI255" s="100">
        <f t="shared" ca="1" si="341"/>
        <v>5</v>
      </c>
      <c r="CJ255" s="100">
        <f t="shared" ca="1" si="342"/>
        <v>2</v>
      </c>
      <c r="CK255" s="354">
        <f t="shared" ca="1" si="343"/>
        <v>1</v>
      </c>
      <c r="CL255" s="100">
        <f t="shared" ca="1" si="344"/>
        <v>6</v>
      </c>
      <c r="CM255" s="100">
        <f t="shared" ca="1" si="345"/>
        <v>4</v>
      </c>
      <c r="CN255" s="354">
        <f t="shared" ca="1" si="346"/>
        <v>1</v>
      </c>
      <c r="CO255" s="354"/>
      <c r="CR255" s="355" t="str">
        <f t="shared" ca="1" si="347"/>
        <v/>
      </c>
      <c r="CS255" s="355" t="str">
        <f t="shared" ca="1" si="348"/>
        <v xml:space="preserve">wR3'2&gt;2S </v>
      </c>
      <c r="CT255" s="355"/>
      <c r="CU255" s="355" t="str">
        <f t="shared" si="349"/>
        <v/>
      </c>
      <c r="CV255" s="355" t="str">
        <f t="shared" ca="1" si="350"/>
        <v/>
      </c>
      <c r="CW255" s="355" t="str">
        <f t="shared" ca="1" si="351"/>
        <v/>
      </c>
      <c r="CX255" s="402"/>
      <c r="CY255" t="str">
        <f t="shared" ca="1" si="352"/>
        <v xml:space="preserve">wR3'2&gt;2S </v>
      </c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</row>
    <row r="256" spans="1:133" x14ac:dyDescent="0.25">
      <c r="A256" s="126">
        <v>177</v>
      </c>
      <c r="B256" s="123">
        <f>IF(ввод!F179="","",ввод!F179)</f>
        <v>99.374420322770263</v>
      </c>
      <c r="C256" s="123">
        <f>IF(ввод!G179="","",ввод!G179)</f>
        <v>99.390771618228854</v>
      </c>
      <c r="D256" s="123" t="str">
        <f>IF(ввод!H179="","",ввод!H179)</f>
        <v/>
      </c>
      <c r="E256" s="124" t="str">
        <f>IF(ввод!I179="","",ввод!I179)</f>
        <v/>
      </c>
      <c r="F256" s="100">
        <f t="shared" si="387"/>
        <v>2</v>
      </c>
      <c r="G256" s="257">
        <f>IF(AND(F256&gt;=2,COUNTA(ввод!D179)=1),1,"")</f>
        <v>1</v>
      </c>
      <c r="H256" s="100">
        <f t="shared" si="284"/>
        <v>1.1562111899954602E-2</v>
      </c>
      <c r="K256" s="100">
        <f t="shared" si="280"/>
        <v>99.382595970499551</v>
      </c>
      <c r="M256" s="100">
        <f>IF(ISNUMBER(парам!$B$8),K256-парам!$B$8,K256-$B$3)</f>
        <v>-0.61740402950044881</v>
      </c>
      <c r="N256" s="100">
        <f t="shared" si="281"/>
        <v>-0.62</v>
      </c>
      <c r="O256" s="125">
        <f t="shared" ca="1" si="285"/>
        <v>-0.78509078002446564</v>
      </c>
      <c r="P256" s="100">
        <f t="shared" si="286"/>
        <v>1.6351295458591153E-2</v>
      </c>
      <c r="Q256" s="100">
        <f t="shared" si="282"/>
        <v>1.6E-2</v>
      </c>
      <c r="R256" s="125">
        <f t="shared" ca="1" si="287"/>
        <v>7.3375212624586387E-3</v>
      </c>
      <c r="S256" s="100">
        <f t="shared" si="353"/>
        <v>0.9646698067728039</v>
      </c>
      <c r="T256" s="100">
        <f t="shared" si="288"/>
        <v>0.96</v>
      </c>
      <c r="U256" s="125">
        <f t="shared" ca="1" si="354"/>
        <v>1.2207357140725286</v>
      </c>
      <c r="V256" s="174">
        <f t="shared" ca="1" si="289"/>
        <v>0</v>
      </c>
      <c r="W256" s="351">
        <f t="shared" ca="1" si="290"/>
        <v>0</v>
      </c>
      <c r="X256" s="174">
        <f t="shared" ca="1" si="291"/>
        <v>0</v>
      </c>
      <c r="Y256" s="174">
        <f t="shared" ca="1" si="292"/>
        <v>0</v>
      </c>
      <c r="Z256" s="351">
        <f t="shared" si="293"/>
        <v>-1</v>
      </c>
      <c r="AA256" s="174">
        <f t="shared" si="294"/>
        <v>3</v>
      </c>
      <c r="AB256" s="174">
        <f t="shared" si="295"/>
        <v>0</v>
      </c>
      <c r="AC256" s="352">
        <f t="shared" si="355"/>
        <v>-1</v>
      </c>
      <c r="AD256" s="267">
        <f t="shared" si="296"/>
        <v>0</v>
      </c>
      <c r="AE256" s="267">
        <f t="shared" si="297"/>
        <v>1</v>
      </c>
      <c r="AF256" s="354">
        <f t="shared" ca="1" si="298"/>
        <v>0</v>
      </c>
      <c r="AG256" s="100">
        <f t="shared" ca="1" si="299"/>
        <v>6</v>
      </c>
      <c r="AH256" s="100">
        <f t="shared" ca="1" si="300"/>
        <v>3</v>
      </c>
      <c r="AI256" s="354">
        <f t="shared" ca="1" si="301"/>
        <v>1</v>
      </c>
      <c r="AJ256" s="100">
        <f t="shared" ca="1" si="302"/>
        <v>5</v>
      </c>
      <c r="AK256" s="100">
        <f t="shared" ca="1" si="303"/>
        <v>3</v>
      </c>
      <c r="AL256" s="354">
        <f t="shared" ca="1" si="304"/>
        <v>0</v>
      </c>
      <c r="AM256" s="354">
        <f t="shared" ca="1" si="305"/>
        <v>1</v>
      </c>
      <c r="AN256" s="100">
        <f t="shared" ref="AN256:AO256" ca="1" si="403">SUM(AL252:AL256)</f>
        <v>1</v>
      </c>
      <c r="AO256" s="100">
        <f t="shared" ca="1" si="403"/>
        <v>2</v>
      </c>
      <c r="AP256" s="355" t="str">
        <f t="shared" ca="1" si="307"/>
        <v/>
      </c>
      <c r="AQ256" s="355" t="str">
        <f t="shared" ca="1" si="308"/>
        <v/>
      </c>
      <c r="AR256" s="355" t="str">
        <f t="shared" si="309"/>
        <v/>
      </c>
      <c r="AS256" s="355" t="str">
        <f t="shared" si="310"/>
        <v/>
      </c>
      <c r="AT256" s="355" t="str">
        <f t="shared" ca="1" si="311"/>
        <v/>
      </c>
      <c r="AU256" s="355" t="str">
        <f t="shared" ca="1" si="312"/>
        <v/>
      </c>
      <c r="AV256" s="355" t="str">
        <f t="shared" ca="1" si="313"/>
        <v/>
      </c>
      <c r="AW256" s="379">
        <f t="shared" ca="1" si="314"/>
        <v>0</v>
      </c>
      <c r="AX256" s="351">
        <f t="shared" ca="1" si="315"/>
        <v>0</v>
      </c>
      <c r="AY256" s="174">
        <f t="shared" ca="1" si="316"/>
        <v>0</v>
      </c>
      <c r="AZ256" s="174">
        <f t="shared" ca="1" si="317"/>
        <v>0</v>
      </c>
      <c r="BA256" s="351"/>
      <c r="BB256" s="174"/>
      <c r="BC256" s="174"/>
      <c r="BD256" s="352">
        <f t="shared" si="318"/>
        <v>-1</v>
      </c>
      <c r="BE256" s="267">
        <f t="shared" si="319"/>
        <v>0</v>
      </c>
      <c r="BF256" s="267">
        <f t="shared" si="320"/>
        <v>-1</v>
      </c>
      <c r="BG256" s="354">
        <f t="shared" ca="1" si="321"/>
        <v>1</v>
      </c>
      <c r="BH256" s="100">
        <f t="shared" ca="1" si="322"/>
        <v>9</v>
      </c>
      <c r="BI256" s="100">
        <f t="shared" ca="1" si="323"/>
        <v>6</v>
      </c>
      <c r="BJ256" s="354">
        <f t="shared" ca="1" si="324"/>
        <v>0</v>
      </c>
      <c r="BK256" s="100">
        <f t="shared" ca="1" si="325"/>
        <v>1</v>
      </c>
      <c r="BL256" s="100">
        <f t="shared" ca="1" si="326"/>
        <v>1</v>
      </c>
      <c r="BM256" s="354">
        <f t="shared" ca="1" si="327"/>
        <v>0</v>
      </c>
      <c r="BN256" s="354"/>
      <c r="BQ256" s="355" t="str">
        <f t="shared" ca="1" si="328"/>
        <v/>
      </c>
      <c r="BR256" s="355" t="str">
        <f t="shared" ca="1" si="329"/>
        <v/>
      </c>
      <c r="BS256" s="355"/>
      <c r="BT256" s="355" t="str">
        <f t="shared" si="330"/>
        <v/>
      </c>
      <c r="BU256" s="355" t="str">
        <f t="shared" ca="1" si="331"/>
        <v/>
      </c>
      <c r="BV256" s="355" t="str">
        <f t="shared" ca="1" si="332"/>
        <v/>
      </c>
      <c r="BW256" s="355"/>
      <c r="BX256" s="379">
        <f t="shared" ca="1" si="333"/>
        <v>0</v>
      </c>
      <c r="BY256" s="351">
        <f t="shared" ca="1" si="334"/>
        <v>1</v>
      </c>
      <c r="BZ256" s="174">
        <f t="shared" ca="1" si="335"/>
        <v>2</v>
      </c>
      <c r="CA256" s="174">
        <f t="shared" ca="1" si="336"/>
        <v>2</v>
      </c>
      <c r="CB256" s="351"/>
      <c r="CC256" s="174"/>
      <c r="CD256" s="174"/>
      <c r="CE256" s="352">
        <f t="shared" si="337"/>
        <v>1</v>
      </c>
      <c r="CF256" s="267">
        <f t="shared" si="338"/>
        <v>0</v>
      </c>
      <c r="CG256" s="267">
        <f t="shared" si="339"/>
        <v>1</v>
      </c>
      <c r="CH256" s="354">
        <f t="shared" ca="1" si="340"/>
        <v>0</v>
      </c>
      <c r="CI256" s="100">
        <f t="shared" ca="1" si="341"/>
        <v>5</v>
      </c>
      <c r="CJ256" s="100">
        <f t="shared" ca="1" si="342"/>
        <v>1</v>
      </c>
      <c r="CK256" s="354">
        <f t="shared" ca="1" si="343"/>
        <v>1</v>
      </c>
      <c r="CL256" s="100">
        <f t="shared" ca="1" si="344"/>
        <v>6</v>
      </c>
      <c r="CM256" s="100">
        <f t="shared" ca="1" si="345"/>
        <v>4</v>
      </c>
      <c r="CN256" s="354">
        <f t="shared" ca="1" si="346"/>
        <v>1</v>
      </c>
      <c r="CO256" s="354"/>
      <c r="CR256" s="355" t="str">
        <f t="shared" ca="1" si="347"/>
        <v/>
      </c>
      <c r="CS256" s="355" t="str">
        <f t="shared" ca="1" si="348"/>
        <v xml:space="preserve">wR3'2&gt;2S </v>
      </c>
      <c r="CT256" s="355"/>
      <c r="CU256" s="355" t="str">
        <f t="shared" si="349"/>
        <v/>
      </c>
      <c r="CV256" s="355" t="str">
        <f t="shared" ca="1" si="350"/>
        <v/>
      </c>
      <c r="CW256" s="355" t="str">
        <f t="shared" ca="1" si="351"/>
        <v/>
      </c>
      <c r="CX256" s="402"/>
      <c r="CY256" t="str">
        <f t="shared" ca="1" si="352"/>
        <v xml:space="preserve">wR3'2&gt;2S </v>
      </c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</row>
    <row r="257" spans="1:133" x14ac:dyDescent="0.25">
      <c r="A257" s="126">
        <v>178</v>
      </c>
      <c r="B257" s="123">
        <f>IF(ввод!F180="","",ввод!F180)</f>
        <v>100.49597675869263</v>
      </c>
      <c r="C257" s="123">
        <f>IF(ввод!G180="","",ввод!G180)</f>
        <v>100.34583271991438</v>
      </c>
      <c r="D257" s="123" t="str">
        <f>IF(ввод!H180="","",ввод!H180)</f>
        <v/>
      </c>
      <c r="E257" s="124" t="str">
        <f>IF(ввод!I180="","",ввод!I180)</f>
        <v/>
      </c>
      <c r="F257" s="100">
        <f t="shared" si="387"/>
        <v>2</v>
      </c>
      <c r="G257" s="257">
        <f>IF(AND(F257&gt;=2,COUNTA(ввод!D180)=1),1,"")</f>
        <v>1</v>
      </c>
      <c r="H257" s="100">
        <f t="shared" si="284"/>
        <v>0.10616786797483715</v>
      </c>
      <c r="K257" s="100">
        <f t="shared" si="280"/>
        <v>100.42090473930351</v>
      </c>
      <c r="M257" s="100">
        <f>IF(ISNUMBER(парам!$B$8),K257-парам!$B$8,K257-$B$3)</f>
        <v>0.42090473930350925</v>
      </c>
      <c r="N257" s="100">
        <f t="shared" si="281"/>
        <v>0.42</v>
      </c>
      <c r="O257" s="125">
        <f t="shared" ca="1" si="285"/>
        <v>0.53522234113560507</v>
      </c>
      <c r="P257" s="100">
        <f t="shared" si="286"/>
        <v>0.15014403877825089</v>
      </c>
      <c r="Q257" s="100">
        <f t="shared" si="282"/>
        <v>0.15</v>
      </c>
      <c r="R257" s="125">
        <f t="shared" ca="1" si="287"/>
        <v>6.737601187360312E-2</v>
      </c>
      <c r="S257" s="100">
        <f t="shared" si="353"/>
        <v>1.0383087688039581</v>
      </c>
      <c r="T257" s="100">
        <f t="shared" si="288"/>
        <v>1</v>
      </c>
      <c r="U257" s="125">
        <f t="shared" ca="1" si="354"/>
        <v>1.2715997021588841</v>
      </c>
      <c r="V257" s="174">
        <f t="shared" ca="1" si="289"/>
        <v>0</v>
      </c>
      <c r="W257" s="351">
        <f t="shared" ca="1" si="290"/>
        <v>0</v>
      </c>
      <c r="X257" s="174">
        <f t="shared" ca="1" si="291"/>
        <v>0</v>
      </c>
      <c r="Y257" s="174">
        <f t="shared" ca="1" si="292"/>
        <v>0</v>
      </c>
      <c r="Z257" s="351">
        <f t="shared" si="293"/>
        <v>1</v>
      </c>
      <c r="AA257" s="174">
        <f t="shared" si="294"/>
        <v>1</v>
      </c>
      <c r="AB257" s="174">
        <f t="shared" si="295"/>
        <v>2</v>
      </c>
      <c r="AC257" s="352">
        <f t="shared" si="355"/>
        <v>1</v>
      </c>
      <c r="AD257" s="267">
        <f t="shared" si="296"/>
        <v>2</v>
      </c>
      <c r="AE257" s="267">
        <f t="shared" si="297"/>
        <v>1</v>
      </c>
      <c r="AF257" s="354">
        <f t="shared" ca="1" si="298"/>
        <v>1</v>
      </c>
      <c r="AG257" s="100">
        <f t="shared" ca="1" si="299"/>
        <v>7</v>
      </c>
      <c r="AH257" s="100">
        <f t="shared" ca="1" si="300"/>
        <v>3</v>
      </c>
      <c r="AI257" s="354">
        <f t="shared" ca="1" si="301"/>
        <v>0</v>
      </c>
      <c r="AJ257" s="100">
        <f t="shared" ca="1" si="302"/>
        <v>4</v>
      </c>
      <c r="AK257" s="100">
        <f t="shared" ca="1" si="303"/>
        <v>2</v>
      </c>
      <c r="AL257" s="354">
        <f t="shared" ca="1" si="304"/>
        <v>0</v>
      </c>
      <c r="AM257" s="354">
        <f t="shared" ca="1" si="305"/>
        <v>0</v>
      </c>
      <c r="AN257" s="100">
        <f t="shared" ref="AN257:AO257" ca="1" si="404">SUM(AL253:AL257)</f>
        <v>1</v>
      </c>
      <c r="AO257" s="100">
        <f t="shared" ca="1" si="404"/>
        <v>2</v>
      </c>
      <c r="AP257" s="355" t="str">
        <f t="shared" ca="1" si="307"/>
        <v/>
      </c>
      <c r="AQ257" s="355" t="str">
        <f t="shared" ca="1" si="308"/>
        <v/>
      </c>
      <c r="AR257" s="355" t="str">
        <f t="shared" si="309"/>
        <v/>
      </c>
      <c r="AS257" s="355" t="str">
        <f t="shared" si="310"/>
        <v/>
      </c>
      <c r="AT257" s="355" t="str">
        <f t="shared" ca="1" si="311"/>
        <v/>
      </c>
      <c r="AU257" s="355" t="str">
        <f t="shared" ca="1" si="312"/>
        <v/>
      </c>
      <c r="AV257" s="355" t="str">
        <f t="shared" ca="1" si="313"/>
        <v/>
      </c>
      <c r="AW257" s="379">
        <f t="shared" ca="1" si="314"/>
        <v>0</v>
      </c>
      <c r="AX257" s="351">
        <f t="shared" ca="1" si="315"/>
        <v>0</v>
      </c>
      <c r="AY257" s="174">
        <f t="shared" ca="1" si="316"/>
        <v>0</v>
      </c>
      <c r="AZ257" s="174">
        <f t="shared" ca="1" si="317"/>
        <v>0</v>
      </c>
      <c r="BA257" s="351"/>
      <c r="BB257" s="174"/>
      <c r="BC257" s="174"/>
      <c r="BD257" s="352">
        <f t="shared" si="318"/>
        <v>1</v>
      </c>
      <c r="BE257" s="267">
        <f t="shared" si="319"/>
        <v>0</v>
      </c>
      <c r="BF257" s="267">
        <f t="shared" si="320"/>
        <v>-1</v>
      </c>
      <c r="BG257" s="354">
        <f t="shared" ca="1" si="321"/>
        <v>1</v>
      </c>
      <c r="BH257" s="100">
        <f t="shared" ca="1" si="322"/>
        <v>9</v>
      </c>
      <c r="BI257" s="100">
        <f t="shared" ca="1" si="323"/>
        <v>6</v>
      </c>
      <c r="BJ257" s="354">
        <f t="shared" ca="1" si="324"/>
        <v>0</v>
      </c>
      <c r="BK257" s="100">
        <f t="shared" ca="1" si="325"/>
        <v>1</v>
      </c>
      <c r="BL257" s="100">
        <f t="shared" ca="1" si="326"/>
        <v>0</v>
      </c>
      <c r="BM257" s="354">
        <f t="shared" ca="1" si="327"/>
        <v>0</v>
      </c>
      <c r="BN257" s="354"/>
      <c r="BQ257" s="355" t="str">
        <f t="shared" ca="1" si="328"/>
        <v/>
      </c>
      <c r="BR257" s="355" t="str">
        <f t="shared" ca="1" si="329"/>
        <v/>
      </c>
      <c r="BS257" s="355"/>
      <c r="BT257" s="355" t="str">
        <f t="shared" si="330"/>
        <v/>
      </c>
      <c r="BU257" s="355" t="str">
        <f t="shared" ca="1" si="331"/>
        <v/>
      </c>
      <c r="BV257" s="355" t="str">
        <f t="shared" ca="1" si="332"/>
        <v/>
      </c>
      <c r="BW257" s="355"/>
      <c r="BX257" s="379">
        <f t="shared" ca="1" si="333"/>
        <v>0</v>
      </c>
      <c r="BY257" s="351">
        <f t="shared" ca="1" si="334"/>
        <v>1</v>
      </c>
      <c r="BZ257" s="174">
        <f t="shared" ca="1" si="335"/>
        <v>2</v>
      </c>
      <c r="CA257" s="174">
        <f t="shared" ca="1" si="336"/>
        <v>2</v>
      </c>
      <c r="CB257" s="351"/>
      <c r="CC257" s="174"/>
      <c r="CD257" s="174"/>
      <c r="CE257" s="352">
        <f t="shared" si="337"/>
        <v>1</v>
      </c>
      <c r="CF257" s="267">
        <f t="shared" si="338"/>
        <v>2</v>
      </c>
      <c r="CG257" s="267">
        <f t="shared" si="339"/>
        <v>1</v>
      </c>
      <c r="CH257" s="354">
        <f t="shared" ca="1" si="340"/>
        <v>0</v>
      </c>
      <c r="CI257" s="100">
        <f t="shared" ca="1" si="341"/>
        <v>4</v>
      </c>
      <c r="CJ257" s="100">
        <f t="shared" ca="1" si="342"/>
        <v>1</v>
      </c>
      <c r="CK257" s="354">
        <f t="shared" ca="1" si="343"/>
        <v>1</v>
      </c>
      <c r="CL257" s="100">
        <f t="shared" ca="1" si="344"/>
        <v>7</v>
      </c>
      <c r="CM257" s="100">
        <f t="shared" ca="1" si="345"/>
        <v>4</v>
      </c>
      <c r="CN257" s="354">
        <f t="shared" ca="1" si="346"/>
        <v>1</v>
      </c>
      <c r="CO257" s="354"/>
      <c r="CR257" s="355" t="str">
        <f t="shared" ca="1" si="347"/>
        <v/>
      </c>
      <c r="CS257" s="355" t="str">
        <f t="shared" ca="1" si="348"/>
        <v xml:space="preserve">wR3'2&gt;2S </v>
      </c>
      <c r="CT257" s="355"/>
      <c r="CU257" s="355" t="str">
        <f t="shared" si="349"/>
        <v/>
      </c>
      <c r="CV257" s="355" t="str">
        <f t="shared" ca="1" si="350"/>
        <v/>
      </c>
      <c r="CW257" s="355" t="str">
        <f t="shared" ca="1" si="351"/>
        <v/>
      </c>
      <c r="CX257" s="402"/>
      <c r="CY257" t="str">
        <f t="shared" ca="1" si="352"/>
        <v xml:space="preserve">wR3'2&gt;2S </v>
      </c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</row>
    <row r="258" spans="1:133" x14ac:dyDescent="0.25">
      <c r="A258" s="126">
        <v>179</v>
      </c>
      <c r="B258" s="123">
        <f>IF(ввод!F181="","",ввод!F181)</f>
        <v>101.47062135791035</v>
      </c>
      <c r="C258" s="123">
        <f>IF(ввод!G181="","",ввод!G181)</f>
        <v>98.943412980212941</v>
      </c>
      <c r="D258" s="123" t="str">
        <f>IF(ввод!H181="","",ввод!H181)</f>
        <v/>
      </c>
      <c r="E258" s="124" t="str">
        <f>IF(ввод!I181="","",ввод!I181)</f>
        <v/>
      </c>
      <c r="F258" s="100">
        <f t="shared" si="387"/>
        <v>2</v>
      </c>
      <c r="G258" s="257">
        <f>IF(AND(F258&gt;=2,COUNTA(ввод!D181)=1),1,"")</f>
        <v>1</v>
      </c>
      <c r="H258" s="100">
        <f t="shared" si="284"/>
        <v>1.7870061813412892</v>
      </c>
      <c r="K258" s="100">
        <f t="shared" si="280"/>
        <v>100.20701716906164</v>
      </c>
      <c r="M258" s="100">
        <f>IF(ISNUMBER(парам!$B$8),K258-парам!$B$8,K258-$B$3)</f>
        <v>0.20701716906164336</v>
      </c>
      <c r="N258" s="100">
        <f t="shared" si="281"/>
        <v>0.21</v>
      </c>
      <c r="O258" s="125">
        <f t="shared" ca="1" si="285"/>
        <v>0.26324297052056106</v>
      </c>
      <c r="P258" s="100">
        <f t="shared" si="286"/>
        <v>2.5272083776974057</v>
      </c>
      <c r="Q258" s="100">
        <f t="shared" si="282"/>
        <v>2.5</v>
      </c>
      <c r="R258" s="125">
        <f t="shared" ca="1" si="287"/>
        <v>1.134065814722673</v>
      </c>
      <c r="S258" s="100">
        <f t="shared" si="353"/>
        <v>0.21388757024186589</v>
      </c>
      <c r="T258" s="100">
        <f t="shared" si="288"/>
        <v>0.21</v>
      </c>
      <c r="U258" s="125">
        <f t="shared" ca="1" si="354"/>
        <v>0.26703593745336562</v>
      </c>
      <c r="V258" s="174">
        <f t="shared" ca="1" si="289"/>
        <v>0</v>
      </c>
      <c r="W258" s="351">
        <f t="shared" ca="1" si="290"/>
        <v>0</v>
      </c>
      <c r="X258" s="174">
        <f t="shared" ca="1" si="291"/>
        <v>0</v>
      </c>
      <c r="Y258" s="174">
        <f t="shared" ca="1" si="292"/>
        <v>0</v>
      </c>
      <c r="Z258" s="351">
        <f t="shared" si="293"/>
        <v>1</v>
      </c>
      <c r="AA258" s="174">
        <f t="shared" si="294"/>
        <v>1</v>
      </c>
      <c r="AB258" s="174">
        <f t="shared" si="295"/>
        <v>2</v>
      </c>
      <c r="AC258" s="352">
        <f t="shared" si="355"/>
        <v>-1</v>
      </c>
      <c r="AD258" s="267">
        <f t="shared" si="296"/>
        <v>0</v>
      </c>
      <c r="AE258" s="267">
        <f t="shared" si="297"/>
        <v>-1</v>
      </c>
      <c r="AF258" s="354">
        <f t="shared" ca="1" si="298"/>
        <v>1</v>
      </c>
      <c r="AG258" s="100">
        <f t="shared" ca="1" si="299"/>
        <v>8</v>
      </c>
      <c r="AH258" s="100">
        <f t="shared" ca="1" si="300"/>
        <v>4</v>
      </c>
      <c r="AI258" s="354">
        <f t="shared" ca="1" si="301"/>
        <v>0</v>
      </c>
      <c r="AJ258" s="100">
        <f t="shared" ca="1" si="302"/>
        <v>4</v>
      </c>
      <c r="AK258" s="100">
        <f t="shared" ca="1" si="303"/>
        <v>1</v>
      </c>
      <c r="AL258" s="354">
        <f t="shared" ca="1" si="304"/>
        <v>0</v>
      </c>
      <c r="AM258" s="354">
        <f t="shared" ca="1" si="305"/>
        <v>0</v>
      </c>
      <c r="AN258" s="100">
        <f t="shared" ref="AN258:AO258" ca="1" si="405">SUM(AL254:AL258)</f>
        <v>0</v>
      </c>
      <c r="AO258" s="100">
        <f t="shared" ca="1" si="405"/>
        <v>2</v>
      </c>
      <c r="AP258" s="355" t="str">
        <f t="shared" ca="1" si="307"/>
        <v/>
      </c>
      <c r="AQ258" s="355" t="str">
        <f t="shared" ca="1" si="308"/>
        <v/>
      </c>
      <c r="AR258" s="355" t="str">
        <f t="shared" si="309"/>
        <v/>
      </c>
      <c r="AS258" s="355" t="str">
        <f t="shared" si="310"/>
        <v/>
      </c>
      <c r="AT258" s="355" t="str">
        <f t="shared" ca="1" si="311"/>
        <v/>
      </c>
      <c r="AU258" s="355" t="str">
        <f t="shared" ca="1" si="312"/>
        <v/>
      </c>
      <c r="AV258" s="355" t="str">
        <f t="shared" ca="1" si="313"/>
        <v/>
      </c>
      <c r="AW258" s="379">
        <f t="shared" ca="1" si="314"/>
        <v>0</v>
      </c>
      <c r="AX258" s="351">
        <f t="shared" ca="1" si="315"/>
        <v>1</v>
      </c>
      <c r="AY258" s="174">
        <f t="shared" ca="1" si="316"/>
        <v>1</v>
      </c>
      <c r="AZ258" s="174">
        <f t="shared" ca="1" si="317"/>
        <v>1</v>
      </c>
      <c r="BA258" s="351"/>
      <c r="BB258" s="174"/>
      <c r="BC258" s="174"/>
      <c r="BD258" s="352">
        <f t="shared" si="318"/>
        <v>1</v>
      </c>
      <c r="BE258" s="267">
        <f t="shared" si="319"/>
        <v>0</v>
      </c>
      <c r="BF258" s="267">
        <f t="shared" si="320"/>
        <v>-1</v>
      </c>
      <c r="BG258" s="354">
        <f t="shared" ca="1" si="321"/>
        <v>0</v>
      </c>
      <c r="BH258" s="100">
        <f t="shared" ca="1" si="322"/>
        <v>9</v>
      </c>
      <c r="BI258" s="100">
        <f t="shared" ca="1" si="323"/>
        <v>5</v>
      </c>
      <c r="BJ258" s="354">
        <f t="shared" ca="1" si="324"/>
        <v>1</v>
      </c>
      <c r="BK258" s="100">
        <f t="shared" ca="1" si="325"/>
        <v>2</v>
      </c>
      <c r="BL258" s="100">
        <f t="shared" ca="1" si="326"/>
        <v>1</v>
      </c>
      <c r="BM258" s="354">
        <f t="shared" ca="1" si="327"/>
        <v>1</v>
      </c>
      <c r="BN258" s="354"/>
      <c r="BQ258" s="355" t="str">
        <f t="shared" ca="1" si="328"/>
        <v/>
      </c>
      <c r="BR258" s="355" t="str">
        <f t="shared" ca="1" si="329"/>
        <v/>
      </c>
      <c r="BS258" s="355"/>
      <c r="BT258" s="355" t="str">
        <f t="shared" si="330"/>
        <v/>
      </c>
      <c r="BU258" s="355" t="str">
        <f t="shared" ca="1" si="331"/>
        <v/>
      </c>
      <c r="BV258" s="355" t="str">
        <f t="shared" ca="1" si="332"/>
        <v/>
      </c>
      <c r="BW258" s="355"/>
      <c r="BX258" s="379">
        <f t="shared" ca="1" si="333"/>
        <v>0</v>
      </c>
      <c r="BY258" s="351">
        <f t="shared" ca="1" si="334"/>
        <v>0</v>
      </c>
      <c r="BZ258" s="174">
        <f t="shared" ca="1" si="335"/>
        <v>1</v>
      </c>
      <c r="CA258" s="174">
        <f t="shared" ca="1" si="336"/>
        <v>1</v>
      </c>
      <c r="CB258" s="351"/>
      <c r="CC258" s="174"/>
      <c r="CD258" s="174"/>
      <c r="CE258" s="352">
        <f t="shared" si="337"/>
        <v>-1</v>
      </c>
      <c r="CF258" s="267">
        <f t="shared" si="338"/>
        <v>0</v>
      </c>
      <c r="CG258" s="267">
        <f t="shared" si="339"/>
        <v>1</v>
      </c>
      <c r="CH258" s="354">
        <f t="shared" ca="1" si="340"/>
        <v>1</v>
      </c>
      <c r="CI258" s="100">
        <f t="shared" ca="1" si="341"/>
        <v>5</v>
      </c>
      <c r="CJ258" s="100">
        <f t="shared" ca="1" si="342"/>
        <v>1</v>
      </c>
      <c r="CK258" s="354">
        <f t="shared" ca="1" si="343"/>
        <v>0</v>
      </c>
      <c r="CL258" s="100">
        <f t="shared" ca="1" si="344"/>
        <v>6</v>
      </c>
      <c r="CM258" s="100">
        <f t="shared" ca="1" si="345"/>
        <v>3</v>
      </c>
      <c r="CN258" s="354">
        <f t="shared" ca="1" si="346"/>
        <v>0</v>
      </c>
      <c r="CO258" s="354"/>
      <c r="CR258" s="355" t="str">
        <f t="shared" ca="1" si="347"/>
        <v/>
      </c>
      <c r="CS258" s="355" t="str">
        <f t="shared" ca="1" si="348"/>
        <v/>
      </c>
      <c r="CT258" s="355"/>
      <c r="CU258" s="355" t="str">
        <f t="shared" si="349"/>
        <v/>
      </c>
      <c r="CV258" s="355" t="str">
        <f t="shared" ca="1" si="350"/>
        <v/>
      </c>
      <c r="CW258" s="355" t="str">
        <f t="shared" ca="1" si="351"/>
        <v/>
      </c>
      <c r="CX258" s="402"/>
      <c r="CY258" t="str">
        <f t="shared" ca="1" si="352"/>
        <v/>
      </c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</row>
    <row r="259" spans="1:133" x14ac:dyDescent="0.25">
      <c r="A259" s="126">
        <v>180</v>
      </c>
      <c r="B259" s="123">
        <f>IF(ввод!F182="","",ввод!F182)</f>
        <v>98.975796630879387</v>
      </c>
      <c r="C259" s="123">
        <f>IF(ввод!G182="","",ввод!G182)</f>
        <v>101.62662249580318</v>
      </c>
      <c r="D259" s="123" t="str">
        <f>IF(ввод!H182="","",ввод!H182)</f>
        <v/>
      </c>
      <c r="E259" s="124" t="str">
        <f>IF(ввод!I182="","",ввод!I182)</f>
        <v/>
      </c>
      <c r="F259" s="100">
        <f t="shared" si="387"/>
        <v>2</v>
      </c>
      <c r="G259" s="257">
        <f>IF(AND(F259&gt;=2,COUNTA(ввод!D182)=1),1,"")</f>
        <v>1</v>
      </c>
      <c r="H259" s="100">
        <f t="shared" si="284"/>
        <v>1.874416944832306</v>
      </c>
      <c r="K259" s="100">
        <f t="shared" si="280"/>
        <v>100.30120956334127</v>
      </c>
      <c r="M259" s="100">
        <f>IF(ISNUMBER(парам!$B$8),K259-парам!$B$8,K259-$B$3)</f>
        <v>0.30120956334127413</v>
      </c>
      <c r="N259" s="100">
        <f t="shared" si="281"/>
        <v>0.3</v>
      </c>
      <c r="O259" s="125">
        <f t="shared" ca="1" si="285"/>
        <v>0.38301799103217171</v>
      </c>
      <c r="P259" s="100">
        <f t="shared" si="286"/>
        <v>2.6508258649237888</v>
      </c>
      <c r="Q259" s="100">
        <f t="shared" si="282"/>
        <v>2.7</v>
      </c>
      <c r="R259" s="125">
        <f t="shared" ca="1" si="287"/>
        <v>1.1895382354389608</v>
      </c>
      <c r="S259" s="100">
        <f t="shared" si="353"/>
        <v>9.4192394279630776E-2</v>
      </c>
      <c r="T259" s="100">
        <f t="shared" si="288"/>
        <v>9.4E-2</v>
      </c>
      <c r="U259" s="125">
        <f t="shared" ca="1" si="354"/>
        <v>0.11953037200293511</v>
      </c>
      <c r="V259" s="174">
        <f t="shared" ca="1" si="289"/>
        <v>0</v>
      </c>
      <c r="W259" s="351">
        <f t="shared" ca="1" si="290"/>
        <v>0</v>
      </c>
      <c r="X259" s="174">
        <f t="shared" ca="1" si="291"/>
        <v>0</v>
      </c>
      <c r="Y259" s="174">
        <f t="shared" ca="1" si="292"/>
        <v>0</v>
      </c>
      <c r="Z259" s="351">
        <f t="shared" si="293"/>
        <v>1</v>
      </c>
      <c r="AA259" s="174">
        <f t="shared" si="294"/>
        <v>3</v>
      </c>
      <c r="AB259" s="174">
        <f t="shared" si="295"/>
        <v>2</v>
      </c>
      <c r="AC259" s="352">
        <f t="shared" si="355"/>
        <v>1</v>
      </c>
      <c r="AD259" s="267">
        <f t="shared" si="296"/>
        <v>0</v>
      </c>
      <c r="AE259" s="267">
        <f t="shared" si="297"/>
        <v>1</v>
      </c>
      <c r="AF259" s="354">
        <f t="shared" ca="1" si="298"/>
        <v>1</v>
      </c>
      <c r="AG259" s="100">
        <f t="shared" ca="1" si="299"/>
        <v>8</v>
      </c>
      <c r="AH259" s="100">
        <f t="shared" ca="1" si="300"/>
        <v>4</v>
      </c>
      <c r="AI259" s="354">
        <f t="shared" ca="1" si="301"/>
        <v>0</v>
      </c>
      <c r="AJ259" s="100">
        <f t="shared" ca="1" si="302"/>
        <v>3</v>
      </c>
      <c r="AK259" s="100">
        <f t="shared" ca="1" si="303"/>
        <v>1</v>
      </c>
      <c r="AL259" s="354">
        <f t="shared" ca="1" si="304"/>
        <v>0</v>
      </c>
      <c r="AM259" s="354">
        <f t="shared" ca="1" si="305"/>
        <v>0</v>
      </c>
      <c r="AN259" s="100">
        <f t="shared" ref="AN259:AO259" ca="1" si="406">SUM(AL255:AL259)</f>
        <v>0</v>
      </c>
      <c r="AO259" s="100">
        <f t="shared" ca="1" si="406"/>
        <v>1</v>
      </c>
      <c r="AP259" s="355" t="str">
        <f t="shared" ca="1" si="307"/>
        <v/>
      </c>
      <c r="AQ259" s="355" t="str">
        <f t="shared" ca="1" si="308"/>
        <v/>
      </c>
      <c r="AR259" s="355" t="str">
        <f t="shared" si="309"/>
        <v/>
      </c>
      <c r="AS259" s="355" t="str">
        <f t="shared" si="310"/>
        <v/>
      </c>
      <c r="AT259" s="355" t="str">
        <f t="shared" ca="1" si="311"/>
        <v/>
      </c>
      <c r="AU259" s="355" t="str">
        <f t="shared" ca="1" si="312"/>
        <v/>
      </c>
      <c r="AV259" s="355" t="str">
        <f t="shared" ca="1" si="313"/>
        <v/>
      </c>
      <c r="AW259" s="379">
        <f t="shared" ca="1" si="314"/>
        <v>0</v>
      </c>
      <c r="AX259" s="351">
        <f t="shared" ca="1" si="315"/>
        <v>1</v>
      </c>
      <c r="AY259" s="174">
        <f t="shared" ca="1" si="316"/>
        <v>2</v>
      </c>
      <c r="AZ259" s="174">
        <f t="shared" ca="1" si="317"/>
        <v>1</v>
      </c>
      <c r="BA259" s="351"/>
      <c r="BB259" s="174"/>
      <c r="BC259" s="174"/>
      <c r="BD259" s="352">
        <f t="shared" si="318"/>
        <v>1</v>
      </c>
      <c r="BE259" s="267">
        <f t="shared" si="319"/>
        <v>0</v>
      </c>
      <c r="BF259" s="267">
        <f t="shared" si="320"/>
        <v>1</v>
      </c>
      <c r="BG259" s="354">
        <f t="shared" ca="1" si="321"/>
        <v>0</v>
      </c>
      <c r="BH259" s="100">
        <f t="shared" ca="1" si="322"/>
        <v>9</v>
      </c>
      <c r="BI259" s="100">
        <f t="shared" ca="1" si="323"/>
        <v>4</v>
      </c>
      <c r="BJ259" s="354">
        <f t="shared" ca="1" si="324"/>
        <v>1</v>
      </c>
      <c r="BK259" s="100">
        <f t="shared" ca="1" si="325"/>
        <v>3</v>
      </c>
      <c r="BL259" s="100">
        <f t="shared" ca="1" si="326"/>
        <v>2</v>
      </c>
      <c r="BM259" s="354">
        <f t="shared" ca="1" si="327"/>
        <v>1</v>
      </c>
      <c r="BN259" s="354"/>
      <c r="BQ259" s="355" t="str">
        <f t="shared" ca="1" si="328"/>
        <v/>
      </c>
      <c r="BR259" s="355" t="str">
        <f t="shared" ca="1" si="329"/>
        <v xml:space="preserve">wr3'2&gt;2S </v>
      </c>
      <c r="BS259" s="355"/>
      <c r="BT259" s="355" t="str">
        <f t="shared" si="330"/>
        <v/>
      </c>
      <c r="BU259" s="355" t="str">
        <f t="shared" ca="1" si="331"/>
        <v/>
      </c>
      <c r="BV259" s="355" t="str">
        <f t="shared" ca="1" si="332"/>
        <v/>
      </c>
      <c r="BW259" s="355"/>
      <c r="BX259" s="379">
        <f t="shared" ca="1" si="333"/>
        <v>0</v>
      </c>
      <c r="BY259" s="351">
        <f t="shared" ca="1" si="334"/>
        <v>0</v>
      </c>
      <c r="BZ259" s="174">
        <f t="shared" ca="1" si="335"/>
        <v>0</v>
      </c>
      <c r="CA259" s="174">
        <f t="shared" ca="1" si="336"/>
        <v>1</v>
      </c>
      <c r="CB259" s="351"/>
      <c r="CC259" s="174"/>
      <c r="CD259" s="174"/>
      <c r="CE259" s="352">
        <f t="shared" si="337"/>
        <v>-1</v>
      </c>
      <c r="CF259" s="267">
        <f t="shared" si="338"/>
        <v>0</v>
      </c>
      <c r="CG259" s="267">
        <f t="shared" si="339"/>
        <v>-1</v>
      </c>
      <c r="CH259" s="354">
        <f t="shared" ca="1" si="340"/>
        <v>1</v>
      </c>
      <c r="CI259" s="100">
        <f t="shared" ca="1" si="341"/>
        <v>6</v>
      </c>
      <c r="CJ259" s="100">
        <f t="shared" ca="1" si="342"/>
        <v>2</v>
      </c>
      <c r="CK259" s="354">
        <f t="shared" ca="1" si="343"/>
        <v>0</v>
      </c>
      <c r="CL259" s="100">
        <f t="shared" ca="1" si="344"/>
        <v>6</v>
      </c>
      <c r="CM259" s="100">
        <f t="shared" ca="1" si="345"/>
        <v>2</v>
      </c>
      <c r="CN259" s="354">
        <f t="shared" ca="1" si="346"/>
        <v>0</v>
      </c>
      <c r="CO259" s="354"/>
      <c r="CR259" s="355" t="str">
        <f t="shared" ca="1" si="347"/>
        <v/>
      </c>
      <c r="CS259" s="355" t="str">
        <f t="shared" ca="1" si="348"/>
        <v/>
      </c>
      <c r="CT259" s="355"/>
      <c r="CU259" s="355" t="str">
        <f t="shared" si="349"/>
        <v/>
      </c>
      <c r="CV259" s="355" t="str">
        <f t="shared" ca="1" si="350"/>
        <v/>
      </c>
      <c r="CW259" s="355" t="str">
        <f t="shared" ca="1" si="351"/>
        <v/>
      </c>
      <c r="CX259" s="402"/>
      <c r="CY259" t="str">
        <f t="shared" ca="1" si="352"/>
        <v xml:space="preserve">wr3'2&gt;2S </v>
      </c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</row>
    <row r="260" spans="1:133" x14ac:dyDescent="0.25">
      <c r="A260" s="126">
        <v>181</v>
      </c>
      <c r="B260" s="123">
        <f>IF(ввод!F183="","",ввод!F183)</f>
        <v>100.57801801818844</v>
      </c>
      <c r="C260" s="123">
        <f>IF(ввод!G183="","",ввод!G183)</f>
        <v>102.04039020200834</v>
      </c>
      <c r="D260" s="123" t="str">
        <f>IF(ввод!H183="","",ввод!H183)</f>
        <v/>
      </c>
      <c r="E260" s="124" t="str">
        <f>IF(ввод!I183="","",ввод!I183)</f>
        <v/>
      </c>
      <c r="F260" s="100">
        <f t="shared" si="387"/>
        <v>2</v>
      </c>
      <c r="G260" s="257">
        <f>IF(AND(F260&gt;=2,COUNTA(ввод!D183)=1),1,"")</f>
        <v>1</v>
      </c>
      <c r="H260" s="100">
        <f t="shared" si="284"/>
        <v>1.0340532877976278</v>
      </c>
      <c r="K260" s="100">
        <f t="shared" si="280"/>
        <v>101.30920411009839</v>
      </c>
      <c r="M260" s="100">
        <f>IF(ISNUMBER(парам!$B$8),K260-парам!$B$8,K260-$B$3)</f>
        <v>1.309204110098392</v>
      </c>
      <c r="N260" s="100">
        <f t="shared" si="281"/>
        <v>1.3</v>
      </c>
      <c r="O260" s="125">
        <f t="shared" ca="1" si="285"/>
        <v>1.6647835564663021</v>
      </c>
      <c r="P260" s="100">
        <f t="shared" si="286"/>
        <v>1.4623721838198946</v>
      </c>
      <c r="Q260" s="100">
        <f t="shared" si="282"/>
        <v>1.5</v>
      </c>
      <c r="R260" s="125">
        <f t="shared" ca="1" si="287"/>
        <v>0.65622855507566469</v>
      </c>
      <c r="S260" s="100">
        <f t="shared" si="353"/>
        <v>1.0079945467571179</v>
      </c>
      <c r="T260" s="100">
        <f t="shared" si="288"/>
        <v>1</v>
      </c>
      <c r="U260" s="125">
        <f t="shared" ca="1" si="354"/>
        <v>1.2715997021588841</v>
      </c>
      <c r="V260" s="174">
        <f t="shared" ca="1" si="289"/>
        <v>0</v>
      </c>
      <c r="W260" s="351">
        <f t="shared" ca="1" si="290"/>
        <v>1</v>
      </c>
      <c r="X260" s="174">
        <f t="shared" ca="1" si="291"/>
        <v>1</v>
      </c>
      <c r="Y260" s="174">
        <f t="shared" ca="1" si="292"/>
        <v>1</v>
      </c>
      <c r="Z260" s="351">
        <f t="shared" si="293"/>
        <v>1</v>
      </c>
      <c r="AA260" s="174">
        <f t="shared" si="294"/>
        <v>5</v>
      </c>
      <c r="AB260" s="174">
        <f t="shared" si="295"/>
        <v>4</v>
      </c>
      <c r="AC260" s="352">
        <f t="shared" si="355"/>
        <v>1</v>
      </c>
      <c r="AD260" s="267">
        <f t="shared" si="296"/>
        <v>2</v>
      </c>
      <c r="AE260" s="267">
        <f t="shared" si="297"/>
        <v>1</v>
      </c>
      <c r="AF260" s="354">
        <f t="shared" ca="1" si="298"/>
        <v>0</v>
      </c>
      <c r="AG260" s="100">
        <f t="shared" ca="1" si="299"/>
        <v>7</v>
      </c>
      <c r="AH260" s="100">
        <f t="shared" ca="1" si="300"/>
        <v>4</v>
      </c>
      <c r="AI260" s="354">
        <f t="shared" ca="1" si="301"/>
        <v>1</v>
      </c>
      <c r="AJ260" s="100">
        <f t="shared" ca="1" si="302"/>
        <v>4</v>
      </c>
      <c r="AK260" s="100">
        <f t="shared" ca="1" si="303"/>
        <v>1</v>
      </c>
      <c r="AL260" s="354">
        <f t="shared" ca="1" si="304"/>
        <v>1</v>
      </c>
      <c r="AM260" s="354">
        <f t="shared" ca="1" si="305"/>
        <v>0</v>
      </c>
      <c r="AN260" s="100">
        <f t="shared" ref="AN260:AO260" ca="1" si="407">SUM(AL256:AL260)</f>
        <v>1</v>
      </c>
      <c r="AO260" s="100">
        <f t="shared" ca="1" si="407"/>
        <v>1</v>
      </c>
      <c r="AP260" s="355" t="str">
        <f t="shared" ca="1" si="307"/>
        <v/>
      </c>
      <c r="AQ260" s="355" t="str">
        <f t="shared" ca="1" si="308"/>
        <v/>
      </c>
      <c r="AR260" s="355" t="str">
        <f t="shared" si="309"/>
        <v/>
      </c>
      <c r="AS260" s="355" t="str">
        <f t="shared" si="310"/>
        <v/>
      </c>
      <c r="AT260" s="355" t="str">
        <f t="shared" ca="1" si="311"/>
        <v/>
      </c>
      <c r="AU260" s="355" t="str">
        <f t="shared" ca="1" si="312"/>
        <v/>
      </c>
      <c r="AV260" s="355" t="str">
        <f t="shared" ca="1" si="313"/>
        <v/>
      </c>
      <c r="AW260" s="379">
        <f t="shared" ca="1" si="314"/>
        <v>0</v>
      </c>
      <c r="AX260" s="351">
        <f t="shared" ca="1" si="315"/>
        <v>0</v>
      </c>
      <c r="AY260" s="174">
        <f t="shared" ca="1" si="316"/>
        <v>1</v>
      </c>
      <c r="AZ260" s="174">
        <f t="shared" ca="1" si="317"/>
        <v>1</v>
      </c>
      <c r="BA260" s="351"/>
      <c r="BB260" s="174"/>
      <c r="BC260" s="174"/>
      <c r="BD260" s="352">
        <f t="shared" si="318"/>
        <v>-1</v>
      </c>
      <c r="BE260" s="267">
        <f t="shared" si="319"/>
        <v>0</v>
      </c>
      <c r="BF260" s="267">
        <f t="shared" si="320"/>
        <v>1</v>
      </c>
      <c r="BG260" s="354">
        <f t="shared" ca="1" si="321"/>
        <v>0</v>
      </c>
      <c r="BH260" s="100">
        <f t="shared" ca="1" si="322"/>
        <v>9</v>
      </c>
      <c r="BI260" s="100">
        <f t="shared" ca="1" si="323"/>
        <v>4</v>
      </c>
      <c r="BJ260" s="354">
        <f t="shared" ca="1" si="324"/>
        <v>1</v>
      </c>
      <c r="BK260" s="100">
        <f t="shared" ca="1" si="325"/>
        <v>4</v>
      </c>
      <c r="BL260" s="100">
        <f t="shared" ca="1" si="326"/>
        <v>3</v>
      </c>
      <c r="BM260" s="354">
        <f t="shared" ca="1" si="327"/>
        <v>1</v>
      </c>
      <c r="BN260" s="354"/>
      <c r="BQ260" s="355" t="str">
        <f t="shared" ca="1" si="328"/>
        <v/>
      </c>
      <c r="BR260" s="355" t="str">
        <f t="shared" ca="1" si="329"/>
        <v/>
      </c>
      <c r="BS260" s="355"/>
      <c r="BT260" s="355" t="str">
        <f t="shared" si="330"/>
        <v/>
      </c>
      <c r="BU260" s="355" t="str">
        <f t="shared" ca="1" si="331"/>
        <v/>
      </c>
      <c r="BV260" s="355" t="str">
        <f t="shared" ca="1" si="332"/>
        <v/>
      </c>
      <c r="BW260" s="355"/>
      <c r="BX260" s="379">
        <f t="shared" ca="1" si="333"/>
        <v>0</v>
      </c>
      <c r="BY260" s="351">
        <f t="shared" ca="1" si="334"/>
        <v>1</v>
      </c>
      <c r="BZ260" s="174">
        <f t="shared" ca="1" si="335"/>
        <v>1</v>
      </c>
      <c r="CA260" s="174">
        <f t="shared" ca="1" si="336"/>
        <v>1</v>
      </c>
      <c r="CB260" s="351"/>
      <c r="CC260" s="174"/>
      <c r="CD260" s="174"/>
      <c r="CE260" s="352">
        <f t="shared" si="337"/>
        <v>1</v>
      </c>
      <c r="CF260" s="267">
        <f t="shared" si="338"/>
        <v>0</v>
      </c>
      <c r="CG260" s="267">
        <f t="shared" si="339"/>
        <v>1</v>
      </c>
      <c r="CH260" s="354">
        <f t="shared" ca="1" si="340"/>
        <v>0</v>
      </c>
      <c r="CI260" s="100">
        <f t="shared" ca="1" si="341"/>
        <v>5</v>
      </c>
      <c r="CJ260" s="100">
        <f t="shared" ca="1" si="342"/>
        <v>2</v>
      </c>
      <c r="CK260" s="354">
        <f t="shared" ca="1" si="343"/>
        <v>1</v>
      </c>
      <c r="CL260" s="100">
        <f t="shared" ca="1" si="344"/>
        <v>6</v>
      </c>
      <c r="CM260" s="100">
        <f t="shared" ca="1" si="345"/>
        <v>2</v>
      </c>
      <c r="CN260" s="354">
        <f t="shared" ca="1" si="346"/>
        <v>1</v>
      </c>
      <c r="CO260" s="354"/>
      <c r="CR260" s="355" t="str">
        <f t="shared" ca="1" si="347"/>
        <v/>
      </c>
      <c r="CS260" s="355" t="str">
        <f t="shared" ca="1" si="348"/>
        <v/>
      </c>
      <c r="CT260" s="355"/>
      <c r="CU260" s="355" t="str">
        <f t="shared" si="349"/>
        <v/>
      </c>
      <c r="CV260" s="355" t="str">
        <f t="shared" ca="1" si="350"/>
        <v/>
      </c>
      <c r="CW260" s="355" t="str">
        <f t="shared" ca="1" si="351"/>
        <v/>
      </c>
      <c r="CX260" s="402"/>
      <c r="CY260" t="str">
        <f t="shared" ca="1" si="352"/>
        <v/>
      </c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</row>
    <row r="261" spans="1:133" x14ac:dyDescent="0.25">
      <c r="A261" s="126">
        <v>182</v>
      </c>
      <c r="B261" s="123">
        <f>IF(ввод!F184="","",ввод!F184)</f>
        <v>98.990543270629516</v>
      </c>
      <c r="C261" s="123">
        <f>IF(ввод!G184="","",ввод!G184)</f>
        <v>97.490612909006884</v>
      </c>
      <c r="D261" s="123" t="str">
        <f>IF(ввод!H184="","",ввод!H184)</f>
        <v/>
      </c>
      <c r="E261" s="124" t="str">
        <f>IF(ввод!I184="","",ввод!I184)</f>
        <v/>
      </c>
      <c r="F261" s="100">
        <f t="shared" si="387"/>
        <v>2</v>
      </c>
      <c r="G261" s="257">
        <f>IF(AND(F261&gt;=2,COUNTA(ввод!D184)=1),1,"")</f>
        <v>1</v>
      </c>
      <c r="H261" s="100">
        <f t="shared" si="284"/>
        <v>1.060610930010953</v>
      </c>
      <c r="K261" s="100">
        <f t="shared" si="280"/>
        <v>98.2405780898182</v>
      </c>
      <c r="M261" s="100">
        <f>IF(ISNUMBER(парам!$B$8),K261-парам!$B$8,K261-$B$3)</f>
        <v>-1.7594219101817998</v>
      </c>
      <c r="N261" s="100">
        <f t="shared" si="281"/>
        <v>-1.8</v>
      </c>
      <c r="O261" s="125">
        <f t="shared" ca="1" si="285"/>
        <v>-2.2372803769589917</v>
      </c>
      <c r="P261" s="100">
        <f t="shared" si="286"/>
        <v>1.4999303616226314</v>
      </c>
      <c r="Q261" s="100">
        <f t="shared" si="282"/>
        <v>1.5</v>
      </c>
      <c r="R261" s="125">
        <f t="shared" ca="1" si="287"/>
        <v>0.67308250581642926</v>
      </c>
      <c r="S261" s="100">
        <f t="shared" si="353"/>
        <v>3.0686260202801918</v>
      </c>
      <c r="T261" s="100">
        <f t="shared" si="288"/>
        <v>3.1</v>
      </c>
      <c r="U261" s="125">
        <f t="shared" ca="1" si="354"/>
        <v>3.9419590766925405</v>
      </c>
      <c r="V261" s="174">
        <f t="shared" ca="1" si="289"/>
        <v>1</v>
      </c>
      <c r="W261" s="351">
        <f t="shared" ca="1" si="290"/>
        <v>1</v>
      </c>
      <c r="X261" s="174">
        <f t="shared" ca="1" si="291"/>
        <v>2</v>
      </c>
      <c r="Y261" s="174">
        <f t="shared" ca="1" si="292"/>
        <v>1</v>
      </c>
      <c r="Z261" s="351">
        <f t="shared" si="293"/>
        <v>-1</v>
      </c>
      <c r="AA261" s="174">
        <f t="shared" si="294"/>
        <v>3</v>
      </c>
      <c r="AB261" s="174">
        <f t="shared" si="295"/>
        <v>2</v>
      </c>
      <c r="AC261" s="352">
        <f t="shared" si="355"/>
        <v>-1</v>
      </c>
      <c r="AD261" s="267">
        <f t="shared" si="296"/>
        <v>0</v>
      </c>
      <c r="AE261" s="267">
        <f t="shared" si="297"/>
        <v>1</v>
      </c>
      <c r="AF261" s="354">
        <f t="shared" ca="1" si="298"/>
        <v>0</v>
      </c>
      <c r="AG261" s="100">
        <f t="shared" ca="1" si="299"/>
        <v>6</v>
      </c>
      <c r="AH261" s="100">
        <f t="shared" ca="1" si="300"/>
        <v>4</v>
      </c>
      <c r="AI261" s="354">
        <f t="shared" ca="1" si="301"/>
        <v>1</v>
      </c>
      <c r="AJ261" s="100">
        <f t="shared" ca="1" si="302"/>
        <v>4</v>
      </c>
      <c r="AK261" s="100">
        <f t="shared" ca="1" si="303"/>
        <v>2</v>
      </c>
      <c r="AL261" s="354">
        <f t="shared" ca="1" si="304"/>
        <v>0</v>
      </c>
      <c r="AM261" s="354">
        <f t="shared" ca="1" si="305"/>
        <v>1</v>
      </c>
      <c r="AN261" s="100">
        <f t="shared" ref="AN261:AO261" ca="1" si="408">SUM(AL257:AL261)</f>
        <v>1</v>
      </c>
      <c r="AO261" s="100">
        <f t="shared" ca="1" si="408"/>
        <v>1</v>
      </c>
      <c r="AP261" s="355" t="str">
        <f t="shared" ca="1" si="307"/>
        <v xml:space="preserve">wX1'1&gt;3S </v>
      </c>
      <c r="AQ261" s="355" t="str">
        <f t="shared" ca="1" si="308"/>
        <v xml:space="preserve">wX3'2&gt;2S </v>
      </c>
      <c r="AR261" s="355" t="str">
        <f t="shared" si="309"/>
        <v/>
      </c>
      <c r="AS261" s="355" t="str">
        <f t="shared" si="310"/>
        <v/>
      </c>
      <c r="AT261" s="355" t="str">
        <f t="shared" ca="1" si="311"/>
        <v/>
      </c>
      <c r="AU261" s="355" t="str">
        <f t="shared" ca="1" si="312"/>
        <v/>
      </c>
      <c r="AV261" s="355" t="str">
        <f t="shared" ca="1" si="313"/>
        <v/>
      </c>
      <c r="AW261" s="379">
        <f t="shared" ca="1" si="314"/>
        <v>0</v>
      </c>
      <c r="AX261" s="351">
        <f t="shared" ca="1" si="315"/>
        <v>0</v>
      </c>
      <c r="AY261" s="174">
        <f t="shared" ca="1" si="316"/>
        <v>0</v>
      </c>
      <c r="AZ261" s="174">
        <f t="shared" ca="1" si="317"/>
        <v>1</v>
      </c>
      <c r="BA261" s="351"/>
      <c r="BB261" s="174"/>
      <c r="BC261" s="174"/>
      <c r="BD261" s="352">
        <f t="shared" si="318"/>
        <v>1</v>
      </c>
      <c r="BE261" s="267">
        <f t="shared" si="319"/>
        <v>2</v>
      </c>
      <c r="BF261" s="267">
        <f t="shared" si="320"/>
        <v>3</v>
      </c>
      <c r="BG261" s="354">
        <f t="shared" ca="1" si="321"/>
        <v>0</v>
      </c>
      <c r="BH261" s="100">
        <f t="shared" ca="1" si="322"/>
        <v>9</v>
      </c>
      <c r="BI261" s="100">
        <f t="shared" ca="1" si="323"/>
        <v>3</v>
      </c>
      <c r="BJ261" s="354">
        <f t="shared" ca="1" si="324"/>
        <v>1</v>
      </c>
      <c r="BK261" s="100">
        <f t="shared" ca="1" si="325"/>
        <v>4</v>
      </c>
      <c r="BL261" s="100">
        <f t="shared" ca="1" si="326"/>
        <v>4</v>
      </c>
      <c r="BM261" s="354">
        <f t="shared" ca="1" si="327"/>
        <v>1</v>
      </c>
      <c r="BN261" s="354"/>
      <c r="BQ261" s="355" t="str">
        <f t="shared" ca="1" si="328"/>
        <v/>
      </c>
      <c r="BR261" s="355" t="str">
        <f t="shared" ca="1" si="329"/>
        <v/>
      </c>
      <c r="BS261" s="355"/>
      <c r="BT261" s="355" t="str">
        <f t="shared" si="330"/>
        <v/>
      </c>
      <c r="BU261" s="355" t="str">
        <f t="shared" ca="1" si="331"/>
        <v/>
      </c>
      <c r="BV261" s="355" t="str">
        <f t="shared" ca="1" si="332"/>
        <v/>
      </c>
      <c r="BW261" s="355"/>
      <c r="BX261" s="379">
        <f t="shared" ca="1" si="333"/>
        <v>1</v>
      </c>
      <c r="BY261" s="351">
        <f t="shared" ca="1" si="334"/>
        <v>1</v>
      </c>
      <c r="BZ261" s="174">
        <f t="shared" ca="1" si="335"/>
        <v>2</v>
      </c>
      <c r="CA261" s="174">
        <f t="shared" ca="1" si="336"/>
        <v>1</v>
      </c>
      <c r="CB261" s="351"/>
      <c r="CC261" s="174"/>
      <c r="CD261" s="174"/>
      <c r="CE261" s="352">
        <f t="shared" si="337"/>
        <v>1</v>
      </c>
      <c r="CF261" s="267">
        <f t="shared" si="338"/>
        <v>2</v>
      </c>
      <c r="CG261" s="267">
        <f t="shared" si="339"/>
        <v>1</v>
      </c>
      <c r="CH261" s="354">
        <f t="shared" ca="1" si="340"/>
        <v>0</v>
      </c>
      <c r="CI261" s="100">
        <f t="shared" ca="1" si="341"/>
        <v>4</v>
      </c>
      <c r="CJ261" s="100">
        <f t="shared" ca="1" si="342"/>
        <v>2</v>
      </c>
      <c r="CK261" s="354">
        <f t="shared" ca="1" si="343"/>
        <v>1</v>
      </c>
      <c r="CL261" s="100">
        <f t="shared" ca="1" si="344"/>
        <v>6</v>
      </c>
      <c r="CM261" s="100">
        <f t="shared" ca="1" si="345"/>
        <v>2</v>
      </c>
      <c r="CN261" s="354">
        <f t="shared" ca="1" si="346"/>
        <v>1</v>
      </c>
      <c r="CO261" s="354"/>
      <c r="CR261" s="355" t="str">
        <f t="shared" ca="1" si="347"/>
        <v xml:space="preserve">wR1'1&gt;3S </v>
      </c>
      <c r="CS261" s="355" t="str">
        <f t="shared" ca="1" si="348"/>
        <v xml:space="preserve">wR3'2&gt;2S </v>
      </c>
      <c r="CT261" s="355"/>
      <c r="CU261" s="355" t="str">
        <f t="shared" si="349"/>
        <v/>
      </c>
      <c r="CV261" s="355" t="str">
        <f t="shared" ca="1" si="350"/>
        <v/>
      </c>
      <c r="CW261" s="355" t="str">
        <f t="shared" ca="1" si="351"/>
        <v/>
      </c>
      <c r="CX261" s="402"/>
      <c r="CY261" t="str">
        <f t="shared" ca="1" si="352"/>
        <v xml:space="preserve">wX1'1&gt;3S wX3'2&gt;2S wR1'1&gt;3S wR3'2&gt;2S </v>
      </c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</row>
    <row r="262" spans="1:133" x14ac:dyDescent="0.25">
      <c r="A262" s="126">
        <v>183</v>
      </c>
      <c r="B262" s="123">
        <f>IF(ввод!F185="","",ввод!F185)</f>
        <v>100.14238869842565</v>
      </c>
      <c r="C262" s="123">
        <f>IF(ввод!G185="","",ввод!G185)</f>
        <v>99.764322340271249</v>
      </c>
      <c r="D262" s="123" t="str">
        <f>IF(ввод!H185="","",ввод!H185)</f>
        <v/>
      </c>
      <c r="E262" s="124" t="str">
        <f>IF(ввод!I185="","",ввод!I185)</f>
        <v/>
      </c>
      <c r="F262" s="100">
        <f t="shared" si="387"/>
        <v>2</v>
      </c>
      <c r="G262" s="257">
        <f>IF(AND(F262&gt;=2,COUNTA(ввод!D185)=1),1,"")</f>
        <v>1</v>
      </c>
      <c r="H262" s="100">
        <f t="shared" si="284"/>
        <v>0.26733328558947755</v>
      </c>
      <c r="K262" s="100">
        <f t="shared" si="280"/>
        <v>99.953355519348449</v>
      </c>
      <c r="M262" s="100">
        <f>IF(ISNUMBER(парам!$B$8),K262-парам!$B$8,K262-$B$3)</f>
        <v>-4.6644480651551135E-2</v>
      </c>
      <c r="N262" s="100">
        <f t="shared" si="281"/>
        <v>-4.7E-2</v>
      </c>
      <c r="O262" s="125">
        <f t="shared" ca="1" si="285"/>
        <v>-5.9313107703868252E-2</v>
      </c>
      <c r="P262" s="100">
        <f t="shared" si="286"/>
        <v>0.37806635815439904</v>
      </c>
      <c r="Q262" s="100">
        <f t="shared" si="282"/>
        <v>0.38</v>
      </c>
      <c r="R262" s="125">
        <f t="shared" ca="1" si="287"/>
        <v>0.16965444411443736</v>
      </c>
      <c r="S262" s="100">
        <f t="shared" si="353"/>
        <v>1.7127774295302487</v>
      </c>
      <c r="T262" s="100">
        <f t="shared" si="288"/>
        <v>1.7</v>
      </c>
      <c r="U262" s="125">
        <f t="shared" ca="1" si="354"/>
        <v>2.1617194936701027</v>
      </c>
      <c r="V262" s="174">
        <f t="shared" ca="1" si="289"/>
        <v>0</v>
      </c>
      <c r="W262" s="351">
        <f t="shared" ca="1" si="290"/>
        <v>0</v>
      </c>
      <c r="X262" s="174">
        <f t="shared" ca="1" si="291"/>
        <v>1</v>
      </c>
      <c r="Y262" s="174">
        <f t="shared" ca="1" si="292"/>
        <v>1</v>
      </c>
      <c r="Z262" s="351">
        <f t="shared" si="293"/>
        <v>-1</v>
      </c>
      <c r="AA262" s="174">
        <f t="shared" si="294"/>
        <v>1</v>
      </c>
      <c r="AB262" s="174">
        <f t="shared" si="295"/>
        <v>2</v>
      </c>
      <c r="AC262" s="352">
        <f t="shared" si="355"/>
        <v>1</v>
      </c>
      <c r="AD262" s="267">
        <f t="shared" si="296"/>
        <v>2</v>
      </c>
      <c r="AE262" s="267">
        <f t="shared" si="297"/>
        <v>1</v>
      </c>
      <c r="AF262" s="354">
        <f t="shared" ca="1" si="298"/>
        <v>1</v>
      </c>
      <c r="AG262" s="100">
        <f t="shared" ca="1" si="299"/>
        <v>7</v>
      </c>
      <c r="AH262" s="100">
        <f t="shared" ca="1" si="300"/>
        <v>4</v>
      </c>
      <c r="AI262" s="354">
        <f t="shared" ca="1" si="301"/>
        <v>0</v>
      </c>
      <c r="AJ262" s="100">
        <f t="shared" ca="1" si="302"/>
        <v>3</v>
      </c>
      <c r="AK262" s="100">
        <f t="shared" ca="1" si="303"/>
        <v>2</v>
      </c>
      <c r="AL262" s="354">
        <f t="shared" ca="1" si="304"/>
        <v>0</v>
      </c>
      <c r="AM262" s="354">
        <f t="shared" ca="1" si="305"/>
        <v>0</v>
      </c>
      <c r="AN262" s="100">
        <f t="shared" ref="AN262:AO262" ca="1" si="409">SUM(AL258:AL262)</f>
        <v>1</v>
      </c>
      <c r="AO262" s="100">
        <f t="shared" ca="1" si="409"/>
        <v>1</v>
      </c>
      <c r="AP262" s="355" t="str">
        <f t="shared" ca="1" si="307"/>
        <v/>
      </c>
      <c r="AQ262" s="355" t="str">
        <f t="shared" ca="1" si="308"/>
        <v/>
      </c>
      <c r="AR262" s="355" t="str">
        <f t="shared" si="309"/>
        <v/>
      </c>
      <c r="AS262" s="355" t="str">
        <f t="shared" si="310"/>
        <v/>
      </c>
      <c r="AT262" s="355" t="str">
        <f t="shared" ca="1" si="311"/>
        <v/>
      </c>
      <c r="AU262" s="355" t="str">
        <f t="shared" ca="1" si="312"/>
        <v/>
      </c>
      <c r="AV262" s="355" t="str">
        <f t="shared" ca="1" si="313"/>
        <v/>
      </c>
      <c r="AW262" s="379">
        <f t="shared" ca="1" si="314"/>
        <v>0</v>
      </c>
      <c r="AX262" s="351">
        <f t="shared" ca="1" si="315"/>
        <v>0</v>
      </c>
      <c r="AY262" s="174">
        <f t="shared" ca="1" si="316"/>
        <v>0</v>
      </c>
      <c r="AZ262" s="174">
        <f t="shared" ca="1" si="317"/>
        <v>0</v>
      </c>
      <c r="BA262" s="351"/>
      <c r="BB262" s="174"/>
      <c r="BC262" s="174"/>
      <c r="BD262" s="352">
        <f t="shared" si="318"/>
        <v>-1</v>
      </c>
      <c r="BE262" s="267">
        <f t="shared" si="319"/>
        <v>2</v>
      </c>
      <c r="BF262" s="267">
        <f t="shared" si="320"/>
        <v>1</v>
      </c>
      <c r="BG262" s="354">
        <f t="shared" ca="1" si="321"/>
        <v>1</v>
      </c>
      <c r="BH262" s="100">
        <f t="shared" ca="1" si="322"/>
        <v>9</v>
      </c>
      <c r="BI262" s="100">
        <f t="shared" ca="1" si="323"/>
        <v>3</v>
      </c>
      <c r="BJ262" s="354">
        <f t="shared" ca="1" si="324"/>
        <v>0</v>
      </c>
      <c r="BK262" s="100">
        <f t="shared" ca="1" si="325"/>
        <v>4</v>
      </c>
      <c r="BL262" s="100">
        <f t="shared" ca="1" si="326"/>
        <v>3</v>
      </c>
      <c r="BM262" s="354">
        <f t="shared" ca="1" si="327"/>
        <v>0</v>
      </c>
      <c r="BN262" s="354"/>
      <c r="BQ262" s="355" t="str">
        <f t="shared" ca="1" si="328"/>
        <v/>
      </c>
      <c r="BR262" s="355" t="str">
        <f t="shared" ca="1" si="329"/>
        <v/>
      </c>
      <c r="BS262" s="355"/>
      <c r="BT262" s="355" t="str">
        <f t="shared" si="330"/>
        <v/>
      </c>
      <c r="BU262" s="355" t="str">
        <f t="shared" ca="1" si="331"/>
        <v/>
      </c>
      <c r="BV262" s="355" t="str">
        <f t="shared" ca="1" si="332"/>
        <v/>
      </c>
      <c r="BW262" s="355"/>
      <c r="BX262" s="379">
        <f t="shared" ca="1" si="333"/>
        <v>1</v>
      </c>
      <c r="BY262" s="351">
        <f t="shared" ca="1" si="334"/>
        <v>1</v>
      </c>
      <c r="BZ262" s="174">
        <f t="shared" ca="1" si="335"/>
        <v>2</v>
      </c>
      <c r="CA262" s="174">
        <f t="shared" ca="1" si="336"/>
        <v>2</v>
      </c>
      <c r="CB262" s="351"/>
      <c r="CC262" s="174"/>
      <c r="CD262" s="174"/>
      <c r="CE262" s="352">
        <f t="shared" si="337"/>
        <v>-1</v>
      </c>
      <c r="CF262" s="267">
        <f t="shared" si="338"/>
        <v>0</v>
      </c>
      <c r="CG262" s="267">
        <f t="shared" si="339"/>
        <v>-1</v>
      </c>
      <c r="CH262" s="354">
        <f t="shared" ca="1" si="340"/>
        <v>0</v>
      </c>
      <c r="CI262" s="100">
        <f t="shared" ca="1" si="341"/>
        <v>4</v>
      </c>
      <c r="CJ262" s="100">
        <f t="shared" ca="1" si="342"/>
        <v>2</v>
      </c>
      <c r="CK262" s="354">
        <f t="shared" ca="1" si="343"/>
        <v>1</v>
      </c>
      <c r="CL262" s="100">
        <f t="shared" ca="1" si="344"/>
        <v>6</v>
      </c>
      <c r="CM262" s="100">
        <f t="shared" ca="1" si="345"/>
        <v>3</v>
      </c>
      <c r="CN262" s="354">
        <f t="shared" ca="1" si="346"/>
        <v>1</v>
      </c>
      <c r="CO262" s="354"/>
      <c r="CR262" s="355" t="str">
        <f t="shared" ca="1" si="347"/>
        <v xml:space="preserve">wR1'1&gt;3S </v>
      </c>
      <c r="CS262" s="355" t="str">
        <f t="shared" ca="1" si="348"/>
        <v xml:space="preserve">wR3'2&gt;2S </v>
      </c>
      <c r="CT262" s="355"/>
      <c r="CU262" s="355" t="str">
        <f t="shared" si="349"/>
        <v/>
      </c>
      <c r="CV262" s="355" t="str">
        <f t="shared" ca="1" si="350"/>
        <v/>
      </c>
      <c r="CW262" s="355" t="str">
        <f t="shared" ca="1" si="351"/>
        <v/>
      </c>
      <c r="CX262" s="402"/>
      <c r="CY262" t="str">
        <f t="shared" ca="1" si="352"/>
        <v xml:space="preserve">wR1'1&gt;3S wR3'2&gt;2S </v>
      </c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</row>
    <row r="263" spans="1:133" x14ac:dyDescent="0.25">
      <c r="A263" s="126">
        <v>184</v>
      </c>
      <c r="B263" s="123">
        <f>IF(ввод!F186="","",ввод!F186)</f>
        <v>99.229110177551505</v>
      </c>
      <c r="C263" s="123">
        <f>IF(ввод!G186="","",ввод!G186)</f>
        <v>99.820516731570862</v>
      </c>
      <c r="D263" s="123" t="str">
        <f>IF(ввод!H186="","",ввод!H186)</f>
        <v/>
      </c>
      <c r="E263" s="124" t="str">
        <f>IF(ввод!I186="","",ввод!I186)</f>
        <v/>
      </c>
      <c r="F263" s="100">
        <f t="shared" si="387"/>
        <v>2</v>
      </c>
      <c r="G263" s="257">
        <f>IF(AND(F263&gt;=2,COUNTA(ввод!D186)=1),1,"")</f>
        <v>1</v>
      </c>
      <c r="H263" s="100">
        <f t="shared" si="284"/>
        <v>0.41818758478525597</v>
      </c>
      <c r="K263" s="100">
        <f t="shared" si="280"/>
        <v>99.524813454561183</v>
      </c>
      <c r="M263" s="100">
        <f>IF(ISNUMBER(парам!$B$8),K263-парам!$B$8,K263-$B$3)</f>
        <v>-0.47518654543881667</v>
      </c>
      <c r="N263" s="100">
        <f t="shared" si="281"/>
        <v>-0.48</v>
      </c>
      <c r="O263" s="125">
        <f t="shared" ca="1" si="285"/>
        <v>-0.60424706964990826</v>
      </c>
      <c r="P263" s="100">
        <f t="shared" si="286"/>
        <v>0.5914065540193576</v>
      </c>
      <c r="Q263" s="100">
        <f t="shared" si="282"/>
        <v>0.59</v>
      </c>
      <c r="R263" s="125">
        <f t="shared" ca="1" si="287"/>
        <v>0.2653892577419259</v>
      </c>
      <c r="S263" s="100">
        <f t="shared" si="353"/>
        <v>0.42854206478726553</v>
      </c>
      <c r="T263" s="100">
        <f t="shared" si="288"/>
        <v>0.43</v>
      </c>
      <c r="U263" s="125">
        <f t="shared" ca="1" si="354"/>
        <v>0.54678787192832012</v>
      </c>
      <c r="V263" s="174">
        <f t="shared" ca="1" si="289"/>
        <v>0</v>
      </c>
      <c r="W263" s="351">
        <f t="shared" ca="1" si="290"/>
        <v>0</v>
      </c>
      <c r="X263" s="174">
        <f t="shared" ca="1" si="291"/>
        <v>0</v>
      </c>
      <c r="Y263" s="174">
        <f t="shared" ca="1" si="292"/>
        <v>1</v>
      </c>
      <c r="Z263" s="351">
        <f t="shared" si="293"/>
        <v>-1</v>
      </c>
      <c r="AA263" s="174">
        <f t="shared" si="294"/>
        <v>1</v>
      </c>
      <c r="AB263" s="174">
        <f t="shared" si="295"/>
        <v>0</v>
      </c>
      <c r="AC263" s="352">
        <f t="shared" si="355"/>
        <v>-1</v>
      </c>
      <c r="AD263" s="267">
        <f t="shared" si="296"/>
        <v>0</v>
      </c>
      <c r="AE263" s="267">
        <f t="shared" si="297"/>
        <v>1</v>
      </c>
      <c r="AF263" s="354">
        <f t="shared" ca="1" si="298"/>
        <v>0</v>
      </c>
      <c r="AG263" s="100">
        <f t="shared" ca="1" si="299"/>
        <v>7</v>
      </c>
      <c r="AH263" s="100">
        <f t="shared" ca="1" si="300"/>
        <v>4</v>
      </c>
      <c r="AI263" s="354">
        <f t="shared" ca="1" si="301"/>
        <v>1</v>
      </c>
      <c r="AJ263" s="100">
        <f t="shared" ca="1" si="302"/>
        <v>4</v>
      </c>
      <c r="AK263" s="100">
        <f t="shared" ca="1" si="303"/>
        <v>3</v>
      </c>
      <c r="AL263" s="354">
        <f t="shared" ca="1" si="304"/>
        <v>0</v>
      </c>
      <c r="AM263" s="354">
        <f t="shared" ca="1" si="305"/>
        <v>1</v>
      </c>
      <c r="AN263" s="100">
        <f t="shared" ref="AN263:AO263" ca="1" si="410">SUM(AL259:AL263)</f>
        <v>1</v>
      </c>
      <c r="AO263" s="100">
        <f t="shared" ca="1" si="410"/>
        <v>2</v>
      </c>
      <c r="AP263" s="355" t="str">
        <f t="shared" ca="1" si="307"/>
        <v/>
      </c>
      <c r="AQ263" s="355" t="str">
        <f t="shared" ca="1" si="308"/>
        <v/>
      </c>
      <c r="AR263" s="355" t="str">
        <f t="shared" si="309"/>
        <v/>
      </c>
      <c r="AS263" s="355" t="str">
        <f t="shared" si="310"/>
        <v/>
      </c>
      <c r="AT263" s="355" t="str">
        <f t="shared" ca="1" si="311"/>
        <v/>
      </c>
      <c r="AU263" s="355" t="str">
        <f t="shared" ca="1" si="312"/>
        <v/>
      </c>
      <c r="AV263" s="355" t="str">
        <f t="shared" ca="1" si="313"/>
        <v/>
      </c>
      <c r="AW263" s="379">
        <f t="shared" ca="1" si="314"/>
        <v>0</v>
      </c>
      <c r="AX263" s="351">
        <f t="shared" ca="1" si="315"/>
        <v>0</v>
      </c>
      <c r="AY263" s="174">
        <f t="shared" ca="1" si="316"/>
        <v>0</v>
      </c>
      <c r="AZ263" s="174">
        <f t="shared" ca="1" si="317"/>
        <v>0</v>
      </c>
      <c r="BA263" s="351"/>
      <c r="BB263" s="174"/>
      <c r="BC263" s="174"/>
      <c r="BD263" s="352">
        <f t="shared" si="318"/>
        <v>1</v>
      </c>
      <c r="BE263" s="267">
        <f t="shared" si="319"/>
        <v>2</v>
      </c>
      <c r="BF263" s="267">
        <f t="shared" si="320"/>
        <v>1</v>
      </c>
      <c r="BG263" s="354">
        <f t="shared" ca="1" si="321"/>
        <v>1</v>
      </c>
      <c r="BH263" s="100">
        <f t="shared" ca="1" si="322"/>
        <v>10</v>
      </c>
      <c r="BI263" s="100">
        <f t="shared" ca="1" si="323"/>
        <v>3</v>
      </c>
      <c r="BJ263" s="354">
        <f t="shared" ca="1" si="324"/>
        <v>0</v>
      </c>
      <c r="BK263" s="100">
        <f t="shared" ca="1" si="325"/>
        <v>4</v>
      </c>
      <c r="BL263" s="100">
        <f t="shared" ca="1" si="326"/>
        <v>2</v>
      </c>
      <c r="BM263" s="354">
        <f t="shared" ca="1" si="327"/>
        <v>0</v>
      </c>
      <c r="BN263" s="354"/>
      <c r="BQ263" s="355" t="str">
        <f t="shared" ca="1" si="328"/>
        <v/>
      </c>
      <c r="BR263" s="355" t="str">
        <f t="shared" ca="1" si="329"/>
        <v/>
      </c>
      <c r="BS263" s="355"/>
      <c r="BT263" s="355" t="str">
        <f t="shared" si="330"/>
        <v/>
      </c>
      <c r="BU263" s="355" t="str">
        <f t="shared" ca="1" si="331"/>
        <v/>
      </c>
      <c r="BV263" s="355" t="str">
        <f t="shared" ca="1" si="332"/>
        <v/>
      </c>
      <c r="BW263" s="355"/>
      <c r="BX263" s="379">
        <f t="shared" ca="1" si="333"/>
        <v>0</v>
      </c>
      <c r="BY263" s="351">
        <f t="shared" ca="1" si="334"/>
        <v>0</v>
      </c>
      <c r="BZ263" s="174">
        <f t="shared" ca="1" si="335"/>
        <v>1</v>
      </c>
      <c r="CA263" s="174">
        <f t="shared" ca="1" si="336"/>
        <v>1</v>
      </c>
      <c r="CB263" s="351"/>
      <c r="CC263" s="174"/>
      <c r="CD263" s="174"/>
      <c r="CE263" s="352">
        <f t="shared" si="337"/>
        <v>-1</v>
      </c>
      <c r="CF263" s="267">
        <f t="shared" si="338"/>
        <v>-2</v>
      </c>
      <c r="CG263" s="267">
        <f t="shared" si="339"/>
        <v>-1</v>
      </c>
      <c r="CH263" s="354">
        <f t="shared" ca="1" si="340"/>
        <v>0</v>
      </c>
      <c r="CI263" s="100">
        <f t="shared" ca="1" si="341"/>
        <v>4</v>
      </c>
      <c r="CJ263" s="100">
        <f t="shared" ca="1" si="342"/>
        <v>2</v>
      </c>
      <c r="CK263" s="354">
        <f t="shared" ca="1" si="343"/>
        <v>1</v>
      </c>
      <c r="CL263" s="100">
        <f t="shared" ca="1" si="344"/>
        <v>6</v>
      </c>
      <c r="CM263" s="100">
        <f t="shared" ca="1" si="345"/>
        <v>4</v>
      </c>
      <c r="CN263" s="354">
        <f t="shared" ca="1" si="346"/>
        <v>0</v>
      </c>
      <c r="CO263" s="354"/>
      <c r="CR263" s="355" t="str">
        <f t="shared" ca="1" si="347"/>
        <v/>
      </c>
      <c r="CS263" s="355" t="str">
        <f t="shared" ca="1" si="348"/>
        <v/>
      </c>
      <c r="CT263" s="355"/>
      <c r="CU263" s="355" t="str">
        <f t="shared" si="349"/>
        <v/>
      </c>
      <c r="CV263" s="355" t="str">
        <f t="shared" ca="1" si="350"/>
        <v/>
      </c>
      <c r="CW263" s="355" t="str">
        <f t="shared" ca="1" si="351"/>
        <v/>
      </c>
      <c r="CX263" s="402"/>
      <c r="CY263" t="str">
        <f t="shared" ca="1" si="352"/>
        <v/>
      </c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</row>
    <row r="264" spans="1:133" x14ac:dyDescent="0.25">
      <c r="A264" s="126">
        <v>185</v>
      </c>
      <c r="B264" s="123">
        <f>IF(ввод!F187="","",ввод!F187)</f>
        <v>100.85522621513427</v>
      </c>
      <c r="C264" s="123">
        <f>IF(ввод!G187="","",ввод!G187)</f>
        <v>100.5209168969882</v>
      </c>
      <c r="D264" s="123" t="str">
        <f>IF(ввод!H187="","",ввод!H187)</f>
        <v/>
      </c>
      <c r="E264" s="124" t="str">
        <f>IF(ввод!I187="","",ввод!I187)</f>
        <v/>
      </c>
      <c r="F264" s="100">
        <f t="shared" si="387"/>
        <v>2</v>
      </c>
      <c r="G264" s="257">
        <f>IF(AND(F264&gt;=2,COUNTA(ввод!D187)=1),1,"")</f>
        <v>1</v>
      </c>
      <c r="H264" s="100">
        <f t="shared" si="284"/>
        <v>0.23639238587493616</v>
      </c>
      <c r="K264" s="100">
        <f t="shared" si="280"/>
        <v>100.68807155606123</v>
      </c>
      <c r="M264" s="100">
        <f>IF(ISNUMBER(парам!$B$8),K264-парам!$B$8,K264-$B$3)</f>
        <v>0.6880715560612316</v>
      </c>
      <c r="N264" s="100">
        <f t="shared" si="281"/>
        <v>0.69</v>
      </c>
      <c r="O264" s="125">
        <f t="shared" ca="1" si="285"/>
        <v>0.87495158575146204</v>
      </c>
      <c r="P264" s="100">
        <f t="shared" si="286"/>
        <v>0.33430931814606879</v>
      </c>
      <c r="Q264" s="100">
        <f t="shared" si="282"/>
        <v>0.33</v>
      </c>
      <c r="R264" s="125">
        <f t="shared" ca="1" si="287"/>
        <v>0.15001880042758295</v>
      </c>
      <c r="S264" s="100">
        <f t="shared" si="353"/>
        <v>1.1632581015000483</v>
      </c>
      <c r="T264" s="100">
        <f t="shared" si="288"/>
        <v>1.2</v>
      </c>
      <c r="U264" s="125">
        <f t="shared" ca="1" si="354"/>
        <v>1.5259196425906609</v>
      </c>
      <c r="V264" s="174">
        <f t="shared" ca="1" si="289"/>
        <v>0</v>
      </c>
      <c r="W264" s="351">
        <f t="shared" ca="1" si="290"/>
        <v>0</v>
      </c>
      <c r="X264" s="174">
        <f t="shared" ca="1" si="291"/>
        <v>0</v>
      </c>
      <c r="Y264" s="174">
        <f t="shared" ca="1" si="292"/>
        <v>0</v>
      </c>
      <c r="Z264" s="351">
        <f t="shared" si="293"/>
        <v>1</v>
      </c>
      <c r="AA264" s="174">
        <f t="shared" si="294"/>
        <v>1</v>
      </c>
      <c r="AB264" s="174">
        <f t="shared" si="295"/>
        <v>0</v>
      </c>
      <c r="AC264" s="352">
        <f t="shared" si="355"/>
        <v>1</v>
      </c>
      <c r="AD264" s="267">
        <f t="shared" si="296"/>
        <v>2</v>
      </c>
      <c r="AE264" s="267">
        <f t="shared" si="297"/>
        <v>1</v>
      </c>
      <c r="AF264" s="354">
        <f t="shared" ca="1" si="298"/>
        <v>0</v>
      </c>
      <c r="AG264" s="100">
        <f t="shared" ca="1" si="299"/>
        <v>7</v>
      </c>
      <c r="AH264" s="100">
        <f t="shared" ca="1" si="300"/>
        <v>3</v>
      </c>
      <c r="AI264" s="354">
        <f t="shared" ca="1" si="301"/>
        <v>1</v>
      </c>
      <c r="AJ264" s="100">
        <f t="shared" ca="1" si="302"/>
        <v>4</v>
      </c>
      <c r="AK264" s="100">
        <f t="shared" ca="1" si="303"/>
        <v>3</v>
      </c>
      <c r="AL264" s="354">
        <f t="shared" ca="1" si="304"/>
        <v>1</v>
      </c>
      <c r="AM264" s="354">
        <f t="shared" ca="1" si="305"/>
        <v>0</v>
      </c>
      <c r="AN264" s="100">
        <f t="shared" ref="AN264:AO264" ca="1" si="411">SUM(AL260:AL264)</f>
        <v>2</v>
      </c>
      <c r="AO264" s="100">
        <f t="shared" ca="1" si="411"/>
        <v>2</v>
      </c>
      <c r="AP264" s="355" t="str">
        <f t="shared" ca="1" si="307"/>
        <v/>
      </c>
      <c r="AQ264" s="355" t="str">
        <f t="shared" ca="1" si="308"/>
        <v/>
      </c>
      <c r="AR264" s="355" t="str">
        <f t="shared" si="309"/>
        <v/>
      </c>
      <c r="AS264" s="355" t="str">
        <f t="shared" si="310"/>
        <v/>
      </c>
      <c r="AT264" s="355" t="str">
        <f t="shared" ca="1" si="311"/>
        <v/>
      </c>
      <c r="AU264" s="355" t="str">
        <f t="shared" ca="1" si="312"/>
        <v/>
      </c>
      <c r="AV264" s="355" t="str">
        <f t="shared" ca="1" si="313"/>
        <v/>
      </c>
      <c r="AW264" s="379">
        <f t="shared" ca="1" si="314"/>
        <v>0</v>
      </c>
      <c r="AX264" s="351">
        <f t="shared" ca="1" si="315"/>
        <v>0</v>
      </c>
      <c r="AY264" s="174">
        <f t="shared" ca="1" si="316"/>
        <v>0</v>
      </c>
      <c r="AZ264" s="174">
        <f t="shared" ca="1" si="317"/>
        <v>0</v>
      </c>
      <c r="BA264" s="351"/>
      <c r="BB264" s="174"/>
      <c r="BC264" s="174"/>
      <c r="BD264" s="352">
        <f t="shared" si="318"/>
        <v>-1</v>
      </c>
      <c r="BE264" s="267">
        <f t="shared" si="319"/>
        <v>0</v>
      </c>
      <c r="BF264" s="267">
        <f t="shared" si="320"/>
        <v>-1</v>
      </c>
      <c r="BG264" s="354">
        <f t="shared" ca="1" si="321"/>
        <v>1</v>
      </c>
      <c r="BH264" s="100">
        <f t="shared" ca="1" si="322"/>
        <v>10</v>
      </c>
      <c r="BI264" s="100">
        <f t="shared" ca="1" si="323"/>
        <v>3</v>
      </c>
      <c r="BJ264" s="354">
        <f t="shared" ca="1" si="324"/>
        <v>0</v>
      </c>
      <c r="BK264" s="100">
        <f t="shared" ca="1" si="325"/>
        <v>4</v>
      </c>
      <c r="BL264" s="100">
        <f t="shared" ca="1" si="326"/>
        <v>1</v>
      </c>
      <c r="BM264" s="354">
        <f t="shared" ca="1" si="327"/>
        <v>0</v>
      </c>
      <c r="BN264" s="354"/>
      <c r="BQ264" s="355" t="str">
        <f t="shared" ca="1" si="328"/>
        <v/>
      </c>
      <c r="BR264" s="355" t="str">
        <f t="shared" ca="1" si="329"/>
        <v/>
      </c>
      <c r="BS264" s="355"/>
      <c r="BT264" s="355" t="str">
        <f t="shared" si="330"/>
        <v/>
      </c>
      <c r="BU264" s="355" t="str">
        <f t="shared" ca="1" si="331"/>
        <v/>
      </c>
      <c r="BV264" s="355" t="str">
        <f t="shared" ca="1" si="332"/>
        <v/>
      </c>
      <c r="BW264" s="355"/>
      <c r="BX264" s="379">
        <f t="shared" ca="1" si="333"/>
        <v>0</v>
      </c>
      <c r="BY264" s="351">
        <f t="shared" ca="1" si="334"/>
        <v>1</v>
      </c>
      <c r="BZ264" s="174">
        <f t="shared" ca="1" si="335"/>
        <v>1</v>
      </c>
      <c r="CA264" s="174">
        <f t="shared" ca="1" si="336"/>
        <v>2</v>
      </c>
      <c r="CB264" s="351"/>
      <c r="CC264" s="174"/>
      <c r="CD264" s="174"/>
      <c r="CE264" s="352">
        <f t="shared" si="337"/>
        <v>1</v>
      </c>
      <c r="CF264" s="267">
        <f t="shared" si="338"/>
        <v>0</v>
      </c>
      <c r="CG264" s="267">
        <f t="shared" si="339"/>
        <v>1</v>
      </c>
      <c r="CH264" s="354">
        <f t="shared" ca="1" si="340"/>
        <v>0</v>
      </c>
      <c r="CI264" s="100">
        <f t="shared" ca="1" si="341"/>
        <v>3</v>
      </c>
      <c r="CJ264" s="100">
        <f t="shared" ca="1" si="342"/>
        <v>2</v>
      </c>
      <c r="CK264" s="354">
        <f t="shared" ca="1" si="343"/>
        <v>1</v>
      </c>
      <c r="CL264" s="100">
        <f t="shared" ca="1" si="344"/>
        <v>6</v>
      </c>
      <c r="CM264" s="100">
        <f t="shared" ca="1" si="345"/>
        <v>4</v>
      </c>
      <c r="CN264" s="354">
        <f t="shared" ca="1" si="346"/>
        <v>1</v>
      </c>
      <c r="CO264" s="354"/>
      <c r="CR264" s="355" t="str">
        <f t="shared" ca="1" si="347"/>
        <v/>
      </c>
      <c r="CS264" s="355" t="str">
        <f t="shared" ca="1" si="348"/>
        <v xml:space="preserve">wR3'2&gt;2S </v>
      </c>
      <c r="CT264" s="355"/>
      <c r="CU264" s="355" t="str">
        <f t="shared" si="349"/>
        <v/>
      </c>
      <c r="CV264" s="355" t="str">
        <f t="shared" ca="1" si="350"/>
        <v/>
      </c>
      <c r="CW264" s="355" t="str">
        <f t="shared" ca="1" si="351"/>
        <v/>
      </c>
      <c r="CX264" s="402"/>
      <c r="CY264" t="str">
        <f t="shared" ca="1" si="352"/>
        <v xml:space="preserve">wR3'2&gt;2S </v>
      </c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</row>
    <row r="265" spans="1:133" x14ac:dyDescent="0.25">
      <c r="A265" s="126">
        <v>186</v>
      </c>
      <c r="B265" s="123">
        <f>IF(ввод!F188="","",ввод!F188)</f>
        <v>99.622497469184651</v>
      </c>
      <c r="C265" s="123">
        <f>IF(ввод!G188="","",ввод!G188)</f>
        <v>99.662053544786417</v>
      </c>
      <c r="D265" s="123" t="str">
        <f>IF(ввод!H188="","",ввод!H188)</f>
        <v/>
      </c>
      <c r="E265" s="124" t="str">
        <f>IF(ввод!I188="","",ввод!I188)</f>
        <v/>
      </c>
      <c r="F265" s="100">
        <f t="shared" si="387"/>
        <v>2</v>
      </c>
      <c r="G265" s="257">
        <f>IF(AND(F265&gt;=2,COUNTA(ввод!D188)=1),1,"")</f>
        <v>1</v>
      </c>
      <c r="H265" s="100">
        <f t="shared" si="284"/>
        <v>2.79703692951364E-2</v>
      </c>
      <c r="K265" s="100">
        <f t="shared" si="280"/>
        <v>99.642275506985527</v>
      </c>
      <c r="M265" s="100">
        <f>IF(ISNUMBER(парам!$B$8),K265-парам!$B$8,K265-$B$3)</f>
        <v>-0.35772449301447296</v>
      </c>
      <c r="N265" s="100">
        <f t="shared" si="281"/>
        <v>-0.36</v>
      </c>
      <c r="O265" s="125">
        <f t="shared" ca="1" si="285"/>
        <v>-0.45488235877214162</v>
      </c>
      <c r="P265" s="100">
        <f t="shared" si="286"/>
        <v>3.9556075601765883E-2</v>
      </c>
      <c r="Q265" s="100">
        <f t="shared" si="282"/>
        <v>0.04</v>
      </c>
      <c r="R265" s="125">
        <f t="shared" ca="1" si="287"/>
        <v>1.7750492401192676E-2</v>
      </c>
      <c r="S265" s="100">
        <f t="shared" si="353"/>
        <v>1.0457960490757046</v>
      </c>
      <c r="T265" s="100">
        <f t="shared" si="288"/>
        <v>1</v>
      </c>
      <c r="U265" s="125">
        <f t="shared" ca="1" si="354"/>
        <v>1.2715997021588841</v>
      </c>
      <c r="V265" s="174">
        <f t="shared" ca="1" si="289"/>
        <v>0</v>
      </c>
      <c r="W265" s="351">
        <f t="shared" ca="1" si="290"/>
        <v>0</v>
      </c>
      <c r="X265" s="174">
        <f t="shared" ca="1" si="291"/>
        <v>0</v>
      </c>
      <c r="Y265" s="174">
        <f t="shared" ca="1" si="292"/>
        <v>0</v>
      </c>
      <c r="Z265" s="351">
        <f t="shared" si="293"/>
        <v>-1</v>
      </c>
      <c r="AA265" s="174">
        <f t="shared" si="294"/>
        <v>1</v>
      </c>
      <c r="AB265" s="174">
        <f t="shared" si="295"/>
        <v>2</v>
      </c>
      <c r="AC265" s="352">
        <f t="shared" si="355"/>
        <v>-1</v>
      </c>
      <c r="AD265" s="267">
        <f t="shared" si="296"/>
        <v>0</v>
      </c>
      <c r="AE265" s="267">
        <f t="shared" si="297"/>
        <v>-1</v>
      </c>
      <c r="AF265" s="354">
        <f t="shared" ca="1" si="298"/>
        <v>1</v>
      </c>
      <c r="AG265" s="100">
        <f t="shared" ca="1" si="299"/>
        <v>7</v>
      </c>
      <c r="AH265" s="100">
        <f t="shared" ca="1" si="300"/>
        <v>3</v>
      </c>
      <c r="AI265" s="354">
        <f t="shared" ca="1" si="301"/>
        <v>0</v>
      </c>
      <c r="AJ265" s="100">
        <f t="shared" ca="1" si="302"/>
        <v>4</v>
      </c>
      <c r="AK265" s="100">
        <f t="shared" ca="1" si="303"/>
        <v>2</v>
      </c>
      <c r="AL265" s="354">
        <f t="shared" ca="1" si="304"/>
        <v>0</v>
      </c>
      <c r="AM265" s="354">
        <f t="shared" ca="1" si="305"/>
        <v>0</v>
      </c>
      <c r="AN265" s="100">
        <f t="shared" ref="AN265:AO265" ca="1" si="412">SUM(AL261:AL265)</f>
        <v>1</v>
      </c>
      <c r="AO265" s="100">
        <f t="shared" ca="1" si="412"/>
        <v>2</v>
      </c>
      <c r="AP265" s="355" t="str">
        <f t="shared" ca="1" si="307"/>
        <v/>
      </c>
      <c r="AQ265" s="355" t="str">
        <f t="shared" ca="1" si="308"/>
        <v/>
      </c>
      <c r="AR265" s="355" t="str">
        <f t="shared" si="309"/>
        <v/>
      </c>
      <c r="AS265" s="355" t="str">
        <f t="shared" si="310"/>
        <v/>
      </c>
      <c r="AT265" s="355" t="str">
        <f t="shared" ca="1" si="311"/>
        <v/>
      </c>
      <c r="AU265" s="355" t="str">
        <f t="shared" ca="1" si="312"/>
        <v/>
      </c>
      <c r="AV265" s="355" t="str">
        <f t="shared" ca="1" si="313"/>
        <v/>
      </c>
      <c r="AW265" s="379">
        <f t="shared" ca="1" si="314"/>
        <v>0</v>
      </c>
      <c r="AX265" s="351">
        <f t="shared" ca="1" si="315"/>
        <v>0</v>
      </c>
      <c r="AY265" s="174">
        <f t="shared" ca="1" si="316"/>
        <v>0</v>
      </c>
      <c r="AZ265" s="174">
        <f t="shared" ca="1" si="317"/>
        <v>0</v>
      </c>
      <c r="BA265" s="351"/>
      <c r="BB265" s="174"/>
      <c r="BC265" s="174"/>
      <c r="BD265" s="352">
        <f t="shared" si="318"/>
        <v>-1</v>
      </c>
      <c r="BE265" s="267">
        <f t="shared" si="319"/>
        <v>-2</v>
      </c>
      <c r="BF265" s="267">
        <f t="shared" si="320"/>
        <v>-1</v>
      </c>
      <c r="BG265" s="354">
        <f t="shared" ca="1" si="321"/>
        <v>1</v>
      </c>
      <c r="BH265" s="100">
        <f t="shared" ca="1" si="322"/>
        <v>10</v>
      </c>
      <c r="BI265" s="100">
        <f t="shared" ca="1" si="323"/>
        <v>4</v>
      </c>
      <c r="BJ265" s="354">
        <f t="shared" ca="1" si="324"/>
        <v>0</v>
      </c>
      <c r="BK265" s="100">
        <f t="shared" ca="1" si="325"/>
        <v>4</v>
      </c>
      <c r="BL265" s="100">
        <f t="shared" ca="1" si="326"/>
        <v>0</v>
      </c>
      <c r="BM265" s="354">
        <f t="shared" ca="1" si="327"/>
        <v>0</v>
      </c>
      <c r="BN265" s="354"/>
      <c r="BQ265" s="355" t="str">
        <f t="shared" ca="1" si="328"/>
        <v/>
      </c>
      <c r="BR265" s="355" t="str">
        <f t="shared" ca="1" si="329"/>
        <v/>
      </c>
      <c r="BS265" s="355"/>
      <c r="BT265" s="355" t="str">
        <f t="shared" si="330"/>
        <v/>
      </c>
      <c r="BU265" s="355" t="str">
        <f t="shared" ca="1" si="331"/>
        <v/>
      </c>
      <c r="BV265" s="355" t="str">
        <f t="shared" ca="1" si="332"/>
        <v/>
      </c>
      <c r="BW265" s="355"/>
      <c r="BX265" s="379">
        <f t="shared" ca="1" si="333"/>
        <v>0</v>
      </c>
      <c r="BY265" s="351">
        <f t="shared" ca="1" si="334"/>
        <v>1</v>
      </c>
      <c r="BZ265" s="174">
        <f t="shared" ca="1" si="335"/>
        <v>2</v>
      </c>
      <c r="CA265" s="174">
        <f t="shared" ca="1" si="336"/>
        <v>1</v>
      </c>
      <c r="CB265" s="351"/>
      <c r="CC265" s="174"/>
      <c r="CD265" s="174"/>
      <c r="CE265" s="352">
        <f t="shared" si="337"/>
        <v>-1</v>
      </c>
      <c r="CF265" s="267">
        <f t="shared" si="338"/>
        <v>0</v>
      </c>
      <c r="CG265" s="267">
        <f t="shared" si="339"/>
        <v>-1</v>
      </c>
      <c r="CH265" s="354">
        <f t="shared" ca="1" si="340"/>
        <v>0</v>
      </c>
      <c r="CI265" s="100">
        <f t="shared" ca="1" si="341"/>
        <v>3</v>
      </c>
      <c r="CJ265" s="100">
        <f t="shared" ca="1" si="342"/>
        <v>1</v>
      </c>
      <c r="CK265" s="354">
        <f t="shared" ca="1" si="343"/>
        <v>1</v>
      </c>
      <c r="CL265" s="100">
        <f t="shared" ca="1" si="344"/>
        <v>6</v>
      </c>
      <c r="CM265" s="100">
        <f t="shared" ca="1" si="345"/>
        <v>4</v>
      </c>
      <c r="CN265" s="354">
        <f t="shared" ca="1" si="346"/>
        <v>1</v>
      </c>
      <c r="CO265" s="354"/>
      <c r="CR265" s="355" t="str">
        <f t="shared" ca="1" si="347"/>
        <v/>
      </c>
      <c r="CS265" s="355" t="str">
        <f t="shared" ca="1" si="348"/>
        <v xml:space="preserve">wR3'2&gt;2S </v>
      </c>
      <c r="CT265" s="355"/>
      <c r="CU265" s="355" t="str">
        <f t="shared" si="349"/>
        <v/>
      </c>
      <c r="CV265" s="355" t="str">
        <f t="shared" ca="1" si="350"/>
        <v/>
      </c>
      <c r="CW265" s="355" t="str">
        <f t="shared" ca="1" si="351"/>
        <v/>
      </c>
      <c r="CX265" s="402"/>
      <c r="CY265" t="str">
        <f t="shared" ca="1" si="352"/>
        <v xml:space="preserve">wR3'2&gt;2S </v>
      </c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</row>
    <row r="266" spans="1:133" x14ac:dyDescent="0.25">
      <c r="A266" s="126">
        <v>187</v>
      </c>
      <c r="B266" s="123">
        <f>IF(ввод!F189="","",ввод!F189)</f>
        <v>100.48420855826541</v>
      </c>
      <c r="C266" s="123">
        <f>IF(ввод!G189="","",ввод!G189)</f>
        <v>99.476085923666403</v>
      </c>
      <c r="D266" s="123" t="str">
        <f>IF(ввод!H189="","",ввод!H189)</f>
        <v/>
      </c>
      <c r="E266" s="124" t="str">
        <f>IF(ввод!I189="","",ввод!I189)</f>
        <v/>
      </c>
      <c r="F266" s="100">
        <f t="shared" si="387"/>
        <v>2</v>
      </c>
      <c r="G266" s="257">
        <f>IF(AND(F266&gt;=2,COUNTA(ввод!D189)=1),1,"")</f>
        <v>1</v>
      </c>
      <c r="H266" s="100">
        <f t="shared" si="284"/>
        <v>0.7128503511926042</v>
      </c>
      <c r="K266" s="100">
        <f t="shared" si="280"/>
        <v>99.980147240965906</v>
      </c>
      <c r="M266" s="100">
        <f>IF(ISNUMBER(парам!$B$8),K266-парам!$B$8,K266-$B$3)</f>
        <v>-1.9852759034094447E-2</v>
      </c>
      <c r="N266" s="100">
        <f t="shared" si="281"/>
        <v>-0.02</v>
      </c>
      <c r="O266" s="125">
        <f t="shared" ca="1" si="285"/>
        <v>-2.5244762474786592E-2</v>
      </c>
      <c r="P266" s="100">
        <f t="shared" si="286"/>
        <v>1.0081226345990046</v>
      </c>
      <c r="Q266" s="100">
        <f t="shared" si="282"/>
        <v>1</v>
      </c>
      <c r="R266" s="125">
        <f t="shared" ca="1" si="287"/>
        <v>0.45238747506390925</v>
      </c>
      <c r="S266" s="100">
        <f t="shared" si="353"/>
        <v>0.33787173398037851</v>
      </c>
      <c r="T266" s="100">
        <f t="shared" si="288"/>
        <v>0.34</v>
      </c>
      <c r="U266" s="125">
        <f t="shared" ca="1" si="354"/>
        <v>0.43234389873402063</v>
      </c>
      <c r="V266" s="174">
        <f t="shared" ca="1" si="289"/>
        <v>0</v>
      </c>
      <c r="W266" s="351">
        <f t="shared" ca="1" si="290"/>
        <v>0</v>
      </c>
      <c r="X266" s="174">
        <f t="shared" ca="1" si="291"/>
        <v>0</v>
      </c>
      <c r="Y266" s="174">
        <f t="shared" ca="1" si="292"/>
        <v>0</v>
      </c>
      <c r="Z266" s="351">
        <f t="shared" si="293"/>
        <v>-1</v>
      </c>
      <c r="AA266" s="174">
        <f t="shared" si="294"/>
        <v>1</v>
      </c>
      <c r="AB266" s="174">
        <f t="shared" si="295"/>
        <v>4</v>
      </c>
      <c r="AC266" s="352">
        <f t="shared" si="355"/>
        <v>1</v>
      </c>
      <c r="AD266" s="267">
        <f t="shared" si="296"/>
        <v>0</v>
      </c>
      <c r="AE266" s="267">
        <f t="shared" si="297"/>
        <v>1</v>
      </c>
      <c r="AF266" s="354">
        <f t="shared" ca="1" si="298"/>
        <v>1</v>
      </c>
      <c r="AG266" s="100">
        <f t="shared" ca="1" si="299"/>
        <v>8</v>
      </c>
      <c r="AH266" s="100">
        <f t="shared" ca="1" si="300"/>
        <v>3</v>
      </c>
      <c r="AI266" s="354">
        <f t="shared" ca="1" si="301"/>
        <v>0</v>
      </c>
      <c r="AJ266" s="100">
        <f t="shared" ca="1" si="302"/>
        <v>4</v>
      </c>
      <c r="AK266" s="100">
        <f t="shared" ca="1" si="303"/>
        <v>2</v>
      </c>
      <c r="AL266" s="354">
        <f t="shared" ca="1" si="304"/>
        <v>0</v>
      </c>
      <c r="AM266" s="354">
        <f t="shared" ca="1" si="305"/>
        <v>0</v>
      </c>
      <c r="AN266" s="100">
        <f t="shared" ref="AN266:AO266" ca="1" si="413">SUM(AL262:AL266)</f>
        <v>1</v>
      </c>
      <c r="AO266" s="100">
        <f t="shared" ca="1" si="413"/>
        <v>1</v>
      </c>
      <c r="AP266" s="355" t="str">
        <f t="shared" ca="1" si="307"/>
        <v/>
      </c>
      <c r="AQ266" s="355" t="str">
        <f t="shared" ca="1" si="308"/>
        <v/>
      </c>
      <c r="AR266" s="355" t="str">
        <f t="shared" si="309"/>
        <v/>
      </c>
      <c r="AS266" s="355" t="str">
        <f t="shared" si="310"/>
        <v/>
      </c>
      <c r="AT266" s="355" t="str">
        <f t="shared" ca="1" si="311"/>
        <v/>
      </c>
      <c r="AU266" s="355" t="str">
        <f t="shared" ca="1" si="312"/>
        <v/>
      </c>
      <c r="AV266" s="355" t="str">
        <f t="shared" ca="1" si="313"/>
        <v/>
      </c>
      <c r="AW266" s="379">
        <f t="shared" ca="1" si="314"/>
        <v>0</v>
      </c>
      <c r="AX266" s="351">
        <f t="shared" ca="1" si="315"/>
        <v>0</v>
      </c>
      <c r="AY266" s="174">
        <f t="shared" ca="1" si="316"/>
        <v>0</v>
      </c>
      <c r="AZ266" s="174">
        <f t="shared" ca="1" si="317"/>
        <v>0</v>
      </c>
      <c r="BA266" s="351"/>
      <c r="BB266" s="174"/>
      <c r="BC266" s="174"/>
      <c r="BD266" s="352">
        <f t="shared" si="318"/>
        <v>1</v>
      </c>
      <c r="BE266" s="267">
        <f t="shared" si="319"/>
        <v>0</v>
      </c>
      <c r="BF266" s="267">
        <f t="shared" si="320"/>
        <v>-1</v>
      </c>
      <c r="BG266" s="354">
        <f t="shared" ca="1" si="321"/>
        <v>0</v>
      </c>
      <c r="BH266" s="100">
        <f t="shared" ca="1" si="322"/>
        <v>9</v>
      </c>
      <c r="BI266" s="100">
        <f t="shared" ca="1" si="323"/>
        <v>4</v>
      </c>
      <c r="BJ266" s="354">
        <f t="shared" ca="1" si="324"/>
        <v>1</v>
      </c>
      <c r="BK266" s="100">
        <f t="shared" ca="1" si="325"/>
        <v>4</v>
      </c>
      <c r="BL266" s="100">
        <f t="shared" ca="1" si="326"/>
        <v>1</v>
      </c>
      <c r="BM266" s="354">
        <f t="shared" ca="1" si="327"/>
        <v>1</v>
      </c>
      <c r="BN266" s="354"/>
      <c r="BQ266" s="355" t="str">
        <f t="shared" ca="1" si="328"/>
        <v/>
      </c>
      <c r="BR266" s="355" t="str">
        <f t="shared" ca="1" si="329"/>
        <v/>
      </c>
      <c r="BS266" s="355"/>
      <c r="BT266" s="355" t="str">
        <f t="shared" si="330"/>
        <v/>
      </c>
      <c r="BU266" s="355" t="str">
        <f t="shared" ca="1" si="331"/>
        <v/>
      </c>
      <c r="BV266" s="355" t="str">
        <f t="shared" ca="1" si="332"/>
        <v/>
      </c>
      <c r="BW266" s="355"/>
      <c r="BX266" s="379">
        <f t="shared" ca="1" si="333"/>
        <v>0</v>
      </c>
      <c r="BY266" s="351">
        <f t="shared" ca="1" si="334"/>
        <v>0</v>
      </c>
      <c r="BZ266" s="174">
        <f t="shared" ca="1" si="335"/>
        <v>1</v>
      </c>
      <c r="CA266" s="174">
        <f t="shared" ca="1" si="336"/>
        <v>1</v>
      </c>
      <c r="CB266" s="351"/>
      <c r="CC266" s="174"/>
      <c r="CD266" s="174"/>
      <c r="CE266" s="352">
        <f t="shared" si="337"/>
        <v>-1</v>
      </c>
      <c r="CF266" s="267">
        <f t="shared" si="338"/>
        <v>-2</v>
      </c>
      <c r="CG266" s="267">
        <f t="shared" si="339"/>
        <v>-3</v>
      </c>
      <c r="CH266" s="354">
        <f t="shared" ca="1" si="340"/>
        <v>0</v>
      </c>
      <c r="CI266" s="100">
        <f t="shared" ca="1" si="341"/>
        <v>2</v>
      </c>
      <c r="CJ266" s="100">
        <f t="shared" ca="1" si="342"/>
        <v>0</v>
      </c>
      <c r="CK266" s="354">
        <f t="shared" ca="1" si="343"/>
        <v>1</v>
      </c>
      <c r="CL266" s="100">
        <f t="shared" ca="1" si="344"/>
        <v>7</v>
      </c>
      <c r="CM266" s="100">
        <f t="shared" ca="1" si="345"/>
        <v>4</v>
      </c>
      <c r="CN266" s="354">
        <f t="shared" ca="1" si="346"/>
        <v>0</v>
      </c>
      <c r="CO266" s="354"/>
      <c r="CR266" s="355" t="str">
        <f t="shared" ca="1" si="347"/>
        <v/>
      </c>
      <c r="CS266" s="355" t="str">
        <f t="shared" ca="1" si="348"/>
        <v/>
      </c>
      <c r="CT266" s="355"/>
      <c r="CU266" s="355" t="str">
        <f t="shared" si="349"/>
        <v/>
      </c>
      <c r="CV266" s="355" t="str">
        <f t="shared" ca="1" si="350"/>
        <v/>
      </c>
      <c r="CW266" s="355" t="str">
        <f t="shared" ca="1" si="351"/>
        <v/>
      </c>
      <c r="CX266" s="402"/>
      <c r="CY266" t="str">
        <f t="shared" ca="1" si="352"/>
        <v/>
      </c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</row>
    <row r="267" spans="1:133" x14ac:dyDescent="0.25">
      <c r="A267" s="126">
        <v>188</v>
      </c>
      <c r="B267" s="123">
        <f>IF(ввод!F190="","",ввод!F190)</f>
        <v>99.579533959331542</v>
      </c>
      <c r="C267" s="123">
        <f>IF(ввод!G190="","",ввод!G190)</f>
        <v>100.328786458905</v>
      </c>
      <c r="D267" s="123" t="str">
        <f>IF(ввод!H190="","",ввод!H190)</f>
        <v/>
      </c>
      <c r="E267" s="124" t="str">
        <f>IF(ввод!I190="","",ввод!I190)</f>
        <v/>
      </c>
      <c r="F267" s="100">
        <f t="shared" si="387"/>
        <v>2</v>
      </c>
      <c r="G267" s="257">
        <f>IF(AND(F267&gt;=2,COUNTA(ввод!D190)=1),1,"")</f>
        <v>1</v>
      </c>
      <c r="H267" s="100">
        <f t="shared" si="284"/>
        <v>0.52980152326936325</v>
      </c>
      <c r="K267" s="100">
        <f t="shared" si="280"/>
        <v>99.954160209118271</v>
      </c>
      <c r="M267" s="100">
        <f>IF(ISNUMBER(парам!$B$8),K267-парам!$B$8,K267-$B$3)</f>
        <v>-4.5839790881728959E-2</v>
      </c>
      <c r="N267" s="100">
        <f t="shared" si="281"/>
        <v>-4.5999999999999999E-2</v>
      </c>
      <c r="O267" s="125">
        <f t="shared" ca="1" si="285"/>
        <v>-5.8289864432232073E-2</v>
      </c>
      <c r="P267" s="100">
        <f t="shared" si="286"/>
        <v>0.74925249957345841</v>
      </c>
      <c r="Q267" s="100">
        <f t="shared" si="282"/>
        <v>0.75</v>
      </c>
      <c r="R267" s="125">
        <f t="shared" ca="1" si="287"/>
        <v>0.33622144254521458</v>
      </c>
      <c r="S267" s="100">
        <f t="shared" si="353"/>
        <v>2.5987031847634512E-2</v>
      </c>
      <c r="T267" s="100">
        <f t="shared" si="288"/>
        <v>2.5999999999999999E-2</v>
      </c>
      <c r="U267" s="125">
        <f t="shared" ca="1" si="354"/>
        <v>3.3061592256130985E-2</v>
      </c>
      <c r="V267" s="174">
        <f t="shared" ca="1" si="289"/>
        <v>0</v>
      </c>
      <c r="W267" s="351">
        <f t="shared" ca="1" si="290"/>
        <v>0</v>
      </c>
      <c r="X267" s="174">
        <f t="shared" ca="1" si="291"/>
        <v>0</v>
      </c>
      <c r="Y267" s="174">
        <f t="shared" ca="1" si="292"/>
        <v>0</v>
      </c>
      <c r="Z267" s="351">
        <f t="shared" si="293"/>
        <v>-1</v>
      </c>
      <c r="AA267" s="174">
        <f t="shared" si="294"/>
        <v>3</v>
      </c>
      <c r="AB267" s="174">
        <f t="shared" si="295"/>
        <v>4</v>
      </c>
      <c r="AC267" s="352">
        <f t="shared" si="355"/>
        <v>-1</v>
      </c>
      <c r="AD267" s="267">
        <f t="shared" si="296"/>
        <v>0</v>
      </c>
      <c r="AE267" s="267">
        <f t="shared" si="297"/>
        <v>-1</v>
      </c>
      <c r="AF267" s="354">
        <f t="shared" ca="1" si="298"/>
        <v>1</v>
      </c>
      <c r="AG267" s="100">
        <f t="shared" ca="1" si="299"/>
        <v>8</v>
      </c>
      <c r="AH267" s="100">
        <f t="shared" ca="1" si="300"/>
        <v>4</v>
      </c>
      <c r="AI267" s="354">
        <f t="shared" ca="1" si="301"/>
        <v>0</v>
      </c>
      <c r="AJ267" s="100">
        <f t="shared" ca="1" si="302"/>
        <v>4</v>
      </c>
      <c r="AK267" s="100">
        <f t="shared" ca="1" si="303"/>
        <v>1</v>
      </c>
      <c r="AL267" s="354">
        <f t="shared" ca="1" si="304"/>
        <v>0</v>
      </c>
      <c r="AM267" s="354">
        <f t="shared" ca="1" si="305"/>
        <v>0</v>
      </c>
      <c r="AN267" s="100">
        <f t="shared" ref="AN267:AO267" ca="1" si="414">SUM(AL263:AL267)</f>
        <v>1</v>
      </c>
      <c r="AO267" s="100">
        <f t="shared" ca="1" si="414"/>
        <v>1</v>
      </c>
      <c r="AP267" s="355" t="str">
        <f t="shared" ca="1" si="307"/>
        <v/>
      </c>
      <c r="AQ267" s="355" t="str">
        <f t="shared" ca="1" si="308"/>
        <v/>
      </c>
      <c r="AR267" s="355" t="str">
        <f t="shared" si="309"/>
        <v/>
      </c>
      <c r="AS267" s="355" t="str">
        <f t="shared" si="310"/>
        <v/>
      </c>
      <c r="AT267" s="355" t="str">
        <f t="shared" ca="1" si="311"/>
        <v/>
      </c>
      <c r="AU267" s="355" t="str">
        <f t="shared" ca="1" si="312"/>
        <v/>
      </c>
      <c r="AV267" s="355" t="str">
        <f t="shared" ca="1" si="313"/>
        <v/>
      </c>
      <c r="AW267" s="379">
        <f t="shared" ca="1" si="314"/>
        <v>0</v>
      </c>
      <c r="AX267" s="351">
        <f t="shared" ca="1" si="315"/>
        <v>0</v>
      </c>
      <c r="AY267" s="174">
        <f t="shared" ca="1" si="316"/>
        <v>0</v>
      </c>
      <c r="AZ267" s="174">
        <f t="shared" ca="1" si="317"/>
        <v>0</v>
      </c>
      <c r="BA267" s="351"/>
      <c r="BB267" s="174"/>
      <c r="BC267" s="174"/>
      <c r="BD267" s="352">
        <f t="shared" si="318"/>
        <v>-1</v>
      </c>
      <c r="BE267" s="267">
        <f t="shared" si="319"/>
        <v>-2</v>
      </c>
      <c r="BF267" s="267">
        <f t="shared" si="320"/>
        <v>-1</v>
      </c>
      <c r="BG267" s="354">
        <f t="shared" ca="1" si="321"/>
        <v>1</v>
      </c>
      <c r="BH267" s="100">
        <f t="shared" ca="1" si="322"/>
        <v>9</v>
      </c>
      <c r="BI267" s="100">
        <f t="shared" ca="1" si="323"/>
        <v>5</v>
      </c>
      <c r="BJ267" s="354">
        <f t="shared" ca="1" si="324"/>
        <v>0</v>
      </c>
      <c r="BK267" s="100">
        <f t="shared" ca="1" si="325"/>
        <v>3</v>
      </c>
      <c r="BL267" s="100">
        <f t="shared" ca="1" si="326"/>
        <v>1</v>
      </c>
      <c r="BM267" s="354">
        <f t="shared" ca="1" si="327"/>
        <v>0</v>
      </c>
      <c r="BN267" s="354"/>
      <c r="BQ267" s="355" t="str">
        <f t="shared" ca="1" si="328"/>
        <v/>
      </c>
      <c r="BR267" s="355" t="str">
        <f t="shared" ca="1" si="329"/>
        <v/>
      </c>
      <c r="BS267" s="355"/>
      <c r="BT267" s="355" t="str">
        <f t="shared" si="330"/>
        <v/>
      </c>
      <c r="BU267" s="355" t="str">
        <f t="shared" ca="1" si="331"/>
        <v/>
      </c>
      <c r="BV267" s="355" t="str">
        <f t="shared" ca="1" si="332"/>
        <v/>
      </c>
      <c r="BW267" s="355"/>
      <c r="BX267" s="379">
        <f t="shared" ca="1" si="333"/>
        <v>0</v>
      </c>
      <c r="BY267" s="351">
        <f t="shared" ca="1" si="334"/>
        <v>0</v>
      </c>
      <c r="BZ267" s="174">
        <f t="shared" ca="1" si="335"/>
        <v>0</v>
      </c>
      <c r="CA267" s="174">
        <f t="shared" ca="1" si="336"/>
        <v>1</v>
      </c>
      <c r="CB267" s="351"/>
      <c r="CC267" s="174"/>
      <c r="CD267" s="174"/>
      <c r="CE267" s="352">
        <f t="shared" si="337"/>
        <v>-1</v>
      </c>
      <c r="CF267" s="267">
        <f t="shared" si="338"/>
        <v>-4</v>
      </c>
      <c r="CG267" s="267">
        <f t="shared" si="339"/>
        <v>-3</v>
      </c>
      <c r="CH267" s="354">
        <f t="shared" ca="1" si="340"/>
        <v>1</v>
      </c>
      <c r="CI267" s="100">
        <f t="shared" ca="1" si="341"/>
        <v>3</v>
      </c>
      <c r="CJ267" s="100">
        <f t="shared" ca="1" si="342"/>
        <v>1</v>
      </c>
      <c r="CK267" s="354">
        <f t="shared" ca="1" si="343"/>
        <v>0</v>
      </c>
      <c r="CL267" s="100">
        <f t="shared" ca="1" si="344"/>
        <v>7</v>
      </c>
      <c r="CM267" s="100">
        <f t="shared" ca="1" si="345"/>
        <v>3</v>
      </c>
      <c r="CN267" s="354">
        <f t="shared" ca="1" si="346"/>
        <v>0</v>
      </c>
      <c r="CO267" s="354"/>
      <c r="CR267" s="355" t="str">
        <f t="shared" ca="1" si="347"/>
        <v/>
      </c>
      <c r="CS267" s="355" t="str">
        <f t="shared" ca="1" si="348"/>
        <v/>
      </c>
      <c r="CT267" s="355"/>
      <c r="CU267" s="355" t="str">
        <f t="shared" si="349"/>
        <v/>
      </c>
      <c r="CV267" s="355" t="str">
        <f t="shared" ca="1" si="350"/>
        <v/>
      </c>
      <c r="CW267" s="355" t="str">
        <f t="shared" ca="1" si="351"/>
        <v/>
      </c>
      <c r="CX267" s="402"/>
      <c r="CY267" t="str">
        <f t="shared" ca="1" si="352"/>
        <v/>
      </c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</row>
    <row r="268" spans="1:133" x14ac:dyDescent="0.25">
      <c r="A268" s="126">
        <v>189</v>
      </c>
      <c r="B268" s="123">
        <f>IF(ввод!F191="","",ввод!F191)</f>
        <v>101.08607757410502</v>
      </c>
      <c r="C268" s="123">
        <f>IF(ввод!G191="","",ввод!G191)</f>
        <v>100.62104140975195</v>
      </c>
      <c r="D268" s="123" t="str">
        <f>IF(ввод!H191="","",ввод!H191)</f>
        <v/>
      </c>
      <c r="E268" s="124" t="str">
        <f>IF(ввод!I191="","",ввод!I191)</f>
        <v/>
      </c>
      <c r="F268" s="100">
        <f t="shared" si="387"/>
        <v>2</v>
      </c>
      <c r="G268" s="257">
        <f>IF(AND(F268&gt;=2,COUNTA(ввод!D191)=1),1,"")</f>
        <v>1</v>
      </c>
      <c r="H268" s="100">
        <f t="shared" si="284"/>
        <v>0.32883022531103467</v>
      </c>
      <c r="K268" s="100">
        <f t="shared" si="280"/>
        <v>100.85355949192848</v>
      </c>
      <c r="M268" s="100">
        <f>IF(ISNUMBER(парам!$B$8),K268-парам!$B$8,K268-$B$3)</f>
        <v>0.85355949192847902</v>
      </c>
      <c r="N268" s="100">
        <f t="shared" si="281"/>
        <v>0.85</v>
      </c>
      <c r="O268" s="125">
        <f t="shared" ca="1" si="285"/>
        <v>1.0853859957111422</v>
      </c>
      <c r="P268" s="100">
        <f t="shared" si="286"/>
        <v>0.46503616435306583</v>
      </c>
      <c r="Q268" s="100">
        <f t="shared" si="282"/>
        <v>0.47</v>
      </c>
      <c r="R268" s="125">
        <f t="shared" ca="1" si="287"/>
        <v>0.20868149269237357</v>
      </c>
      <c r="S268" s="100">
        <f t="shared" si="353"/>
        <v>0.89939928281020798</v>
      </c>
      <c r="T268" s="100">
        <f t="shared" si="288"/>
        <v>0.9</v>
      </c>
      <c r="U268" s="125">
        <f t="shared" ca="1" si="354"/>
        <v>1.1444397319429958</v>
      </c>
      <c r="V268" s="174">
        <f t="shared" ca="1" si="289"/>
        <v>0</v>
      </c>
      <c r="W268" s="351">
        <f t="shared" ca="1" si="290"/>
        <v>0</v>
      </c>
      <c r="X268" s="174">
        <f t="shared" ca="1" si="291"/>
        <v>0</v>
      </c>
      <c r="Y268" s="174">
        <f t="shared" ca="1" si="292"/>
        <v>0</v>
      </c>
      <c r="Z268" s="351">
        <f t="shared" si="293"/>
        <v>1</v>
      </c>
      <c r="AA268" s="174">
        <f t="shared" si="294"/>
        <v>3</v>
      </c>
      <c r="AB268" s="174">
        <f t="shared" si="295"/>
        <v>2</v>
      </c>
      <c r="AC268" s="352">
        <f t="shared" si="355"/>
        <v>1</v>
      </c>
      <c r="AD268" s="267">
        <f t="shared" si="296"/>
        <v>0</v>
      </c>
      <c r="AE268" s="267">
        <f t="shared" si="297"/>
        <v>1</v>
      </c>
      <c r="AF268" s="354">
        <f t="shared" ca="1" si="298"/>
        <v>0</v>
      </c>
      <c r="AG268" s="100">
        <f t="shared" ca="1" si="299"/>
        <v>8</v>
      </c>
      <c r="AH268" s="100">
        <f t="shared" ca="1" si="300"/>
        <v>4</v>
      </c>
      <c r="AI268" s="354">
        <f t="shared" ca="1" si="301"/>
        <v>1</v>
      </c>
      <c r="AJ268" s="100">
        <f t="shared" ca="1" si="302"/>
        <v>4</v>
      </c>
      <c r="AK268" s="100">
        <f t="shared" ca="1" si="303"/>
        <v>1</v>
      </c>
      <c r="AL268" s="354">
        <f t="shared" ca="1" si="304"/>
        <v>1</v>
      </c>
      <c r="AM268" s="354">
        <f t="shared" ca="1" si="305"/>
        <v>0</v>
      </c>
      <c r="AN268" s="100">
        <f t="shared" ref="AN268:AO268" ca="1" si="415">SUM(AL264:AL268)</f>
        <v>2</v>
      </c>
      <c r="AO268" s="100">
        <f t="shared" ca="1" si="415"/>
        <v>0</v>
      </c>
      <c r="AP268" s="355" t="str">
        <f t="shared" ca="1" si="307"/>
        <v/>
      </c>
      <c r="AQ268" s="355" t="str">
        <f t="shared" ca="1" si="308"/>
        <v/>
      </c>
      <c r="AR268" s="355" t="str">
        <f t="shared" si="309"/>
        <v/>
      </c>
      <c r="AS268" s="355" t="str">
        <f t="shared" si="310"/>
        <v/>
      </c>
      <c r="AT268" s="355" t="str">
        <f t="shared" ca="1" si="311"/>
        <v/>
      </c>
      <c r="AU268" s="355" t="str">
        <f t="shared" ca="1" si="312"/>
        <v/>
      </c>
      <c r="AV268" s="355" t="str">
        <f t="shared" ca="1" si="313"/>
        <v/>
      </c>
      <c r="AW268" s="379">
        <f t="shared" ca="1" si="314"/>
        <v>0</v>
      </c>
      <c r="AX268" s="351">
        <f t="shared" ca="1" si="315"/>
        <v>0</v>
      </c>
      <c r="AY268" s="174">
        <f t="shared" ca="1" si="316"/>
        <v>0</v>
      </c>
      <c r="AZ268" s="174">
        <f t="shared" ca="1" si="317"/>
        <v>0</v>
      </c>
      <c r="BA268" s="351"/>
      <c r="BB268" s="174"/>
      <c r="BC268" s="174"/>
      <c r="BD268" s="352">
        <f t="shared" si="318"/>
        <v>-1</v>
      </c>
      <c r="BE268" s="267">
        <f t="shared" si="319"/>
        <v>-2</v>
      </c>
      <c r="BF268" s="267">
        <f t="shared" si="320"/>
        <v>-3</v>
      </c>
      <c r="BG268" s="354">
        <f t="shared" ca="1" si="321"/>
        <v>1</v>
      </c>
      <c r="BH268" s="100">
        <f t="shared" ca="1" si="322"/>
        <v>10</v>
      </c>
      <c r="BI268" s="100">
        <f t="shared" ca="1" si="323"/>
        <v>6</v>
      </c>
      <c r="BJ268" s="354">
        <f t="shared" ca="1" si="324"/>
        <v>0</v>
      </c>
      <c r="BK268" s="100">
        <f t="shared" ca="1" si="325"/>
        <v>2</v>
      </c>
      <c r="BL268" s="100">
        <f t="shared" ca="1" si="326"/>
        <v>1</v>
      </c>
      <c r="BM268" s="354">
        <f t="shared" ca="1" si="327"/>
        <v>0</v>
      </c>
      <c r="BN268" s="354"/>
      <c r="BQ268" s="355" t="str">
        <f t="shared" ca="1" si="328"/>
        <v/>
      </c>
      <c r="BR268" s="355" t="str">
        <f t="shared" ca="1" si="329"/>
        <v/>
      </c>
      <c r="BS268" s="355"/>
      <c r="BT268" s="355" t="str">
        <f t="shared" si="330"/>
        <v/>
      </c>
      <c r="BU268" s="355" t="str">
        <f t="shared" ca="1" si="331"/>
        <v/>
      </c>
      <c r="BV268" s="355" t="str">
        <f t="shared" ca="1" si="332"/>
        <v/>
      </c>
      <c r="BW268" s="355"/>
      <c r="BX268" s="379">
        <f t="shared" ca="1" si="333"/>
        <v>0</v>
      </c>
      <c r="BY268" s="351">
        <f t="shared" ca="1" si="334"/>
        <v>1</v>
      </c>
      <c r="BZ268" s="174">
        <f t="shared" ca="1" si="335"/>
        <v>1</v>
      </c>
      <c r="CA268" s="174">
        <f t="shared" ca="1" si="336"/>
        <v>1</v>
      </c>
      <c r="CB268" s="351"/>
      <c r="CC268" s="174"/>
      <c r="CD268" s="174"/>
      <c r="CE268" s="352">
        <f t="shared" si="337"/>
        <v>1</v>
      </c>
      <c r="CF268" s="267">
        <f t="shared" si="338"/>
        <v>-2</v>
      </c>
      <c r="CG268" s="267">
        <f t="shared" si="339"/>
        <v>-1</v>
      </c>
      <c r="CH268" s="354">
        <f t="shared" ca="1" si="340"/>
        <v>0</v>
      </c>
      <c r="CI268" s="100">
        <f t="shared" ca="1" si="341"/>
        <v>3</v>
      </c>
      <c r="CJ268" s="100">
        <f t="shared" ca="1" si="342"/>
        <v>1</v>
      </c>
      <c r="CK268" s="354">
        <f t="shared" ca="1" si="343"/>
        <v>1</v>
      </c>
      <c r="CL268" s="100">
        <f t="shared" ca="1" si="344"/>
        <v>7</v>
      </c>
      <c r="CM268" s="100">
        <f t="shared" ca="1" si="345"/>
        <v>3</v>
      </c>
      <c r="CN268" s="354">
        <f t="shared" ca="1" si="346"/>
        <v>1</v>
      </c>
      <c r="CO268" s="354"/>
      <c r="CR268" s="355" t="str">
        <f t="shared" ca="1" si="347"/>
        <v/>
      </c>
      <c r="CS268" s="355" t="str">
        <f t="shared" ca="1" si="348"/>
        <v/>
      </c>
      <c r="CT268" s="355"/>
      <c r="CU268" s="355" t="str">
        <f t="shared" si="349"/>
        <v/>
      </c>
      <c r="CV268" s="355" t="str">
        <f t="shared" ca="1" si="350"/>
        <v/>
      </c>
      <c r="CW268" s="355" t="str">
        <f t="shared" ca="1" si="351"/>
        <v/>
      </c>
      <c r="CX268" s="402"/>
      <c r="CY268" t="str">
        <f t="shared" ca="1" si="352"/>
        <v/>
      </c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</row>
    <row r="269" spans="1:133" x14ac:dyDescent="0.25">
      <c r="A269" s="126">
        <v>190</v>
      </c>
      <c r="B269" s="123">
        <f>IF(ввод!F192="","",ввод!F192)</f>
        <v>98.305753180796202</v>
      </c>
      <c r="C269" s="123">
        <f>IF(ввод!G192="","",ввод!G192)</f>
        <v>100.4692511063525</v>
      </c>
      <c r="D269" s="123" t="str">
        <f>IF(ввод!H192="","",ввод!H192)</f>
        <v/>
      </c>
      <c r="E269" s="124" t="str">
        <f>IF(ввод!I192="","",ввод!I192)</f>
        <v/>
      </c>
      <c r="F269" s="100">
        <f t="shared" si="387"/>
        <v>2</v>
      </c>
      <c r="G269" s="257">
        <f>IF(AND(F269&gt;=2,COUNTA(ввод!D192)=1),1,"")</f>
        <v>1</v>
      </c>
      <c r="H269" s="100">
        <f t="shared" si="284"/>
        <v>1.5298240542438879</v>
      </c>
      <c r="K269" s="100">
        <f t="shared" si="280"/>
        <v>99.387502143574352</v>
      </c>
      <c r="M269" s="100">
        <f>IF(ISNUMBER(парам!$B$8),K269-парам!$B$8,K269-$B$3)</f>
        <v>-0.61249785642564802</v>
      </c>
      <c r="N269" s="100">
        <f t="shared" si="281"/>
        <v>-0.61</v>
      </c>
      <c r="O269" s="125">
        <f t="shared" ca="1" si="285"/>
        <v>-0.77885209180380899</v>
      </c>
      <c r="P269" s="100">
        <f t="shared" si="286"/>
        <v>2.1634979255562996</v>
      </c>
      <c r="Q269" s="100">
        <f t="shared" si="282"/>
        <v>2.2000000000000002</v>
      </c>
      <c r="R269" s="125">
        <f t="shared" ca="1" si="287"/>
        <v>0.97085347581519943</v>
      </c>
      <c r="S269" s="100">
        <f t="shared" si="353"/>
        <v>1.466057348354127</v>
      </c>
      <c r="T269" s="100">
        <f t="shared" si="288"/>
        <v>1.5</v>
      </c>
      <c r="U269" s="125">
        <f t="shared" ca="1" si="354"/>
        <v>1.9073995532383261</v>
      </c>
      <c r="V269" s="174">
        <f t="shared" ca="1" si="289"/>
        <v>0</v>
      </c>
      <c r="W269" s="351">
        <f t="shared" ca="1" si="290"/>
        <v>0</v>
      </c>
      <c r="X269" s="174">
        <f t="shared" ca="1" si="291"/>
        <v>0</v>
      </c>
      <c r="Y269" s="174">
        <f t="shared" ca="1" si="292"/>
        <v>0</v>
      </c>
      <c r="Z269" s="351">
        <f t="shared" si="293"/>
        <v>-1</v>
      </c>
      <c r="AA269" s="174">
        <f t="shared" si="294"/>
        <v>5</v>
      </c>
      <c r="AB269" s="174">
        <f t="shared" si="295"/>
        <v>2</v>
      </c>
      <c r="AC269" s="352">
        <f t="shared" si="355"/>
        <v>-1</v>
      </c>
      <c r="AD269" s="267">
        <f t="shared" si="296"/>
        <v>0</v>
      </c>
      <c r="AE269" s="267">
        <f t="shared" si="297"/>
        <v>-1</v>
      </c>
      <c r="AF269" s="354">
        <f t="shared" ca="1" si="298"/>
        <v>0</v>
      </c>
      <c r="AG269" s="100">
        <f t="shared" ca="1" si="299"/>
        <v>8</v>
      </c>
      <c r="AH269" s="100">
        <f t="shared" ca="1" si="300"/>
        <v>3</v>
      </c>
      <c r="AI269" s="354">
        <f t="shared" ca="1" si="301"/>
        <v>1</v>
      </c>
      <c r="AJ269" s="100">
        <f t="shared" ca="1" si="302"/>
        <v>4</v>
      </c>
      <c r="AK269" s="100">
        <f t="shared" ca="1" si="303"/>
        <v>2</v>
      </c>
      <c r="AL269" s="354">
        <f t="shared" ca="1" si="304"/>
        <v>0</v>
      </c>
      <c r="AM269" s="354">
        <f t="shared" ca="1" si="305"/>
        <v>1</v>
      </c>
      <c r="AN269" s="100">
        <f t="shared" ref="AN269:AO269" ca="1" si="416">SUM(AL265:AL269)</f>
        <v>1</v>
      </c>
      <c r="AO269" s="100">
        <f t="shared" ca="1" si="416"/>
        <v>1</v>
      </c>
      <c r="AP269" s="355" t="str">
        <f t="shared" ca="1" si="307"/>
        <v/>
      </c>
      <c r="AQ269" s="355" t="str">
        <f t="shared" ca="1" si="308"/>
        <v/>
      </c>
      <c r="AR269" s="355" t="str">
        <f t="shared" si="309"/>
        <v/>
      </c>
      <c r="AS269" s="355" t="str">
        <f t="shared" si="310"/>
        <v/>
      </c>
      <c r="AT269" s="355" t="str">
        <f t="shared" ca="1" si="311"/>
        <v/>
      </c>
      <c r="AU269" s="355" t="str">
        <f t="shared" ca="1" si="312"/>
        <v/>
      </c>
      <c r="AV269" s="355" t="str">
        <f t="shared" ca="1" si="313"/>
        <v/>
      </c>
      <c r="AW269" s="379">
        <f t="shared" ca="1" si="314"/>
        <v>0</v>
      </c>
      <c r="AX269" s="351">
        <f t="shared" ca="1" si="315"/>
        <v>0</v>
      </c>
      <c r="AY269" s="174">
        <f t="shared" ca="1" si="316"/>
        <v>0</v>
      </c>
      <c r="AZ269" s="174">
        <f t="shared" ca="1" si="317"/>
        <v>0</v>
      </c>
      <c r="BA269" s="351"/>
      <c r="BB269" s="174"/>
      <c r="BC269" s="174"/>
      <c r="BD269" s="352">
        <f t="shared" si="318"/>
        <v>1</v>
      </c>
      <c r="BE269" s="267">
        <f t="shared" si="319"/>
        <v>-2</v>
      </c>
      <c r="BF269" s="267">
        <f t="shared" si="320"/>
        <v>-1</v>
      </c>
      <c r="BG269" s="354">
        <f t="shared" ca="1" si="321"/>
        <v>0</v>
      </c>
      <c r="BH269" s="100">
        <f t="shared" ca="1" si="322"/>
        <v>9</v>
      </c>
      <c r="BI269" s="100">
        <f t="shared" ca="1" si="323"/>
        <v>5</v>
      </c>
      <c r="BJ269" s="354">
        <f t="shared" ca="1" si="324"/>
        <v>1</v>
      </c>
      <c r="BK269" s="100">
        <f t="shared" ca="1" si="325"/>
        <v>2</v>
      </c>
      <c r="BL269" s="100">
        <f t="shared" ca="1" si="326"/>
        <v>2</v>
      </c>
      <c r="BM269" s="354">
        <f t="shared" ca="1" si="327"/>
        <v>1</v>
      </c>
      <c r="BN269" s="354"/>
      <c r="BQ269" s="355" t="str">
        <f t="shared" ca="1" si="328"/>
        <v/>
      </c>
      <c r="BR269" s="355" t="str">
        <f t="shared" ca="1" si="329"/>
        <v/>
      </c>
      <c r="BS269" s="355"/>
      <c r="BT269" s="355" t="str">
        <f t="shared" si="330"/>
        <v/>
      </c>
      <c r="BU269" s="355" t="str">
        <f t="shared" ca="1" si="331"/>
        <v/>
      </c>
      <c r="BV269" s="355" t="str">
        <f t="shared" ca="1" si="332"/>
        <v/>
      </c>
      <c r="BW269" s="355"/>
      <c r="BX269" s="379">
        <f t="shared" ca="1" si="333"/>
        <v>1</v>
      </c>
      <c r="BY269" s="351">
        <f t="shared" ca="1" si="334"/>
        <v>1</v>
      </c>
      <c r="BZ269" s="174">
        <f t="shared" ca="1" si="335"/>
        <v>2</v>
      </c>
      <c r="CA269" s="174">
        <f t="shared" ca="1" si="336"/>
        <v>1</v>
      </c>
      <c r="CB269" s="351"/>
      <c r="CC269" s="174"/>
      <c r="CD269" s="174"/>
      <c r="CE269" s="352">
        <f t="shared" si="337"/>
        <v>1</v>
      </c>
      <c r="CF269" s="267">
        <f t="shared" si="338"/>
        <v>0</v>
      </c>
      <c r="CG269" s="267">
        <f t="shared" si="339"/>
        <v>-1</v>
      </c>
      <c r="CH269" s="354">
        <f t="shared" ca="1" si="340"/>
        <v>0</v>
      </c>
      <c r="CI269" s="100">
        <f t="shared" ca="1" si="341"/>
        <v>3</v>
      </c>
      <c r="CJ269" s="100">
        <f t="shared" ca="1" si="342"/>
        <v>1</v>
      </c>
      <c r="CK269" s="354">
        <f t="shared" ca="1" si="343"/>
        <v>1</v>
      </c>
      <c r="CL269" s="100">
        <f t="shared" ca="1" si="344"/>
        <v>7</v>
      </c>
      <c r="CM269" s="100">
        <f t="shared" ca="1" si="345"/>
        <v>3</v>
      </c>
      <c r="CN269" s="354">
        <f t="shared" ca="1" si="346"/>
        <v>1</v>
      </c>
      <c r="CO269" s="354"/>
      <c r="CR269" s="355" t="str">
        <f t="shared" ca="1" si="347"/>
        <v xml:space="preserve">wR1'1&gt;3S </v>
      </c>
      <c r="CS269" s="355" t="str">
        <f t="shared" ca="1" si="348"/>
        <v xml:space="preserve">wR3'2&gt;2S </v>
      </c>
      <c r="CT269" s="355"/>
      <c r="CU269" s="355" t="str">
        <f t="shared" si="349"/>
        <v/>
      </c>
      <c r="CV269" s="355" t="str">
        <f t="shared" ca="1" si="350"/>
        <v/>
      </c>
      <c r="CW269" s="355" t="str">
        <f t="shared" ca="1" si="351"/>
        <v/>
      </c>
      <c r="CX269" s="402"/>
      <c r="CY269" t="str">
        <f t="shared" ca="1" si="352"/>
        <v xml:space="preserve">wR1'1&gt;3S wR3'2&gt;2S </v>
      </c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</row>
    <row r="270" spans="1:133" x14ac:dyDescent="0.25">
      <c r="A270" s="126">
        <v>191</v>
      </c>
      <c r="B270" s="123">
        <f>IF(ввод!F193="","",ввод!F193)</f>
        <v>97.342969869594342</v>
      </c>
      <c r="C270" s="123">
        <f>IF(ввод!G193="","",ввод!G193)</f>
        <v>99.949661469769751</v>
      </c>
      <c r="D270" s="123" t="str">
        <f>IF(ввод!H193="","",ввод!H193)</f>
        <v/>
      </c>
      <c r="E270" s="124" t="str">
        <f>IF(ввод!I193="","",ввод!I193)</f>
        <v/>
      </c>
      <c r="F270" s="100">
        <f t="shared" si="387"/>
        <v>2</v>
      </c>
      <c r="G270" s="257">
        <f>IF(AND(F270&gt;=2,COUNTA(ввод!D193)=1),1,"")</f>
        <v>1</v>
      </c>
      <c r="H270" s="100">
        <f t="shared" si="284"/>
        <v>1.8432093069460447</v>
      </c>
      <c r="K270" s="100">
        <f t="shared" si="280"/>
        <v>98.646315669682053</v>
      </c>
      <c r="M270" s="100">
        <f>IF(ISNUMBER(парам!$B$8),K270-парам!$B$8,K270-$B$3)</f>
        <v>-1.3536843303179467</v>
      </c>
      <c r="N270" s="100">
        <f t="shared" si="281"/>
        <v>-1.4</v>
      </c>
      <c r="O270" s="125">
        <f t="shared" ca="1" si="285"/>
        <v>-1.7213445912494494</v>
      </c>
      <c r="P270" s="100">
        <f t="shared" si="286"/>
        <v>2.6066916001754095</v>
      </c>
      <c r="Q270" s="100">
        <f t="shared" si="282"/>
        <v>2.6</v>
      </c>
      <c r="R270" s="125">
        <f t="shared" ca="1" si="287"/>
        <v>1.1697333149778075</v>
      </c>
      <c r="S270" s="100">
        <f t="shared" si="353"/>
        <v>0.74118647389229864</v>
      </c>
      <c r="T270" s="100">
        <f t="shared" si="288"/>
        <v>0.74</v>
      </c>
      <c r="U270" s="125">
        <f t="shared" ca="1" si="354"/>
        <v>0.94098377959757418</v>
      </c>
      <c r="V270" s="174">
        <f t="shared" ca="1" si="289"/>
        <v>0</v>
      </c>
      <c r="W270" s="351">
        <f t="shared" ca="1" si="290"/>
        <v>1</v>
      </c>
      <c r="X270" s="174">
        <f t="shared" ca="1" si="291"/>
        <v>1</v>
      </c>
      <c r="Y270" s="174">
        <f t="shared" ca="1" si="292"/>
        <v>1</v>
      </c>
      <c r="Z270" s="351">
        <f t="shared" si="293"/>
        <v>-1</v>
      </c>
      <c r="AA270" s="174">
        <f t="shared" si="294"/>
        <v>5</v>
      </c>
      <c r="AB270" s="174">
        <f t="shared" si="295"/>
        <v>4</v>
      </c>
      <c r="AC270" s="352">
        <f t="shared" si="355"/>
        <v>-1</v>
      </c>
      <c r="AD270" s="267">
        <f t="shared" si="296"/>
        <v>-2</v>
      </c>
      <c r="AE270" s="267">
        <f t="shared" si="297"/>
        <v>-1</v>
      </c>
      <c r="AF270" s="354">
        <f t="shared" ca="1" si="298"/>
        <v>0</v>
      </c>
      <c r="AG270" s="100">
        <f t="shared" ca="1" si="299"/>
        <v>7</v>
      </c>
      <c r="AH270" s="100">
        <f t="shared" ca="1" si="300"/>
        <v>3</v>
      </c>
      <c r="AI270" s="354">
        <f t="shared" ca="1" si="301"/>
        <v>1</v>
      </c>
      <c r="AJ270" s="100">
        <f t="shared" ca="1" si="302"/>
        <v>5</v>
      </c>
      <c r="AK270" s="100">
        <f t="shared" ca="1" si="303"/>
        <v>3</v>
      </c>
      <c r="AL270" s="354">
        <f t="shared" ca="1" si="304"/>
        <v>0</v>
      </c>
      <c r="AM270" s="354">
        <f t="shared" ca="1" si="305"/>
        <v>1</v>
      </c>
      <c r="AN270" s="100">
        <f t="shared" ref="AN270:AO270" ca="1" si="417">SUM(AL266:AL270)</f>
        <v>1</v>
      </c>
      <c r="AO270" s="100">
        <f t="shared" ca="1" si="417"/>
        <v>2</v>
      </c>
      <c r="AP270" s="355" t="str">
        <f t="shared" ca="1" si="307"/>
        <v/>
      </c>
      <c r="AQ270" s="355" t="str">
        <f t="shared" ca="1" si="308"/>
        <v/>
      </c>
      <c r="AR270" s="355" t="str">
        <f t="shared" si="309"/>
        <v/>
      </c>
      <c r="AS270" s="355" t="str">
        <f t="shared" si="310"/>
        <v/>
      </c>
      <c r="AT270" s="355" t="str">
        <f t="shared" ca="1" si="311"/>
        <v/>
      </c>
      <c r="AU270" s="355" t="str">
        <f t="shared" ca="1" si="312"/>
        <v/>
      </c>
      <c r="AV270" s="355" t="str">
        <f t="shared" ca="1" si="313"/>
        <v/>
      </c>
      <c r="AW270" s="379">
        <f t="shared" ca="1" si="314"/>
        <v>0</v>
      </c>
      <c r="AX270" s="351">
        <f t="shared" ca="1" si="315"/>
        <v>1</v>
      </c>
      <c r="AY270" s="174">
        <f t="shared" ca="1" si="316"/>
        <v>1</v>
      </c>
      <c r="AZ270" s="174">
        <f t="shared" ca="1" si="317"/>
        <v>1</v>
      </c>
      <c r="BA270" s="351"/>
      <c r="BB270" s="174"/>
      <c r="BC270" s="174"/>
      <c r="BD270" s="352">
        <f t="shared" si="318"/>
        <v>1</v>
      </c>
      <c r="BE270" s="267">
        <f t="shared" si="319"/>
        <v>0</v>
      </c>
      <c r="BF270" s="267">
        <f t="shared" si="320"/>
        <v>1</v>
      </c>
      <c r="BG270" s="354">
        <f t="shared" ca="1" si="321"/>
        <v>0</v>
      </c>
      <c r="BH270" s="100">
        <f t="shared" ca="1" si="322"/>
        <v>8</v>
      </c>
      <c r="BI270" s="100">
        <f t="shared" ca="1" si="323"/>
        <v>4</v>
      </c>
      <c r="BJ270" s="354">
        <f t="shared" ca="1" si="324"/>
        <v>1</v>
      </c>
      <c r="BK270" s="100">
        <f t="shared" ca="1" si="325"/>
        <v>3</v>
      </c>
      <c r="BL270" s="100">
        <f t="shared" ca="1" si="326"/>
        <v>2</v>
      </c>
      <c r="BM270" s="354">
        <f t="shared" ca="1" si="327"/>
        <v>1</v>
      </c>
      <c r="BN270" s="354"/>
      <c r="BQ270" s="355" t="str">
        <f t="shared" ca="1" si="328"/>
        <v/>
      </c>
      <c r="BR270" s="355" t="str">
        <f t="shared" ca="1" si="329"/>
        <v/>
      </c>
      <c r="BS270" s="355"/>
      <c r="BT270" s="355" t="str">
        <f t="shared" si="330"/>
        <v/>
      </c>
      <c r="BU270" s="355" t="str">
        <f t="shared" ca="1" si="331"/>
        <v/>
      </c>
      <c r="BV270" s="355" t="str">
        <f t="shared" ca="1" si="332"/>
        <v/>
      </c>
      <c r="BW270" s="355"/>
      <c r="BX270" s="379">
        <f t="shared" ca="1" si="333"/>
        <v>0</v>
      </c>
      <c r="BY270" s="351">
        <f t="shared" ca="1" si="334"/>
        <v>0</v>
      </c>
      <c r="BZ270" s="174">
        <f t="shared" ca="1" si="335"/>
        <v>1</v>
      </c>
      <c r="CA270" s="174">
        <f t="shared" ca="1" si="336"/>
        <v>1</v>
      </c>
      <c r="CB270" s="351"/>
      <c r="CC270" s="174"/>
      <c r="CD270" s="174"/>
      <c r="CE270" s="352">
        <f t="shared" si="337"/>
        <v>-1</v>
      </c>
      <c r="CF270" s="267">
        <f t="shared" si="338"/>
        <v>-2</v>
      </c>
      <c r="CG270" s="267">
        <f t="shared" si="339"/>
        <v>-1</v>
      </c>
      <c r="CH270" s="354">
        <f t="shared" ca="1" si="340"/>
        <v>0</v>
      </c>
      <c r="CI270" s="100">
        <f t="shared" ca="1" si="341"/>
        <v>3</v>
      </c>
      <c r="CJ270" s="100">
        <f t="shared" ca="1" si="342"/>
        <v>1</v>
      </c>
      <c r="CK270" s="354">
        <f t="shared" ca="1" si="343"/>
        <v>1</v>
      </c>
      <c r="CL270" s="100">
        <f t="shared" ca="1" si="344"/>
        <v>7</v>
      </c>
      <c r="CM270" s="100">
        <f t="shared" ca="1" si="345"/>
        <v>3</v>
      </c>
      <c r="CN270" s="354">
        <f t="shared" ca="1" si="346"/>
        <v>0</v>
      </c>
      <c r="CO270" s="354"/>
      <c r="CR270" s="355" t="str">
        <f t="shared" ca="1" si="347"/>
        <v/>
      </c>
      <c r="CS270" s="355" t="str">
        <f t="shared" ca="1" si="348"/>
        <v/>
      </c>
      <c r="CT270" s="355"/>
      <c r="CU270" s="355" t="str">
        <f t="shared" si="349"/>
        <v/>
      </c>
      <c r="CV270" s="355" t="str">
        <f t="shared" ca="1" si="350"/>
        <v/>
      </c>
      <c r="CW270" s="355" t="str">
        <f t="shared" ca="1" si="351"/>
        <v/>
      </c>
      <c r="CX270" s="402"/>
      <c r="CY270" t="str">
        <f t="shared" ca="1" si="352"/>
        <v/>
      </c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</row>
    <row r="271" spans="1:133" x14ac:dyDescent="0.25">
      <c r="A271" s="126">
        <v>192</v>
      </c>
      <c r="B271" s="123">
        <f>IF(ввод!F194="","",ввод!F194)</f>
        <v>101.35374893542357</v>
      </c>
      <c r="C271" s="123">
        <f>IF(ввод!G194="","",ввод!G194)</f>
        <v>100.73089216289431</v>
      </c>
      <c r="D271" s="123" t="str">
        <f>IF(ввод!H194="","",ввод!H194)</f>
        <v/>
      </c>
      <c r="E271" s="124" t="str">
        <f>IF(ввод!I194="","",ввод!I194)</f>
        <v/>
      </c>
      <c r="F271" s="100">
        <f t="shared" si="387"/>
        <v>2</v>
      </c>
      <c r="G271" s="257">
        <f>IF(AND(F271&gt;=2,COUNTA(ввод!D194)=1),1,"")</f>
        <v>1</v>
      </c>
      <c r="H271" s="100">
        <f t="shared" si="284"/>
        <v>0.44042624756340709</v>
      </c>
      <c r="K271" s="100">
        <f t="shared" si="280"/>
        <v>101.04232054915894</v>
      </c>
      <c r="M271" s="100">
        <f>IF(ISNUMBER(парам!$B$8),K271-парам!$B$8,K271-$B$3)</f>
        <v>1.0423205491589442</v>
      </c>
      <c r="N271" s="100">
        <f t="shared" si="281"/>
        <v>1</v>
      </c>
      <c r="O271" s="125">
        <f t="shared" ca="1" si="285"/>
        <v>1.325414499864598</v>
      </c>
      <c r="P271" s="100">
        <f t="shared" si="286"/>
        <v>0.62285677252926064</v>
      </c>
      <c r="Q271" s="100">
        <f t="shared" si="282"/>
        <v>0.62</v>
      </c>
      <c r="R271" s="125">
        <f t="shared" ca="1" si="287"/>
        <v>0.27950230753726407</v>
      </c>
      <c r="S271" s="100">
        <f t="shared" si="353"/>
        <v>2.3960048794768909</v>
      </c>
      <c r="T271" s="100">
        <f t="shared" si="288"/>
        <v>2.4</v>
      </c>
      <c r="U271" s="125">
        <f t="shared" ca="1" si="354"/>
        <v>3.0518392851813219</v>
      </c>
      <c r="V271" s="174">
        <f t="shared" ca="1" si="289"/>
        <v>0</v>
      </c>
      <c r="W271" s="351">
        <f t="shared" ca="1" si="290"/>
        <v>1</v>
      </c>
      <c r="X271" s="174">
        <f t="shared" ca="1" si="291"/>
        <v>2</v>
      </c>
      <c r="Y271" s="174">
        <f t="shared" ca="1" si="292"/>
        <v>1</v>
      </c>
      <c r="Z271" s="351">
        <f t="shared" si="293"/>
        <v>1</v>
      </c>
      <c r="AA271" s="174">
        <f t="shared" si="294"/>
        <v>3</v>
      </c>
      <c r="AB271" s="174">
        <f t="shared" si="295"/>
        <v>2</v>
      </c>
      <c r="AC271" s="352">
        <f t="shared" si="355"/>
        <v>1</v>
      </c>
      <c r="AD271" s="267">
        <f t="shared" si="296"/>
        <v>0</v>
      </c>
      <c r="AE271" s="267">
        <f t="shared" si="297"/>
        <v>-1</v>
      </c>
      <c r="AF271" s="354">
        <f t="shared" ca="1" si="298"/>
        <v>0</v>
      </c>
      <c r="AG271" s="100">
        <f t="shared" ca="1" si="299"/>
        <v>7</v>
      </c>
      <c r="AH271" s="100">
        <f t="shared" ca="1" si="300"/>
        <v>3</v>
      </c>
      <c r="AI271" s="354">
        <f t="shared" ca="1" si="301"/>
        <v>1</v>
      </c>
      <c r="AJ271" s="100">
        <f t="shared" ca="1" si="302"/>
        <v>5</v>
      </c>
      <c r="AK271" s="100">
        <f t="shared" ca="1" si="303"/>
        <v>4</v>
      </c>
      <c r="AL271" s="354">
        <f t="shared" ca="1" si="304"/>
        <v>1</v>
      </c>
      <c r="AM271" s="354">
        <f t="shared" ca="1" si="305"/>
        <v>0</v>
      </c>
      <c r="AN271" s="100">
        <f t="shared" ref="AN271:AO271" ca="1" si="418">SUM(AL267:AL271)</f>
        <v>2</v>
      </c>
      <c r="AO271" s="100">
        <f t="shared" ca="1" si="418"/>
        <v>2</v>
      </c>
      <c r="AP271" s="355" t="str">
        <f t="shared" ca="1" si="307"/>
        <v/>
      </c>
      <c r="AQ271" s="355" t="str">
        <f t="shared" ca="1" si="308"/>
        <v xml:space="preserve">wX3'2&gt;2S </v>
      </c>
      <c r="AR271" s="355" t="str">
        <f t="shared" si="309"/>
        <v/>
      </c>
      <c r="AS271" s="355" t="str">
        <f t="shared" si="310"/>
        <v/>
      </c>
      <c r="AT271" s="355" t="str">
        <f t="shared" ca="1" si="311"/>
        <v/>
      </c>
      <c r="AU271" s="355" t="str">
        <f t="shared" ca="1" si="312"/>
        <v/>
      </c>
      <c r="AV271" s="355" t="str">
        <f t="shared" ca="1" si="313"/>
        <v/>
      </c>
      <c r="AW271" s="379">
        <f t="shared" ca="1" si="314"/>
        <v>0</v>
      </c>
      <c r="AX271" s="351">
        <f t="shared" ca="1" si="315"/>
        <v>0</v>
      </c>
      <c r="AY271" s="174">
        <f t="shared" ca="1" si="316"/>
        <v>1</v>
      </c>
      <c r="AZ271" s="174">
        <f t="shared" ca="1" si="317"/>
        <v>0</v>
      </c>
      <c r="BA271" s="351"/>
      <c r="BB271" s="174"/>
      <c r="BC271" s="174"/>
      <c r="BD271" s="352">
        <f t="shared" si="318"/>
        <v>-1</v>
      </c>
      <c r="BE271" s="267">
        <f t="shared" si="319"/>
        <v>0</v>
      </c>
      <c r="BF271" s="267">
        <f t="shared" si="320"/>
        <v>-1</v>
      </c>
      <c r="BG271" s="354">
        <f t="shared" ca="1" si="321"/>
        <v>1</v>
      </c>
      <c r="BH271" s="100">
        <f t="shared" ca="1" si="322"/>
        <v>8</v>
      </c>
      <c r="BI271" s="100">
        <f t="shared" ca="1" si="323"/>
        <v>4</v>
      </c>
      <c r="BJ271" s="354">
        <f t="shared" ca="1" si="324"/>
        <v>0</v>
      </c>
      <c r="BK271" s="100">
        <f t="shared" ca="1" si="325"/>
        <v>3</v>
      </c>
      <c r="BL271" s="100">
        <f t="shared" ca="1" si="326"/>
        <v>2</v>
      </c>
      <c r="BM271" s="354">
        <f t="shared" ca="1" si="327"/>
        <v>0</v>
      </c>
      <c r="BN271" s="354"/>
      <c r="BQ271" s="355" t="str">
        <f t="shared" ca="1" si="328"/>
        <v/>
      </c>
      <c r="BR271" s="355" t="str">
        <f t="shared" ca="1" si="329"/>
        <v/>
      </c>
      <c r="BS271" s="355"/>
      <c r="BT271" s="355" t="str">
        <f t="shared" si="330"/>
        <v/>
      </c>
      <c r="BU271" s="355" t="str">
        <f t="shared" ca="1" si="331"/>
        <v/>
      </c>
      <c r="BV271" s="355" t="str">
        <f t="shared" ca="1" si="332"/>
        <v/>
      </c>
      <c r="BW271" s="355"/>
      <c r="BX271" s="379">
        <f t="shared" ca="1" si="333"/>
        <v>1</v>
      </c>
      <c r="BY271" s="351">
        <f t="shared" ca="1" si="334"/>
        <v>1</v>
      </c>
      <c r="BZ271" s="174">
        <f t="shared" ca="1" si="335"/>
        <v>1</v>
      </c>
      <c r="CA271" s="174">
        <f t="shared" ca="1" si="336"/>
        <v>2</v>
      </c>
      <c r="CB271" s="351"/>
      <c r="CC271" s="174"/>
      <c r="CD271" s="174"/>
      <c r="CE271" s="352">
        <f t="shared" si="337"/>
        <v>1</v>
      </c>
      <c r="CF271" s="267">
        <f t="shared" si="338"/>
        <v>0</v>
      </c>
      <c r="CG271" s="267">
        <f t="shared" si="339"/>
        <v>1</v>
      </c>
      <c r="CH271" s="354">
        <f t="shared" ca="1" si="340"/>
        <v>0</v>
      </c>
      <c r="CI271" s="100">
        <f t="shared" ca="1" si="341"/>
        <v>3</v>
      </c>
      <c r="CJ271" s="100">
        <f t="shared" ca="1" si="342"/>
        <v>1</v>
      </c>
      <c r="CK271" s="354">
        <f t="shared" ca="1" si="343"/>
        <v>1</v>
      </c>
      <c r="CL271" s="100">
        <f t="shared" ca="1" si="344"/>
        <v>7</v>
      </c>
      <c r="CM271" s="100">
        <f t="shared" ca="1" si="345"/>
        <v>4</v>
      </c>
      <c r="CN271" s="354">
        <f t="shared" ca="1" si="346"/>
        <v>1</v>
      </c>
      <c r="CO271" s="354"/>
      <c r="CR271" s="355" t="str">
        <f t="shared" ca="1" si="347"/>
        <v xml:space="preserve">wR1'1&gt;3S </v>
      </c>
      <c r="CS271" s="355" t="str">
        <f t="shared" ca="1" si="348"/>
        <v xml:space="preserve">wR3'2&gt;2S </v>
      </c>
      <c r="CT271" s="355"/>
      <c r="CU271" s="355" t="str">
        <f t="shared" si="349"/>
        <v/>
      </c>
      <c r="CV271" s="355" t="str">
        <f t="shared" ca="1" si="350"/>
        <v/>
      </c>
      <c r="CW271" s="355" t="str">
        <f t="shared" ca="1" si="351"/>
        <v/>
      </c>
      <c r="CX271" s="402"/>
      <c r="CY271" t="str">
        <f t="shared" ca="1" si="352"/>
        <v xml:space="preserve">wX3'2&gt;2S wR1'1&gt;3S wR3'2&gt;2S </v>
      </c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</row>
    <row r="272" spans="1:133" x14ac:dyDescent="0.25">
      <c r="A272" s="126">
        <v>193</v>
      </c>
      <c r="B272" s="123">
        <f>IF(ввод!F195="","",ввод!F195)</f>
        <v>100.83704428771807</v>
      </c>
      <c r="C272" s="123">
        <f>IF(ввод!G195="","",ввод!G195)</f>
        <v>99.394216221496507</v>
      </c>
      <c r="D272" s="123" t="str">
        <f>IF(ввод!H195="","",ввод!H195)</f>
        <v/>
      </c>
      <c r="E272" s="124" t="str">
        <f>IF(ввод!I195="","",ввод!I195)</f>
        <v/>
      </c>
      <c r="F272" s="100">
        <f t="shared" si="387"/>
        <v>2</v>
      </c>
      <c r="G272" s="257">
        <f>IF(AND(F272&gt;=2,COUNTA(ввод!D195)=1),1,"")</f>
        <v>1</v>
      </c>
      <c r="H272" s="100">
        <f t="shared" si="284"/>
        <v>1.020233509711542</v>
      </c>
      <c r="K272" s="100">
        <f t="shared" ref="K272:K335" si="419">AVERAGE(B272:E272)</f>
        <v>100.11563025460728</v>
      </c>
      <c r="M272" s="100">
        <f>IF(ISNUMBER(парам!$B$8),K272-парам!$B$8,K272-$B$3)</f>
        <v>0.11563025460728227</v>
      </c>
      <c r="N272" s="100">
        <f t="shared" ref="N272:N335" si="420">IFERROR(ROUND(M272,LEN(ROUND(1000*$B$54/ABS(M272),0))-1),M272)</f>
        <v>0.12</v>
      </c>
      <c r="O272" s="125">
        <f t="shared" ca="1" si="285"/>
        <v>0.14703539731917606</v>
      </c>
      <c r="P272" s="100">
        <f t="shared" si="286"/>
        <v>1.4428280662215656</v>
      </c>
      <c r="Q272" s="100">
        <f t="shared" ref="Q272:Q335" si="421">IFERROR(ROUND(P272,LEN(ROUND(1000*$B$54/ABS(P272),0))-1),P272)</f>
        <v>1.4</v>
      </c>
      <c r="R272" s="125">
        <f t="shared" ca="1" si="287"/>
        <v>0.64745827881242313</v>
      </c>
      <c r="S272" s="100">
        <f t="shared" si="353"/>
        <v>0.92669029455166196</v>
      </c>
      <c r="T272" s="100">
        <f t="shared" si="288"/>
        <v>0.93</v>
      </c>
      <c r="U272" s="125">
        <f t="shared" ca="1" si="354"/>
        <v>1.1825877230077622</v>
      </c>
      <c r="V272" s="174">
        <f t="shared" ca="1" si="289"/>
        <v>0</v>
      </c>
      <c r="W272" s="351">
        <f t="shared" ca="1" si="290"/>
        <v>0</v>
      </c>
      <c r="X272" s="174">
        <f t="shared" ca="1" si="291"/>
        <v>1</v>
      </c>
      <c r="Y272" s="174">
        <f t="shared" ca="1" si="292"/>
        <v>1</v>
      </c>
      <c r="Z272" s="351">
        <f t="shared" si="293"/>
        <v>1</v>
      </c>
      <c r="AA272" s="174">
        <f t="shared" si="294"/>
        <v>1</v>
      </c>
      <c r="AB272" s="174">
        <f t="shared" si="295"/>
        <v>0</v>
      </c>
      <c r="AC272" s="352">
        <f t="shared" si="355"/>
        <v>-1</v>
      </c>
      <c r="AD272" s="267">
        <f t="shared" si="296"/>
        <v>-2</v>
      </c>
      <c r="AE272" s="267">
        <f t="shared" si="297"/>
        <v>-1</v>
      </c>
      <c r="AF272" s="354">
        <f t="shared" ca="1" si="298"/>
        <v>1</v>
      </c>
      <c r="AG272" s="100">
        <f t="shared" ca="1" si="299"/>
        <v>7</v>
      </c>
      <c r="AH272" s="100">
        <f t="shared" ca="1" si="300"/>
        <v>3</v>
      </c>
      <c r="AI272" s="354">
        <f t="shared" ca="1" si="301"/>
        <v>0</v>
      </c>
      <c r="AJ272" s="100">
        <f t="shared" ca="1" si="302"/>
        <v>4</v>
      </c>
      <c r="AK272" s="100">
        <f t="shared" ca="1" si="303"/>
        <v>3</v>
      </c>
      <c r="AL272" s="354">
        <f t="shared" ca="1" si="304"/>
        <v>0</v>
      </c>
      <c r="AM272" s="354">
        <f t="shared" ca="1" si="305"/>
        <v>0</v>
      </c>
      <c r="AN272" s="100">
        <f t="shared" ref="AN272:AO272" ca="1" si="422">SUM(AL268:AL272)</f>
        <v>2</v>
      </c>
      <c r="AO272" s="100">
        <f t="shared" ca="1" si="422"/>
        <v>2</v>
      </c>
      <c r="AP272" s="355" t="str">
        <f t="shared" ca="1" si="307"/>
        <v/>
      </c>
      <c r="AQ272" s="355" t="str">
        <f t="shared" ca="1" si="308"/>
        <v/>
      </c>
      <c r="AR272" s="355" t="str">
        <f t="shared" si="309"/>
        <v/>
      </c>
      <c r="AS272" s="355" t="str">
        <f t="shared" si="310"/>
        <v/>
      </c>
      <c r="AT272" s="355" t="str">
        <f t="shared" ca="1" si="311"/>
        <v/>
      </c>
      <c r="AU272" s="355" t="str">
        <f t="shared" ca="1" si="312"/>
        <v/>
      </c>
      <c r="AV272" s="355" t="str">
        <f t="shared" ca="1" si="313"/>
        <v/>
      </c>
      <c r="AW272" s="379">
        <f t="shared" ca="1" si="314"/>
        <v>0</v>
      </c>
      <c r="AX272" s="351">
        <f t="shared" ca="1" si="315"/>
        <v>0</v>
      </c>
      <c r="AY272" s="174">
        <f t="shared" ca="1" si="316"/>
        <v>0</v>
      </c>
      <c r="AZ272" s="174">
        <f t="shared" ca="1" si="317"/>
        <v>1</v>
      </c>
      <c r="BA272" s="351"/>
      <c r="BB272" s="174"/>
      <c r="BC272" s="174"/>
      <c r="BD272" s="352">
        <f t="shared" si="318"/>
        <v>1</v>
      </c>
      <c r="BE272" s="267">
        <f t="shared" si="319"/>
        <v>0</v>
      </c>
      <c r="BF272" s="267">
        <f t="shared" si="320"/>
        <v>1</v>
      </c>
      <c r="BG272" s="354">
        <f t="shared" ca="1" si="321"/>
        <v>0</v>
      </c>
      <c r="BH272" s="100">
        <f t="shared" ca="1" si="322"/>
        <v>7</v>
      </c>
      <c r="BI272" s="100">
        <f t="shared" ca="1" si="323"/>
        <v>3</v>
      </c>
      <c r="BJ272" s="354">
        <f t="shared" ca="1" si="324"/>
        <v>1</v>
      </c>
      <c r="BK272" s="100">
        <f t="shared" ca="1" si="325"/>
        <v>4</v>
      </c>
      <c r="BL272" s="100">
        <f t="shared" ca="1" si="326"/>
        <v>3</v>
      </c>
      <c r="BM272" s="354">
        <f t="shared" ca="1" si="327"/>
        <v>1</v>
      </c>
      <c r="BN272" s="354"/>
      <c r="BQ272" s="355" t="str">
        <f t="shared" ca="1" si="328"/>
        <v/>
      </c>
      <c r="BR272" s="355" t="str">
        <f t="shared" ca="1" si="329"/>
        <v/>
      </c>
      <c r="BS272" s="355"/>
      <c r="BT272" s="355" t="str">
        <f t="shared" si="330"/>
        <v/>
      </c>
      <c r="BU272" s="355" t="str">
        <f t="shared" ca="1" si="331"/>
        <v/>
      </c>
      <c r="BV272" s="355" t="str">
        <f t="shared" ca="1" si="332"/>
        <v/>
      </c>
      <c r="BW272" s="355"/>
      <c r="BX272" s="379">
        <f t="shared" ca="1" si="333"/>
        <v>0</v>
      </c>
      <c r="BY272" s="351">
        <f t="shared" ca="1" si="334"/>
        <v>1</v>
      </c>
      <c r="BZ272" s="174">
        <f t="shared" ca="1" si="335"/>
        <v>2</v>
      </c>
      <c r="CA272" s="174">
        <f t="shared" ca="1" si="336"/>
        <v>1</v>
      </c>
      <c r="CB272" s="351"/>
      <c r="CC272" s="174"/>
      <c r="CD272" s="174"/>
      <c r="CE272" s="352">
        <f t="shared" si="337"/>
        <v>-1</v>
      </c>
      <c r="CF272" s="267">
        <f t="shared" si="338"/>
        <v>0</v>
      </c>
      <c r="CG272" s="267">
        <f t="shared" si="339"/>
        <v>1</v>
      </c>
      <c r="CH272" s="354">
        <f t="shared" ca="1" si="340"/>
        <v>0</v>
      </c>
      <c r="CI272" s="100">
        <f t="shared" ca="1" si="341"/>
        <v>3</v>
      </c>
      <c r="CJ272" s="100">
        <f t="shared" ca="1" si="342"/>
        <v>1</v>
      </c>
      <c r="CK272" s="354">
        <f t="shared" ca="1" si="343"/>
        <v>1</v>
      </c>
      <c r="CL272" s="100">
        <f t="shared" ca="1" si="344"/>
        <v>7</v>
      </c>
      <c r="CM272" s="100">
        <f t="shared" ca="1" si="345"/>
        <v>4</v>
      </c>
      <c r="CN272" s="354">
        <f t="shared" ca="1" si="346"/>
        <v>1</v>
      </c>
      <c r="CO272" s="354"/>
      <c r="CR272" s="355" t="str">
        <f t="shared" ca="1" si="347"/>
        <v/>
      </c>
      <c r="CS272" s="355" t="str">
        <f t="shared" ca="1" si="348"/>
        <v xml:space="preserve">wR3'2&gt;2S </v>
      </c>
      <c r="CT272" s="355"/>
      <c r="CU272" s="355" t="str">
        <f t="shared" si="349"/>
        <v/>
      </c>
      <c r="CV272" s="355" t="str">
        <f t="shared" ca="1" si="350"/>
        <v/>
      </c>
      <c r="CW272" s="355" t="str">
        <f t="shared" ca="1" si="351"/>
        <v/>
      </c>
      <c r="CX272" s="402"/>
      <c r="CY272" t="str">
        <f t="shared" ca="1" si="352"/>
        <v xml:space="preserve">wR3'2&gt;2S </v>
      </c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</row>
    <row r="273" spans="1:133" x14ac:dyDescent="0.25">
      <c r="A273" s="126">
        <v>194</v>
      </c>
      <c r="B273" s="123">
        <f>IF(ввод!F196="","",ввод!F196)</f>
        <v>99.695298683025641</v>
      </c>
      <c r="C273" s="123">
        <f>IF(ввод!G196="","",ввод!G196)</f>
        <v>100.13072620501755</v>
      </c>
      <c r="D273" s="123" t="str">
        <f>IF(ввод!H196="","",ввод!H196)</f>
        <v/>
      </c>
      <c r="E273" s="124" t="str">
        <f>IF(ввод!I196="","",ввод!I196)</f>
        <v/>
      </c>
      <c r="F273" s="100">
        <f t="shared" si="387"/>
        <v>2</v>
      </c>
      <c r="G273" s="257">
        <f>IF(AND(F273&gt;=2,COUNTA(ввод!D196)=1),1,"")</f>
        <v>1</v>
      </c>
      <c r="H273" s="100">
        <f t="shared" ref="H273:H336" si="423">STDEV(B273:E273)</f>
        <v>0.30789375351573534</v>
      </c>
      <c r="K273" s="100">
        <f t="shared" si="419"/>
        <v>99.913012444021604</v>
      </c>
      <c r="M273" s="100">
        <f>IF(ISNUMBER(парам!$B$8),K273-парам!$B$8,K273-$B$3)</f>
        <v>-8.6987555978396358E-2</v>
      </c>
      <c r="N273" s="100">
        <f t="shared" si="420"/>
        <v>-8.6999999999999994E-2</v>
      </c>
      <c r="O273" s="125">
        <f t="shared" ref="O273:O336" ca="1" si="424">M273*$D$24</f>
        <v>-0.11061335027365807</v>
      </c>
      <c r="P273" s="100">
        <f t="shared" ref="P273:P336" si="425">MAX(B273:E273)-MIN(B273:E273)</f>
        <v>0.4354275219919117</v>
      </c>
      <c r="Q273" s="100">
        <f t="shared" si="421"/>
        <v>0.44</v>
      </c>
      <c r="R273" s="125">
        <f t="shared" ref="R273:R336" ca="1" si="426">P273*$D$30</f>
        <v>0.19539483638873775</v>
      </c>
      <c r="S273" s="100">
        <f t="shared" si="353"/>
        <v>0.20261781058567863</v>
      </c>
      <c r="T273" s="100">
        <f t="shared" ref="T273:T336" si="427">IFERROR(ROUND(S273,LEN(ROUND(1000*$B$54/ABS(S273),0))-1),S273)</f>
        <v>0.2</v>
      </c>
      <c r="U273" s="125">
        <f t="shared" ca="1" si="354"/>
        <v>0.2543199404317768</v>
      </c>
      <c r="V273" s="174">
        <f t="shared" ref="V273:V336" ca="1" si="428">IF(ABS(M273)&gt;$B$11,1,0)</f>
        <v>0</v>
      </c>
      <c r="W273" s="351">
        <f t="shared" ref="W273:W336" ca="1" si="429">IF(ABS(M273)&gt;$B$10,1,0)</f>
        <v>0</v>
      </c>
      <c r="X273" s="174">
        <f t="shared" ref="X273:X336" ca="1" si="430">SUM(W272:W273)</f>
        <v>0</v>
      </c>
      <c r="Y273" s="174">
        <f t="shared" ref="Y273:Y336" ca="1" si="431">W273+W271</f>
        <v>1</v>
      </c>
      <c r="Z273" s="351">
        <f t="shared" ref="Z273:Z336" si="432">IF((M273)&gt;0,1,-1)</f>
        <v>-1</v>
      </c>
      <c r="AA273" s="174">
        <f t="shared" ref="AA273:AA336" si="433">ABS(SUM(Z265:Z273))</f>
        <v>3</v>
      </c>
      <c r="AB273" s="174">
        <f t="shared" ref="AB273:AB336" si="434">ABS(SUM(Z268:Z273))</f>
        <v>0</v>
      </c>
      <c r="AC273" s="352">
        <f t="shared" si="355"/>
        <v>-1</v>
      </c>
      <c r="AD273" s="267">
        <f t="shared" ref="AD273:AD336" si="435">SUM(AC268:AC273)</f>
        <v>-2</v>
      </c>
      <c r="AE273" s="267">
        <f t="shared" ref="AE273:AE336" si="436">SUM(AC269:AC273)</f>
        <v>-3</v>
      </c>
      <c r="AF273" s="354">
        <f t="shared" ref="AF273:AF336" ca="1" si="437">IF(ABS(M273)&lt;$B$9,1,0)</f>
        <v>1</v>
      </c>
      <c r="AG273" s="100">
        <f t="shared" ref="AG273:AG336" ca="1" si="438">SUM(AF259:AF273)</f>
        <v>7</v>
      </c>
      <c r="AH273" s="100">
        <f t="shared" ref="AH273:AH336" ca="1" si="439">SUM(AF267:AF273)</f>
        <v>3</v>
      </c>
      <c r="AI273" s="354">
        <f t="shared" ref="AI273:AI336" ca="1" si="440">IF(ABS(M273)&gt;$B$9,1,0)</f>
        <v>0</v>
      </c>
      <c r="AJ273" s="100">
        <f t="shared" ref="AJ273:AJ336" ca="1" si="441">SUM(AI266:AI273)</f>
        <v>4</v>
      </c>
      <c r="AK273" s="100">
        <f t="shared" ref="AK273:AK336" ca="1" si="442">SUM(AI270:AI273)</f>
        <v>2</v>
      </c>
      <c r="AL273" s="354">
        <f t="shared" ref="AL273:AL336" ca="1" si="443">IF((M273)&gt;$B$9,1,0)</f>
        <v>0</v>
      </c>
      <c r="AM273" s="354">
        <f t="shared" ref="AM273:AM336" ca="1" si="444">IF((M273)&lt;-$B$9,1,0)</f>
        <v>0</v>
      </c>
      <c r="AN273" s="100">
        <f t="shared" ref="AN273:AO273" ca="1" si="445">SUM(AL269:AL273)</f>
        <v>1</v>
      </c>
      <c r="AO273" s="100">
        <f t="shared" ca="1" si="445"/>
        <v>2</v>
      </c>
      <c r="AP273" s="355" t="str">
        <f t="shared" ref="AP273:AP336" ca="1" si="446">IF(V273=1,$AP$78,"")</f>
        <v/>
      </c>
      <c r="AQ273" s="355" t="str">
        <f t="shared" ref="AQ273:AQ336" ca="1" si="447">IF(OR(X273=2,Y273=2),$AQ$78,"")</f>
        <v/>
      </c>
      <c r="AR273" s="355" t="str">
        <f t="shared" ref="AR273:AR336" si="448">IF(AA273&gt;=9,$AR$78,"")</f>
        <v/>
      </c>
      <c r="AS273" s="355" t="str">
        <f t="shared" ref="AS273:AS336" si="449">IF(OR(AD273&gt;=6,AD273&lt;=-6),$AS$78,"")</f>
        <v/>
      </c>
      <c r="AT273" s="355" t="str">
        <f t="shared" ref="AT273:AT336" ca="1" si="450">IF(AG273&gt;=15,$AT$78,"")</f>
        <v/>
      </c>
      <c r="AU273" s="355" t="str">
        <f t="shared" ref="AU273:AU336" ca="1" si="451">IF(AJ273&gt;=8,$AU$78,"")</f>
        <v/>
      </c>
      <c r="AV273" s="355" t="str">
        <f t="shared" ref="AV273:AV336" ca="1" si="452">IF(OR(AN273&gt;=4,AO273&gt;=4),$AV$78,"")</f>
        <v/>
      </c>
      <c r="AW273" s="379">
        <f t="shared" ref="AW273:AW336" ca="1" si="453">IF(ABS(P273)&gt;$B$31,1,0)</f>
        <v>0</v>
      </c>
      <c r="AX273" s="351">
        <f t="shared" ref="AX273:AX336" ca="1" si="454">IF(ABS(P273)&gt;$B$30,1,0)</f>
        <v>0</v>
      </c>
      <c r="AY273" s="174">
        <f t="shared" ref="AY273:AY336" ca="1" si="455">SUM(AX272:AX273)</f>
        <v>0</v>
      </c>
      <c r="AZ273" s="174">
        <f t="shared" ref="AZ273:AZ336" ca="1" si="456">AX273+AX271</f>
        <v>0</v>
      </c>
      <c r="BA273" s="351"/>
      <c r="BB273" s="174"/>
      <c r="BC273" s="174"/>
      <c r="BD273" s="352">
        <f t="shared" ref="BD273:BD336" si="457">IF(P273&gt;P272,1,-1)</f>
        <v>-1</v>
      </c>
      <c r="BE273" s="267">
        <f t="shared" ref="BE273:BE336" si="458">SUM(BD268:BD273)</f>
        <v>0</v>
      </c>
      <c r="BF273" s="267">
        <f t="shared" ref="BF273:BF336" si="459">SUM(BD269:BD273)</f>
        <v>1</v>
      </c>
      <c r="BG273" s="354">
        <f t="shared" ref="BG273:BG336" ca="1" si="460">IF(ABS(P273)&lt;$B$29,1,0)</f>
        <v>1</v>
      </c>
      <c r="BH273" s="100">
        <f t="shared" ref="BH273:BH336" ca="1" si="461">SUM(BG259:BG273)</f>
        <v>8</v>
      </c>
      <c r="BI273" s="100">
        <f t="shared" ref="BI273:BI336" ca="1" si="462">SUM(BG267:BG273)</f>
        <v>4</v>
      </c>
      <c r="BJ273" s="354">
        <f t="shared" ref="BJ273:BJ336" ca="1" si="463">IF(ABS(P273)&gt;$B$29,1,0)</f>
        <v>0</v>
      </c>
      <c r="BK273" s="100">
        <f t="shared" ref="BK273:BK336" ca="1" si="464">SUM(BJ266:BJ273)</f>
        <v>4</v>
      </c>
      <c r="BL273" s="100">
        <f t="shared" ref="BL273:BL336" ca="1" si="465">SUM(BJ270:BJ273)</f>
        <v>2</v>
      </c>
      <c r="BM273" s="354">
        <f t="shared" ref="BM273:BM336" ca="1" si="466">IF((P273)&gt;$B$29,1,0)</f>
        <v>0</v>
      </c>
      <c r="BN273" s="354"/>
      <c r="BQ273" s="355" t="str">
        <f t="shared" ref="BQ273:BQ336" ca="1" si="467">IF(AW273=1,$BQ$78,"")</f>
        <v/>
      </c>
      <c r="BR273" s="355" t="str">
        <f t="shared" ref="BR273:BR336" ca="1" si="468">IF(OR(AY273=2,AZ273=2),$BR$78,"")</f>
        <v/>
      </c>
      <c r="BS273" s="355"/>
      <c r="BT273" s="355" t="str">
        <f t="shared" ref="BT273:BT336" si="469">IF(OR(BE273&gt;=6,BE273&lt;=-6),$BT$78,"")</f>
        <v/>
      </c>
      <c r="BU273" s="355" t="str">
        <f t="shared" ref="BU273:BU336" ca="1" si="470">IF(BH273&gt;=15,$BU$78,"")</f>
        <v/>
      </c>
      <c r="BV273" s="355" t="str">
        <f t="shared" ref="BV273:BV336" ca="1" si="471">IF(BK273&gt;=8,$BV$78,"")</f>
        <v/>
      </c>
      <c r="BW273" s="355"/>
      <c r="BX273" s="379">
        <f t="shared" ref="BX273:BX336" ca="1" si="472">IF(ABS(S273)&gt;$B$25,1,0)</f>
        <v>0</v>
      </c>
      <c r="BY273" s="351">
        <f t="shared" ref="BY273:BY336" ca="1" si="473">IF(ABS(S273)&gt;$B$24,1,0)</f>
        <v>0</v>
      </c>
      <c r="BZ273" s="174">
        <f t="shared" ref="BZ273:BZ336" ca="1" si="474">SUM(BY272:BY273)</f>
        <v>1</v>
      </c>
      <c r="CA273" s="174">
        <f t="shared" ref="CA273:CA336" ca="1" si="475">BY273+BY271</f>
        <v>1</v>
      </c>
      <c r="CB273" s="351"/>
      <c r="CC273" s="174"/>
      <c r="CD273" s="174"/>
      <c r="CE273" s="352">
        <f t="shared" ref="CE273:CE336" si="476">IF(S273&gt;S272,1,-1)</f>
        <v>-1</v>
      </c>
      <c r="CF273" s="267">
        <f t="shared" ref="CF273:CF336" si="477">SUM(CE268:CE273)</f>
        <v>0</v>
      </c>
      <c r="CG273" s="267">
        <f t="shared" ref="CG273:CG336" si="478">SUM(CE269:CE273)</f>
        <v>-1</v>
      </c>
      <c r="CH273" s="354">
        <f t="shared" ref="CH273:CH336" ca="1" si="479">IF(ABS(S273)&lt;$B$23,1,0)</f>
        <v>1</v>
      </c>
      <c r="CI273" s="100">
        <f t="shared" ref="CI273:CI336" ca="1" si="480">SUM(CH259:CH273)</f>
        <v>3</v>
      </c>
      <c r="CJ273" s="100">
        <f t="shared" ref="CJ273:CJ336" ca="1" si="481">SUM(CH267:CH273)</f>
        <v>2</v>
      </c>
      <c r="CK273" s="354">
        <f t="shared" ref="CK273:CK336" ca="1" si="482">IF(ABS(S273)&gt;$B$23,1,0)</f>
        <v>0</v>
      </c>
      <c r="CL273" s="100">
        <f t="shared" ref="CL273:CL336" ca="1" si="483">SUM(CK266:CK273)</f>
        <v>6</v>
      </c>
      <c r="CM273" s="100">
        <f t="shared" ref="CM273:CM336" ca="1" si="484">SUM(CK270:CK273)</f>
        <v>3</v>
      </c>
      <c r="CN273" s="354">
        <f t="shared" ref="CN273:CN336" ca="1" si="485">IF((S273)&gt;$B$24,1,0)</f>
        <v>0</v>
      </c>
      <c r="CO273" s="354"/>
      <c r="CR273" s="355" t="str">
        <f t="shared" ref="CR273:CR336" ca="1" si="486">IF(BX273=1,$CR$78,"")</f>
        <v/>
      </c>
      <c r="CS273" s="355" t="str">
        <f t="shared" ref="CS273:CS336" ca="1" si="487">IF(OR(BZ273=2,CA273=2),$CS$78,"")</f>
        <v/>
      </c>
      <c r="CT273" s="355"/>
      <c r="CU273" s="355" t="str">
        <f t="shared" ref="CU273:CU336" si="488">IF(OR(CF273&gt;=6,CF273&lt;=-6),$CU$78,"")</f>
        <v/>
      </c>
      <c r="CV273" s="355" t="str">
        <f t="shared" ref="CV273:CV336" ca="1" si="489">IF(CI273&gt;=15,$CV$78,"")</f>
        <v/>
      </c>
      <c r="CW273" s="355" t="str">
        <f t="shared" ref="CW273:CW336" ca="1" si="490">IF(CL273&gt;=8,$CW$78,"")</f>
        <v/>
      </c>
      <c r="CX273" s="402"/>
      <c r="CY273" t="str">
        <f t="shared" ref="CY273:CY336" ca="1" si="491">CONCATENATE(AP273,AQ273,AR273,AS273,AT273,AU273,AV273,BQ273,BR273,BS273,BT273,BU273,BV273,BW273,CQ273,CR273,CS273,CT273,CU273,CV273,CW273,CX273,)</f>
        <v/>
      </c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</row>
    <row r="274" spans="1:133" x14ac:dyDescent="0.25">
      <c r="A274" s="126">
        <v>195</v>
      </c>
      <c r="B274" s="123">
        <f>IF(ввод!F197="","",ввод!F197)</f>
        <v>98.579248049948049</v>
      </c>
      <c r="C274" s="123">
        <f>IF(ввод!G197="","",ввод!G197)</f>
        <v>98.97370874308163</v>
      </c>
      <c r="D274" s="123" t="str">
        <f>IF(ввод!H197="","",ввод!H197)</f>
        <v/>
      </c>
      <c r="E274" s="124" t="str">
        <f>IF(ввод!I197="","",ввод!I197)</f>
        <v/>
      </c>
      <c r="F274" s="100">
        <f t="shared" si="387"/>
        <v>2</v>
      </c>
      <c r="G274" s="257">
        <f>IF(AND(F274&gt;=2,COUNTA(ввод!D197)=1),1,"")</f>
        <v>1</v>
      </c>
      <c r="H274" s="100">
        <f t="shared" si="423"/>
        <v>0.27892583102630109</v>
      </c>
      <c r="K274" s="100">
        <f t="shared" si="419"/>
        <v>98.776478396514847</v>
      </c>
      <c r="M274" s="100">
        <f>IF(ISNUMBER(парам!$B$8),K274-парам!$B$8,K274-$B$3)</f>
        <v>-1.2235216034851533</v>
      </c>
      <c r="N274" s="100">
        <f t="shared" si="420"/>
        <v>-1.2</v>
      </c>
      <c r="O274" s="125">
        <f t="shared" ca="1" si="424"/>
        <v>-1.5558297065766811</v>
      </c>
      <c r="P274" s="100">
        <f t="shared" si="425"/>
        <v>0.39446069313358123</v>
      </c>
      <c r="Q274" s="100">
        <f t="shared" si="421"/>
        <v>0.39</v>
      </c>
      <c r="R274" s="125">
        <f t="shared" ca="1" si="426"/>
        <v>0.17701127903912309</v>
      </c>
      <c r="S274" s="100">
        <f t="shared" ref="S274:S337" si="492">ABS(K273-K274)</f>
        <v>1.1365340475067569</v>
      </c>
      <c r="T274" s="100">
        <f t="shared" si="427"/>
        <v>1.1000000000000001</v>
      </c>
      <c r="U274" s="125">
        <f t="shared" ref="U274:U337" ca="1" si="493">T274*$D$24</f>
        <v>1.3987596723747726</v>
      </c>
      <c r="V274" s="174">
        <f t="shared" ca="1" si="428"/>
        <v>0</v>
      </c>
      <c r="W274" s="351">
        <f t="shared" ca="1" si="429"/>
        <v>1</v>
      </c>
      <c r="X274" s="174">
        <f t="shared" ca="1" si="430"/>
        <v>1</v>
      </c>
      <c r="Y274" s="174">
        <f t="shared" ca="1" si="431"/>
        <v>1</v>
      </c>
      <c r="Z274" s="351">
        <f t="shared" si="432"/>
        <v>-1</v>
      </c>
      <c r="AA274" s="174">
        <f t="shared" si="433"/>
        <v>3</v>
      </c>
      <c r="AB274" s="174">
        <f t="shared" si="434"/>
        <v>2</v>
      </c>
      <c r="AC274" s="352">
        <f t="shared" ref="AC274:AC337" si="494">IF(M274&gt;M273,1,-1)</f>
        <v>-1</v>
      </c>
      <c r="AD274" s="267">
        <f t="shared" si="435"/>
        <v>-4</v>
      </c>
      <c r="AE274" s="267">
        <f t="shared" si="436"/>
        <v>-3</v>
      </c>
      <c r="AF274" s="354">
        <f t="shared" ca="1" si="437"/>
        <v>0</v>
      </c>
      <c r="AG274" s="100">
        <f t="shared" ca="1" si="438"/>
        <v>6</v>
      </c>
      <c r="AH274" s="100">
        <f t="shared" ca="1" si="439"/>
        <v>2</v>
      </c>
      <c r="AI274" s="354">
        <f t="shared" ca="1" si="440"/>
        <v>1</v>
      </c>
      <c r="AJ274" s="100">
        <f t="shared" ca="1" si="441"/>
        <v>5</v>
      </c>
      <c r="AK274" s="100">
        <f t="shared" ca="1" si="442"/>
        <v>2</v>
      </c>
      <c r="AL274" s="354">
        <f t="shared" ca="1" si="443"/>
        <v>0</v>
      </c>
      <c r="AM274" s="354">
        <f t="shared" ca="1" si="444"/>
        <v>1</v>
      </c>
      <c r="AN274" s="100">
        <f t="shared" ref="AN274:AO274" ca="1" si="495">SUM(AL270:AL274)</f>
        <v>1</v>
      </c>
      <c r="AO274" s="100">
        <f t="shared" ca="1" si="495"/>
        <v>2</v>
      </c>
      <c r="AP274" s="355" t="str">
        <f t="shared" ca="1" si="446"/>
        <v/>
      </c>
      <c r="AQ274" s="355" t="str">
        <f t="shared" ca="1" si="447"/>
        <v/>
      </c>
      <c r="AR274" s="355" t="str">
        <f t="shared" si="448"/>
        <v/>
      </c>
      <c r="AS274" s="355" t="str">
        <f t="shared" si="449"/>
        <v/>
      </c>
      <c r="AT274" s="355" t="str">
        <f t="shared" ca="1" si="450"/>
        <v/>
      </c>
      <c r="AU274" s="355" t="str">
        <f t="shared" ca="1" si="451"/>
        <v/>
      </c>
      <c r="AV274" s="355" t="str">
        <f t="shared" ca="1" si="452"/>
        <v/>
      </c>
      <c r="AW274" s="379">
        <f t="shared" ca="1" si="453"/>
        <v>0</v>
      </c>
      <c r="AX274" s="351">
        <f t="shared" ca="1" si="454"/>
        <v>0</v>
      </c>
      <c r="AY274" s="174">
        <f t="shared" ca="1" si="455"/>
        <v>0</v>
      </c>
      <c r="AZ274" s="174">
        <f t="shared" ca="1" si="456"/>
        <v>0</v>
      </c>
      <c r="BA274" s="351"/>
      <c r="BB274" s="174"/>
      <c r="BC274" s="174"/>
      <c r="BD274" s="352">
        <f t="shared" si="457"/>
        <v>-1</v>
      </c>
      <c r="BE274" s="267">
        <f t="shared" si="458"/>
        <v>0</v>
      </c>
      <c r="BF274" s="267">
        <f t="shared" si="459"/>
        <v>-1</v>
      </c>
      <c r="BG274" s="354">
        <f t="shared" ca="1" si="460"/>
        <v>1</v>
      </c>
      <c r="BH274" s="100">
        <f t="shared" ca="1" si="461"/>
        <v>9</v>
      </c>
      <c r="BI274" s="100">
        <f t="shared" ca="1" si="462"/>
        <v>4</v>
      </c>
      <c r="BJ274" s="354">
        <f t="shared" ca="1" si="463"/>
        <v>0</v>
      </c>
      <c r="BK274" s="100">
        <f t="shared" ca="1" si="464"/>
        <v>3</v>
      </c>
      <c r="BL274" s="100">
        <f t="shared" ca="1" si="465"/>
        <v>1</v>
      </c>
      <c r="BM274" s="354">
        <f t="shared" ca="1" si="466"/>
        <v>0</v>
      </c>
      <c r="BN274" s="354"/>
      <c r="BQ274" s="355" t="str">
        <f t="shared" ca="1" si="467"/>
        <v/>
      </c>
      <c r="BR274" s="355" t="str">
        <f t="shared" ca="1" si="468"/>
        <v/>
      </c>
      <c r="BS274" s="355"/>
      <c r="BT274" s="355" t="str">
        <f t="shared" si="469"/>
        <v/>
      </c>
      <c r="BU274" s="355" t="str">
        <f t="shared" ca="1" si="470"/>
        <v/>
      </c>
      <c r="BV274" s="355" t="str">
        <f t="shared" ca="1" si="471"/>
        <v/>
      </c>
      <c r="BW274" s="355"/>
      <c r="BX274" s="379">
        <f t="shared" ca="1" si="472"/>
        <v>0</v>
      </c>
      <c r="BY274" s="351">
        <f t="shared" ca="1" si="473"/>
        <v>1</v>
      </c>
      <c r="BZ274" s="174">
        <f t="shared" ca="1" si="474"/>
        <v>1</v>
      </c>
      <c r="CA274" s="174">
        <f t="shared" ca="1" si="475"/>
        <v>2</v>
      </c>
      <c r="CB274" s="351"/>
      <c r="CC274" s="174"/>
      <c r="CD274" s="174"/>
      <c r="CE274" s="352">
        <f t="shared" si="476"/>
        <v>1</v>
      </c>
      <c r="CF274" s="267">
        <f t="shared" si="477"/>
        <v>0</v>
      </c>
      <c r="CG274" s="267">
        <f t="shared" si="478"/>
        <v>-1</v>
      </c>
      <c r="CH274" s="354">
        <f t="shared" ca="1" si="479"/>
        <v>0</v>
      </c>
      <c r="CI274" s="100">
        <f t="shared" ca="1" si="480"/>
        <v>2</v>
      </c>
      <c r="CJ274" s="100">
        <f t="shared" ca="1" si="481"/>
        <v>1</v>
      </c>
      <c r="CK274" s="354">
        <f t="shared" ca="1" si="482"/>
        <v>1</v>
      </c>
      <c r="CL274" s="100">
        <f t="shared" ca="1" si="483"/>
        <v>6</v>
      </c>
      <c r="CM274" s="100">
        <f t="shared" ca="1" si="484"/>
        <v>3</v>
      </c>
      <c r="CN274" s="354">
        <f t="shared" ca="1" si="485"/>
        <v>1</v>
      </c>
      <c r="CO274" s="354"/>
      <c r="CR274" s="355" t="str">
        <f t="shared" ca="1" si="486"/>
        <v/>
      </c>
      <c r="CS274" s="355" t="str">
        <f t="shared" ca="1" si="487"/>
        <v xml:space="preserve">wR3'2&gt;2S </v>
      </c>
      <c r="CT274" s="355"/>
      <c r="CU274" s="355" t="str">
        <f t="shared" si="488"/>
        <v/>
      </c>
      <c r="CV274" s="355" t="str">
        <f t="shared" ca="1" si="489"/>
        <v/>
      </c>
      <c r="CW274" s="355" t="str">
        <f t="shared" ca="1" si="490"/>
        <v/>
      </c>
      <c r="CX274" s="402"/>
      <c r="CY274" t="str">
        <f t="shared" ca="1" si="491"/>
        <v xml:space="preserve">wR3'2&gt;2S </v>
      </c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</row>
    <row r="275" spans="1:133" x14ac:dyDescent="0.25">
      <c r="A275" s="126">
        <v>196</v>
      </c>
      <c r="B275" s="123">
        <f>IF(ввод!F198="","",ввод!F198)</f>
        <v>100.79903937294253</v>
      </c>
      <c r="C275" s="123">
        <f>IF(ввод!G198="","",ввод!G198)</f>
        <v>98.619017407177466</v>
      </c>
      <c r="D275" s="123" t="str">
        <f>IF(ввод!H198="","",ввод!H198)</f>
        <v/>
      </c>
      <c r="E275" s="124" t="str">
        <f>IF(ввод!I198="","",ввод!I198)</f>
        <v/>
      </c>
      <c r="F275" s="100">
        <f t="shared" si="387"/>
        <v>2</v>
      </c>
      <c r="G275" s="257">
        <f>IF(AND(F275&gt;=2,COUNTA(ввод!D198)=1),1,"")</f>
        <v>1</v>
      </c>
      <c r="H275" s="100">
        <f t="shared" si="423"/>
        <v>1.5415083151281046</v>
      </c>
      <c r="K275" s="100">
        <f t="shared" si="419"/>
        <v>99.709028390059999</v>
      </c>
      <c r="M275" s="100">
        <f>IF(ISNUMBER(парам!$B$8),K275-парам!$B$8,K275-$B$3)</f>
        <v>-0.29097160994000149</v>
      </c>
      <c r="N275" s="100">
        <f t="shared" si="420"/>
        <v>-0.28999999999999998</v>
      </c>
      <c r="O275" s="125">
        <f t="shared" ca="1" si="424"/>
        <v>-0.3699994125363969</v>
      </c>
      <c r="P275" s="100">
        <f t="shared" si="425"/>
        <v>2.1800219657650644</v>
      </c>
      <c r="Q275" s="100">
        <f t="shared" si="421"/>
        <v>2.2000000000000002</v>
      </c>
      <c r="R275" s="125">
        <f t="shared" ca="1" si="426"/>
        <v>0.97826851498934808</v>
      </c>
      <c r="S275" s="100">
        <f t="shared" si="492"/>
        <v>0.93254999354515178</v>
      </c>
      <c r="T275" s="100">
        <f t="shared" si="427"/>
        <v>0.93</v>
      </c>
      <c r="U275" s="125">
        <f t="shared" ca="1" si="493"/>
        <v>1.1825877230077622</v>
      </c>
      <c r="V275" s="174">
        <f t="shared" ca="1" si="428"/>
        <v>0</v>
      </c>
      <c r="W275" s="351">
        <f t="shared" ca="1" si="429"/>
        <v>0</v>
      </c>
      <c r="X275" s="174">
        <f t="shared" ca="1" si="430"/>
        <v>1</v>
      </c>
      <c r="Y275" s="174">
        <f t="shared" ca="1" si="431"/>
        <v>0</v>
      </c>
      <c r="Z275" s="351">
        <f t="shared" si="432"/>
        <v>-1</v>
      </c>
      <c r="AA275" s="174">
        <f t="shared" si="433"/>
        <v>3</v>
      </c>
      <c r="AB275" s="174">
        <f t="shared" si="434"/>
        <v>2</v>
      </c>
      <c r="AC275" s="352">
        <f t="shared" si="494"/>
        <v>1</v>
      </c>
      <c r="AD275" s="267">
        <f t="shared" si="435"/>
        <v>-2</v>
      </c>
      <c r="AE275" s="267">
        <f t="shared" si="436"/>
        <v>-1</v>
      </c>
      <c r="AF275" s="354">
        <f t="shared" ca="1" si="437"/>
        <v>1</v>
      </c>
      <c r="AG275" s="100">
        <f t="shared" ca="1" si="438"/>
        <v>7</v>
      </c>
      <c r="AH275" s="100">
        <f t="shared" ca="1" si="439"/>
        <v>3</v>
      </c>
      <c r="AI275" s="354">
        <f t="shared" ca="1" si="440"/>
        <v>0</v>
      </c>
      <c r="AJ275" s="100">
        <f t="shared" ca="1" si="441"/>
        <v>5</v>
      </c>
      <c r="AK275" s="100">
        <f t="shared" ca="1" si="442"/>
        <v>1</v>
      </c>
      <c r="AL275" s="354">
        <f t="shared" ca="1" si="443"/>
        <v>0</v>
      </c>
      <c r="AM275" s="354">
        <f t="shared" ca="1" si="444"/>
        <v>0</v>
      </c>
      <c r="AN275" s="100">
        <f t="shared" ref="AN275:AO275" ca="1" si="496">SUM(AL271:AL275)</f>
        <v>1</v>
      </c>
      <c r="AO275" s="100">
        <f t="shared" ca="1" si="496"/>
        <v>1</v>
      </c>
      <c r="AP275" s="355" t="str">
        <f t="shared" ca="1" si="446"/>
        <v/>
      </c>
      <c r="AQ275" s="355" t="str">
        <f t="shared" ca="1" si="447"/>
        <v/>
      </c>
      <c r="AR275" s="355" t="str">
        <f t="shared" si="448"/>
        <v/>
      </c>
      <c r="AS275" s="355" t="str">
        <f t="shared" si="449"/>
        <v/>
      </c>
      <c r="AT275" s="355" t="str">
        <f t="shared" ca="1" si="450"/>
        <v/>
      </c>
      <c r="AU275" s="355" t="str">
        <f t="shared" ca="1" si="451"/>
        <v/>
      </c>
      <c r="AV275" s="355" t="str">
        <f t="shared" ca="1" si="452"/>
        <v/>
      </c>
      <c r="AW275" s="379">
        <f t="shared" ca="1" si="453"/>
        <v>0</v>
      </c>
      <c r="AX275" s="351">
        <f t="shared" ca="1" si="454"/>
        <v>0</v>
      </c>
      <c r="AY275" s="174">
        <f t="shared" ca="1" si="455"/>
        <v>0</v>
      </c>
      <c r="AZ275" s="174">
        <f t="shared" ca="1" si="456"/>
        <v>0</v>
      </c>
      <c r="BA275" s="351"/>
      <c r="BB275" s="174"/>
      <c r="BC275" s="174"/>
      <c r="BD275" s="352">
        <f t="shared" si="457"/>
        <v>1</v>
      </c>
      <c r="BE275" s="267">
        <f t="shared" si="458"/>
        <v>0</v>
      </c>
      <c r="BF275" s="267">
        <f t="shared" si="459"/>
        <v>-1</v>
      </c>
      <c r="BG275" s="354">
        <f t="shared" ca="1" si="460"/>
        <v>0</v>
      </c>
      <c r="BH275" s="100">
        <f t="shared" ca="1" si="461"/>
        <v>9</v>
      </c>
      <c r="BI275" s="100">
        <f t="shared" ca="1" si="462"/>
        <v>3</v>
      </c>
      <c r="BJ275" s="354">
        <f t="shared" ca="1" si="463"/>
        <v>1</v>
      </c>
      <c r="BK275" s="100">
        <f t="shared" ca="1" si="464"/>
        <v>4</v>
      </c>
      <c r="BL275" s="100">
        <f t="shared" ca="1" si="465"/>
        <v>2</v>
      </c>
      <c r="BM275" s="354">
        <f t="shared" ca="1" si="466"/>
        <v>1</v>
      </c>
      <c r="BN275" s="354"/>
      <c r="BQ275" s="355" t="str">
        <f t="shared" ca="1" si="467"/>
        <v/>
      </c>
      <c r="BR275" s="355" t="str">
        <f t="shared" ca="1" si="468"/>
        <v/>
      </c>
      <c r="BS275" s="355"/>
      <c r="BT275" s="355" t="str">
        <f t="shared" si="469"/>
        <v/>
      </c>
      <c r="BU275" s="355" t="str">
        <f t="shared" ca="1" si="470"/>
        <v/>
      </c>
      <c r="BV275" s="355" t="str">
        <f t="shared" ca="1" si="471"/>
        <v/>
      </c>
      <c r="BW275" s="355"/>
      <c r="BX275" s="379">
        <f t="shared" ca="1" si="472"/>
        <v>0</v>
      </c>
      <c r="BY275" s="351">
        <f t="shared" ca="1" si="473"/>
        <v>1</v>
      </c>
      <c r="BZ275" s="174">
        <f t="shared" ca="1" si="474"/>
        <v>2</v>
      </c>
      <c r="CA275" s="174">
        <f t="shared" ca="1" si="475"/>
        <v>1</v>
      </c>
      <c r="CB275" s="351"/>
      <c r="CC275" s="174"/>
      <c r="CD275" s="174"/>
      <c r="CE275" s="352">
        <f t="shared" si="476"/>
        <v>-1</v>
      </c>
      <c r="CF275" s="267">
        <f t="shared" si="477"/>
        <v>-2</v>
      </c>
      <c r="CG275" s="267">
        <f t="shared" si="478"/>
        <v>-1</v>
      </c>
      <c r="CH275" s="354">
        <f t="shared" ca="1" si="479"/>
        <v>0</v>
      </c>
      <c r="CI275" s="100">
        <f t="shared" ca="1" si="480"/>
        <v>2</v>
      </c>
      <c r="CJ275" s="100">
        <f t="shared" ca="1" si="481"/>
        <v>1</v>
      </c>
      <c r="CK275" s="354">
        <f t="shared" ca="1" si="482"/>
        <v>1</v>
      </c>
      <c r="CL275" s="100">
        <f t="shared" ca="1" si="483"/>
        <v>7</v>
      </c>
      <c r="CM275" s="100">
        <f t="shared" ca="1" si="484"/>
        <v>3</v>
      </c>
      <c r="CN275" s="354">
        <f t="shared" ca="1" si="485"/>
        <v>1</v>
      </c>
      <c r="CO275" s="354"/>
      <c r="CR275" s="355" t="str">
        <f t="shared" ca="1" si="486"/>
        <v/>
      </c>
      <c r="CS275" s="355" t="str">
        <f t="shared" ca="1" si="487"/>
        <v xml:space="preserve">wR3'2&gt;2S </v>
      </c>
      <c r="CT275" s="355"/>
      <c r="CU275" s="355" t="str">
        <f t="shared" si="488"/>
        <v/>
      </c>
      <c r="CV275" s="355" t="str">
        <f t="shared" ca="1" si="489"/>
        <v/>
      </c>
      <c r="CW275" s="355" t="str">
        <f t="shared" ca="1" si="490"/>
        <v/>
      </c>
      <c r="CX275" s="402"/>
      <c r="CY275" t="str">
        <f t="shared" ca="1" si="491"/>
        <v xml:space="preserve">wR3'2&gt;2S </v>
      </c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</row>
    <row r="276" spans="1:133" x14ac:dyDescent="0.25">
      <c r="A276" s="126">
        <v>197</v>
      </c>
      <c r="B276" s="123">
        <f>IF(ввод!F199="","",ввод!F199)</f>
        <v>99.101253110574007</v>
      </c>
      <c r="C276" s="123">
        <f>IF(ввод!G199="","",ввод!G199)</f>
        <v>99.829347111440114</v>
      </c>
      <c r="D276" s="123" t="str">
        <f>IF(ввод!H199="","",ввод!H199)</f>
        <v/>
      </c>
      <c r="E276" s="124" t="str">
        <f>IF(ввод!I199="","",ввод!I199)</f>
        <v/>
      </c>
      <c r="F276" s="100">
        <f t="shared" si="387"/>
        <v>2</v>
      </c>
      <c r="G276" s="257">
        <f>IF(AND(F276&gt;=2,COUNTA(ввод!D199)=1),1,"")</f>
        <v>1</v>
      </c>
      <c r="H276" s="100">
        <f t="shared" si="423"/>
        <v>0.51484020535366881</v>
      </c>
      <c r="K276" s="100">
        <f t="shared" si="419"/>
        <v>99.465300111007053</v>
      </c>
      <c r="M276" s="100">
        <f>IF(ISNUMBER(парам!$B$8),K276-парам!$B$8,K276-$B$3)</f>
        <v>-0.53469988899294663</v>
      </c>
      <c r="N276" s="100">
        <f t="shared" si="420"/>
        <v>-0.53</v>
      </c>
      <c r="O276" s="125">
        <f t="shared" ca="1" si="424"/>
        <v>-0.67992421958781935</v>
      </c>
      <c r="P276" s="100">
        <f t="shared" si="425"/>
        <v>0.72809400086610765</v>
      </c>
      <c r="Q276" s="100">
        <f t="shared" si="421"/>
        <v>0.73</v>
      </c>
      <c r="R276" s="125">
        <f t="shared" ca="1" si="426"/>
        <v>0.32672672486122095</v>
      </c>
      <c r="S276" s="100">
        <f t="shared" si="492"/>
        <v>0.24372827905294514</v>
      </c>
      <c r="T276" s="100">
        <f t="shared" si="427"/>
        <v>0.24</v>
      </c>
      <c r="U276" s="125">
        <f t="shared" ca="1" si="493"/>
        <v>0.30518392851813214</v>
      </c>
      <c r="V276" s="174">
        <f t="shared" ca="1" si="428"/>
        <v>0</v>
      </c>
      <c r="W276" s="351">
        <f t="shared" ca="1" si="429"/>
        <v>0</v>
      </c>
      <c r="X276" s="174">
        <f t="shared" ca="1" si="430"/>
        <v>0</v>
      </c>
      <c r="Y276" s="174">
        <f t="shared" ca="1" si="431"/>
        <v>1</v>
      </c>
      <c r="Z276" s="351">
        <f t="shared" si="432"/>
        <v>-1</v>
      </c>
      <c r="AA276" s="174">
        <f t="shared" si="433"/>
        <v>3</v>
      </c>
      <c r="AB276" s="174">
        <f t="shared" si="434"/>
        <v>2</v>
      </c>
      <c r="AC276" s="352">
        <f t="shared" si="494"/>
        <v>-1</v>
      </c>
      <c r="AD276" s="267">
        <f t="shared" si="435"/>
        <v>-2</v>
      </c>
      <c r="AE276" s="267">
        <f t="shared" si="436"/>
        <v>-3</v>
      </c>
      <c r="AF276" s="354">
        <f t="shared" ca="1" si="437"/>
        <v>0</v>
      </c>
      <c r="AG276" s="100">
        <f t="shared" ca="1" si="438"/>
        <v>7</v>
      </c>
      <c r="AH276" s="100">
        <f t="shared" ca="1" si="439"/>
        <v>3</v>
      </c>
      <c r="AI276" s="354">
        <f t="shared" ca="1" si="440"/>
        <v>1</v>
      </c>
      <c r="AJ276" s="100">
        <f t="shared" ca="1" si="441"/>
        <v>5</v>
      </c>
      <c r="AK276" s="100">
        <f t="shared" ca="1" si="442"/>
        <v>2</v>
      </c>
      <c r="AL276" s="354">
        <f t="shared" ca="1" si="443"/>
        <v>0</v>
      </c>
      <c r="AM276" s="354">
        <f t="shared" ca="1" si="444"/>
        <v>1</v>
      </c>
      <c r="AN276" s="100">
        <f t="shared" ref="AN276:AO276" ca="1" si="497">SUM(AL272:AL276)</f>
        <v>0</v>
      </c>
      <c r="AO276" s="100">
        <f t="shared" ca="1" si="497"/>
        <v>2</v>
      </c>
      <c r="AP276" s="355" t="str">
        <f t="shared" ca="1" si="446"/>
        <v/>
      </c>
      <c r="AQ276" s="355" t="str">
        <f t="shared" ca="1" si="447"/>
        <v/>
      </c>
      <c r="AR276" s="355" t="str">
        <f t="shared" si="448"/>
        <v/>
      </c>
      <c r="AS276" s="355" t="str">
        <f t="shared" si="449"/>
        <v/>
      </c>
      <c r="AT276" s="355" t="str">
        <f t="shared" ca="1" si="450"/>
        <v/>
      </c>
      <c r="AU276" s="355" t="str">
        <f t="shared" ca="1" si="451"/>
        <v/>
      </c>
      <c r="AV276" s="355" t="str">
        <f t="shared" ca="1" si="452"/>
        <v/>
      </c>
      <c r="AW276" s="379">
        <f t="shared" ca="1" si="453"/>
        <v>0</v>
      </c>
      <c r="AX276" s="351">
        <f t="shared" ca="1" si="454"/>
        <v>0</v>
      </c>
      <c r="AY276" s="174">
        <f t="shared" ca="1" si="455"/>
        <v>0</v>
      </c>
      <c r="AZ276" s="174">
        <f t="shared" ca="1" si="456"/>
        <v>0</v>
      </c>
      <c r="BA276" s="351"/>
      <c r="BB276" s="174"/>
      <c r="BC276" s="174"/>
      <c r="BD276" s="352">
        <f t="shared" si="457"/>
        <v>-1</v>
      </c>
      <c r="BE276" s="267">
        <f t="shared" si="458"/>
        <v>-2</v>
      </c>
      <c r="BF276" s="267">
        <f t="shared" si="459"/>
        <v>-1</v>
      </c>
      <c r="BG276" s="354">
        <f t="shared" ca="1" si="460"/>
        <v>1</v>
      </c>
      <c r="BH276" s="100">
        <f t="shared" ca="1" si="461"/>
        <v>10</v>
      </c>
      <c r="BI276" s="100">
        <f t="shared" ca="1" si="462"/>
        <v>4</v>
      </c>
      <c r="BJ276" s="354">
        <f t="shared" ca="1" si="463"/>
        <v>0</v>
      </c>
      <c r="BK276" s="100">
        <f t="shared" ca="1" si="464"/>
        <v>4</v>
      </c>
      <c r="BL276" s="100">
        <f t="shared" ca="1" si="465"/>
        <v>1</v>
      </c>
      <c r="BM276" s="354">
        <f t="shared" ca="1" si="466"/>
        <v>0</v>
      </c>
      <c r="BN276" s="354"/>
      <c r="BQ276" s="355" t="str">
        <f t="shared" ca="1" si="467"/>
        <v/>
      </c>
      <c r="BR276" s="355" t="str">
        <f t="shared" ca="1" si="468"/>
        <v/>
      </c>
      <c r="BS276" s="355"/>
      <c r="BT276" s="355" t="str">
        <f t="shared" si="469"/>
        <v/>
      </c>
      <c r="BU276" s="355" t="str">
        <f t="shared" ca="1" si="470"/>
        <v/>
      </c>
      <c r="BV276" s="355" t="str">
        <f t="shared" ca="1" si="471"/>
        <v/>
      </c>
      <c r="BW276" s="355"/>
      <c r="BX276" s="379">
        <f t="shared" ca="1" si="472"/>
        <v>0</v>
      </c>
      <c r="BY276" s="351">
        <f t="shared" ca="1" si="473"/>
        <v>0</v>
      </c>
      <c r="BZ276" s="174">
        <f t="shared" ca="1" si="474"/>
        <v>1</v>
      </c>
      <c r="CA276" s="174">
        <f t="shared" ca="1" si="475"/>
        <v>1</v>
      </c>
      <c r="CB276" s="351"/>
      <c r="CC276" s="174"/>
      <c r="CD276" s="174"/>
      <c r="CE276" s="352">
        <f t="shared" si="476"/>
        <v>-1</v>
      </c>
      <c r="CF276" s="267">
        <f t="shared" si="477"/>
        <v>-2</v>
      </c>
      <c r="CG276" s="267">
        <f t="shared" si="478"/>
        <v>-3</v>
      </c>
      <c r="CH276" s="354">
        <f t="shared" ca="1" si="479"/>
        <v>1</v>
      </c>
      <c r="CI276" s="100">
        <f t="shared" ca="1" si="480"/>
        <v>3</v>
      </c>
      <c r="CJ276" s="100">
        <f t="shared" ca="1" si="481"/>
        <v>2</v>
      </c>
      <c r="CK276" s="354">
        <f t="shared" ca="1" si="482"/>
        <v>0</v>
      </c>
      <c r="CL276" s="100">
        <f t="shared" ca="1" si="483"/>
        <v>6</v>
      </c>
      <c r="CM276" s="100">
        <f t="shared" ca="1" si="484"/>
        <v>2</v>
      </c>
      <c r="CN276" s="354">
        <f t="shared" ca="1" si="485"/>
        <v>0</v>
      </c>
      <c r="CO276" s="354"/>
      <c r="CR276" s="355" t="str">
        <f t="shared" ca="1" si="486"/>
        <v/>
      </c>
      <c r="CS276" s="355" t="str">
        <f t="shared" ca="1" si="487"/>
        <v/>
      </c>
      <c r="CT276" s="355"/>
      <c r="CU276" s="355" t="str">
        <f t="shared" si="488"/>
        <v/>
      </c>
      <c r="CV276" s="355" t="str">
        <f t="shared" ca="1" si="489"/>
        <v/>
      </c>
      <c r="CW276" s="355" t="str">
        <f t="shared" ca="1" si="490"/>
        <v/>
      </c>
      <c r="CX276" s="402"/>
      <c r="CY276" t="str">
        <f t="shared" ca="1" si="491"/>
        <v/>
      </c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</row>
    <row r="277" spans="1:133" x14ac:dyDescent="0.25">
      <c r="A277" s="126">
        <v>198</v>
      </c>
      <c r="B277" s="123">
        <f>IF(ввод!F200="","",ввод!F200)</f>
        <v>100.14816162564608</v>
      </c>
      <c r="C277" s="123">
        <f>IF(ввод!G200="","",ввод!G200)</f>
        <v>99.163015885299814</v>
      </c>
      <c r="D277" s="123" t="str">
        <f>IF(ввод!H200="","",ввод!H200)</f>
        <v/>
      </c>
      <c r="E277" s="124" t="str">
        <f>IF(ввод!I200="","",ввод!I200)</f>
        <v/>
      </c>
      <c r="F277" s="100">
        <f t="shared" si="387"/>
        <v>2</v>
      </c>
      <c r="G277" s="257">
        <f>IF(AND(F277&gt;=2,COUNTA(ввод!D200)=1),1,"")</f>
        <v>1</v>
      </c>
      <c r="H277" s="100">
        <f t="shared" si="423"/>
        <v>0.69660323345588848</v>
      </c>
      <c r="K277" s="100">
        <f t="shared" si="419"/>
        <v>99.655588755472948</v>
      </c>
      <c r="M277" s="100">
        <f>IF(ISNUMBER(парам!$B$8),K277-парам!$B$8,K277-$B$3)</f>
        <v>-0.34441124452705196</v>
      </c>
      <c r="N277" s="100">
        <f t="shared" si="420"/>
        <v>-0.34</v>
      </c>
      <c r="O277" s="125">
        <f t="shared" ca="1" si="424"/>
        <v>-0.43795323596076985</v>
      </c>
      <c r="P277" s="100">
        <f t="shared" si="425"/>
        <v>0.98514574034626889</v>
      </c>
      <c r="Q277" s="100">
        <f t="shared" si="421"/>
        <v>0.99</v>
      </c>
      <c r="R277" s="125">
        <f t="shared" ca="1" si="426"/>
        <v>0.44207676601020357</v>
      </c>
      <c r="S277" s="100">
        <f t="shared" si="492"/>
        <v>0.19028864446589466</v>
      </c>
      <c r="T277" s="100">
        <f t="shared" si="427"/>
        <v>0.19</v>
      </c>
      <c r="U277" s="125">
        <f t="shared" ca="1" si="493"/>
        <v>0.24160394341018798</v>
      </c>
      <c r="V277" s="174">
        <f t="shared" ca="1" si="428"/>
        <v>0</v>
      </c>
      <c r="W277" s="351">
        <f t="shared" ca="1" si="429"/>
        <v>0</v>
      </c>
      <c r="X277" s="174">
        <f t="shared" ca="1" si="430"/>
        <v>0</v>
      </c>
      <c r="Y277" s="174">
        <f t="shared" ca="1" si="431"/>
        <v>0</v>
      </c>
      <c r="Z277" s="351">
        <f t="shared" si="432"/>
        <v>-1</v>
      </c>
      <c r="AA277" s="174">
        <f t="shared" si="433"/>
        <v>5</v>
      </c>
      <c r="AB277" s="174">
        <f t="shared" si="434"/>
        <v>4</v>
      </c>
      <c r="AC277" s="352">
        <f t="shared" si="494"/>
        <v>1</v>
      </c>
      <c r="AD277" s="267">
        <f t="shared" si="435"/>
        <v>-2</v>
      </c>
      <c r="AE277" s="267">
        <f t="shared" si="436"/>
        <v>-1</v>
      </c>
      <c r="AF277" s="354">
        <f t="shared" ca="1" si="437"/>
        <v>1</v>
      </c>
      <c r="AG277" s="100">
        <f t="shared" ca="1" si="438"/>
        <v>7</v>
      </c>
      <c r="AH277" s="100">
        <f t="shared" ca="1" si="439"/>
        <v>4</v>
      </c>
      <c r="AI277" s="354">
        <f t="shared" ca="1" si="440"/>
        <v>0</v>
      </c>
      <c r="AJ277" s="100">
        <f t="shared" ca="1" si="441"/>
        <v>4</v>
      </c>
      <c r="AK277" s="100">
        <f t="shared" ca="1" si="442"/>
        <v>2</v>
      </c>
      <c r="AL277" s="354">
        <f t="shared" ca="1" si="443"/>
        <v>0</v>
      </c>
      <c r="AM277" s="354">
        <f t="shared" ca="1" si="444"/>
        <v>0</v>
      </c>
      <c r="AN277" s="100">
        <f t="shared" ref="AN277:AO277" ca="1" si="498">SUM(AL273:AL277)</f>
        <v>0</v>
      </c>
      <c r="AO277" s="100">
        <f t="shared" ca="1" si="498"/>
        <v>2</v>
      </c>
      <c r="AP277" s="355" t="str">
        <f t="shared" ca="1" si="446"/>
        <v/>
      </c>
      <c r="AQ277" s="355" t="str">
        <f t="shared" ca="1" si="447"/>
        <v/>
      </c>
      <c r="AR277" s="355" t="str">
        <f t="shared" si="448"/>
        <v/>
      </c>
      <c r="AS277" s="355" t="str">
        <f t="shared" si="449"/>
        <v/>
      </c>
      <c r="AT277" s="355" t="str">
        <f t="shared" ca="1" si="450"/>
        <v/>
      </c>
      <c r="AU277" s="355" t="str">
        <f t="shared" ca="1" si="451"/>
        <v/>
      </c>
      <c r="AV277" s="355" t="str">
        <f t="shared" ca="1" si="452"/>
        <v/>
      </c>
      <c r="AW277" s="379">
        <f t="shared" ca="1" si="453"/>
        <v>0</v>
      </c>
      <c r="AX277" s="351">
        <f t="shared" ca="1" si="454"/>
        <v>0</v>
      </c>
      <c r="AY277" s="174">
        <f t="shared" ca="1" si="455"/>
        <v>0</v>
      </c>
      <c r="AZ277" s="174">
        <f t="shared" ca="1" si="456"/>
        <v>0</v>
      </c>
      <c r="BA277" s="351"/>
      <c r="BB277" s="174"/>
      <c r="BC277" s="174"/>
      <c r="BD277" s="352">
        <f t="shared" si="457"/>
        <v>1</v>
      </c>
      <c r="BE277" s="267">
        <f t="shared" si="458"/>
        <v>0</v>
      </c>
      <c r="BF277" s="267">
        <f t="shared" si="459"/>
        <v>-1</v>
      </c>
      <c r="BG277" s="354">
        <f t="shared" ca="1" si="460"/>
        <v>0</v>
      </c>
      <c r="BH277" s="100">
        <f t="shared" ca="1" si="461"/>
        <v>9</v>
      </c>
      <c r="BI277" s="100">
        <f t="shared" ca="1" si="462"/>
        <v>4</v>
      </c>
      <c r="BJ277" s="354">
        <f t="shared" ca="1" si="463"/>
        <v>1</v>
      </c>
      <c r="BK277" s="100">
        <f t="shared" ca="1" si="464"/>
        <v>4</v>
      </c>
      <c r="BL277" s="100">
        <f t="shared" ca="1" si="465"/>
        <v>2</v>
      </c>
      <c r="BM277" s="354">
        <f t="shared" ca="1" si="466"/>
        <v>1</v>
      </c>
      <c r="BN277" s="354"/>
      <c r="BQ277" s="355" t="str">
        <f t="shared" ca="1" si="467"/>
        <v/>
      </c>
      <c r="BR277" s="355" t="str">
        <f t="shared" ca="1" si="468"/>
        <v/>
      </c>
      <c r="BS277" s="355"/>
      <c r="BT277" s="355" t="str">
        <f t="shared" si="469"/>
        <v/>
      </c>
      <c r="BU277" s="355" t="str">
        <f t="shared" ca="1" si="470"/>
        <v/>
      </c>
      <c r="BV277" s="355" t="str">
        <f t="shared" ca="1" si="471"/>
        <v/>
      </c>
      <c r="BW277" s="355"/>
      <c r="BX277" s="379">
        <f t="shared" ca="1" si="472"/>
        <v>0</v>
      </c>
      <c r="BY277" s="351">
        <f t="shared" ca="1" si="473"/>
        <v>0</v>
      </c>
      <c r="BZ277" s="174">
        <f t="shared" ca="1" si="474"/>
        <v>0</v>
      </c>
      <c r="CA277" s="174">
        <f t="shared" ca="1" si="475"/>
        <v>1</v>
      </c>
      <c r="CB277" s="351"/>
      <c r="CC277" s="174"/>
      <c r="CD277" s="174"/>
      <c r="CE277" s="352">
        <f t="shared" si="476"/>
        <v>-1</v>
      </c>
      <c r="CF277" s="267">
        <f t="shared" si="477"/>
        <v>-4</v>
      </c>
      <c r="CG277" s="267">
        <f t="shared" si="478"/>
        <v>-3</v>
      </c>
      <c r="CH277" s="354">
        <f t="shared" ca="1" si="479"/>
        <v>1</v>
      </c>
      <c r="CI277" s="100">
        <f t="shared" ca="1" si="480"/>
        <v>4</v>
      </c>
      <c r="CJ277" s="100">
        <f t="shared" ca="1" si="481"/>
        <v>3</v>
      </c>
      <c r="CK277" s="354">
        <f t="shared" ca="1" si="482"/>
        <v>0</v>
      </c>
      <c r="CL277" s="100">
        <f t="shared" ca="1" si="483"/>
        <v>5</v>
      </c>
      <c r="CM277" s="100">
        <f t="shared" ca="1" si="484"/>
        <v>2</v>
      </c>
      <c r="CN277" s="354">
        <f t="shared" ca="1" si="485"/>
        <v>0</v>
      </c>
      <c r="CO277" s="354"/>
      <c r="CR277" s="355" t="str">
        <f t="shared" ca="1" si="486"/>
        <v/>
      </c>
      <c r="CS277" s="355" t="str">
        <f t="shared" ca="1" si="487"/>
        <v/>
      </c>
      <c r="CT277" s="355"/>
      <c r="CU277" s="355" t="str">
        <f t="shared" si="488"/>
        <v/>
      </c>
      <c r="CV277" s="355" t="str">
        <f t="shared" ca="1" si="489"/>
        <v/>
      </c>
      <c r="CW277" s="355" t="str">
        <f t="shared" ca="1" si="490"/>
        <v/>
      </c>
      <c r="CX277" s="402"/>
      <c r="CY277" t="str">
        <f t="shared" ca="1" si="491"/>
        <v/>
      </c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</row>
    <row r="278" spans="1:133" x14ac:dyDescent="0.25">
      <c r="A278" s="126">
        <v>199</v>
      </c>
      <c r="B278" s="123">
        <f>IF(ввод!F201="","",ввод!F201)</f>
        <v>99.993560657709736</v>
      </c>
      <c r="C278" s="123">
        <f>IF(ввод!G201="","",ввод!G201)</f>
        <v>100.83925157841968</v>
      </c>
      <c r="D278" s="123" t="str">
        <f>IF(ввод!H201="","",ввод!H201)</f>
        <v/>
      </c>
      <c r="E278" s="124" t="str">
        <f>IF(ввод!I201="","",ввод!I201)</f>
        <v/>
      </c>
      <c r="F278" s="100">
        <f t="shared" si="387"/>
        <v>2</v>
      </c>
      <c r="G278" s="257">
        <f>IF(AND(F278&gt;=2,COUNTA(ввод!D201)=1),1,"")</f>
        <v>1</v>
      </c>
      <c r="H278" s="100">
        <f t="shared" si="423"/>
        <v>0.59799378482189447</v>
      </c>
      <c r="K278" s="100">
        <f t="shared" si="419"/>
        <v>100.41640611806471</v>
      </c>
      <c r="M278" s="100">
        <f>IF(ISNUMBER(парам!$B$8),K278-парам!$B$8,K278-$B$3)</f>
        <v>0.41640611806471384</v>
      </c>
      <c r="N278" s="100">
        <f t="shared" si="420"/>
        <v>0.42</v>
      </c>
      <c r="O278" s="125">
        <f t="shared" ca="1" si="424"/>
        <v>0.52950189570822725</v>
      </c>
      <c r="P278" s="100">
        <f t="shared" si="425"/>
        <v>0.84569092070994145</v>
      </c>
      <c r="Q278" s="100">
        <f t="shared" si="421"/>
        <v>0.85</v>
      </c>
      <c r="R278" s="125">
        <f t="shared" ca="1" si="426"/>
        <v>0.37949746109670457</v>
      </c>
      <c r="S278" s="100">
        <f t="shared" si="492"/>
        <v>0.7608173625917658</v>
      </c>
      <c r="T278" s="100">
        <f t="shared" si="427"/>
        <v>0.76</v>
      </c>
      <c r="U278" s="125">
        <f t="shared" ca="1" si="493"/>
        <v>0.96641577364075193</v>
      </c>
      <c r="V278" s="174">
        <f t="shared" ca="1" si="428"/>
        <v>0</v>
      </c>
      <c r="W278" s="351">
        <f t="shared" ca="1" si="429"/>
        <v>0</v>
      </c>
      <c r="X278" s="174">
        <f t="shared" ca="1" si="430"/>
        <v>0</v>
      </c>
      <c r="Y278" s="174">
        <f t="shared" ca="1" si="431"/>
        <v>0</v>
      </c>
      <c r="Z278" s="351">
        <f t="shared" si="432"/>
        <v>1</v>
      </c>
      <c r="AA278" s="174">
        <f t="shared" si="433"/>
        <v>3</v>
      </c>
      <c r="AB278" s="174">
        <f t="shared" si="434"/>
        <v>4</v>
      </c>
      <c r="AC278" s="352">
        <f t="shared" si="494"/>
        <v>1</v>
      </c>
      <c r="AD278" s="267">
        <f t="shared" si="435"/>
        <v>0</v>
      </c>
      <c r="AE278" s="267">
        <f t="shared" si="436"/>
        <v>1</v>
      </c>
      <c r="AF278" s="354">
        <f t="shared" ca="1" si="437"/>
        <v>1</v>
      </c>
      <c r="AG278" s="100">
        <f t="shared" ca="1" si="438"/>
        <v>8</v>
      </c>
      <c r="AH278" s="100">
        <f t="shared" ca="1" si="439"/>
        <v>5</v>
      </c>
      <c r="AI278" s="354">
        <f t="shared" ca="1" si="440"/>
        <v>0</v>
      </c>
      <c r="AJ278" s="100">
        <f t="shared" ca="1" si="441"/>
        <v>3</v>
      </c>
      <c r="AK278" s="100">
        <f t="shared" ca="1" si="442"/>
        <v>1</v>
      </c>
      <c r="AL278" s="354">
        <f t="shared" ca="1" si="443"/>
        <v>0</v>
      </c>
      <c r="AM278" s="354">
        <f t="shared" ca="1" si="444"/>
        <v>0</v>
      </c>
      <c r="AN278" s="100">
        <f t="shared" ref="AN278:AO278" ca="1" si="499">SUM(AL274:AL278)</f>
        <v>0</v>
      </c>
      <c r="AO278" s="100">
        <f t="shared" ca="1" si="499"/>
        <v>2</v>
      </c>
      <c r="AP278" s="355" t="str">
        <f t="shared" ca="1" si="446"/>
        <v/>
      </c>
      <c r="AQ278" s="355" t="str">
        <f t="shared" ca="1" si="447"/>
        <v/>
      </c>
      <c r="AR278" s="355" t="str">
        <f t="shared" si="448"/>
        <v/>
      </c>
      <c r="AS278" s="355" t="str">
        <f t="shared" si="449"/>
        <v/>
      </c>
      <c r="AT278" s="355" t="str">
        <f t="shared" ca="1" si="450"/>
        <v/>
      </c>
      <c r="AU278" s="355" t="str">
        <f t="shared" ca="1" si="451"/>
        <v/>
      </c>
      <c r="AV278" s="355" t="str">
        <f t="shared" ca="1" si="452"/>
        <v/>
      </c>
      <c r="AW278" s="379">
        <f t="shared" ca="1" si="453"/>
        <v>0</v>
      </c>
      <c r="AX278" s="351">
        <f t="shared" ca="1" si="454"/>
        <v>0</v>
      </c>
      <c r="AY278" s="174">
        <f t="shared" ca="1" si="455"/>
        <v>0</v>
      </c>
      <c r="AZ278" s="174">
        <f t="shared" ca="1" si="456"/>
        <v>0</v>
      </c>
      <c r="BA278" s="351"/>
      <c r="BB278" s="174"/>
      <c r="BC278" s="174"/>
      <c r="BD278" s="352">
        <f t="shared" si="457"/>
        <v>-1</v>
      </c>
      <c r="BE278" s="267">
        <f t="shared" si="458"/>
        <v>-2</v>
      </c>
      <c r="BF278" s="267">
        <f t="shared" si="459"/>
        <v>-1</v>
      </c>
      <c r="BG278" s="354">
        <f t="shared" ca="1" si="460"/>
        <v>1</v>
      </c>
      <c r="BH278" s="100">
        <f t="shared" ca="1" si="461"/>
        <v>9</v>
      </c>
      <c r="BI278" s="100">
        <f t="shared" ca="1" si="462"/>
        <v>4</v>
      </c>
      <c r="BJ278" s="354">
        <f t="shared" ca="1" si="463"/>
        <v>0</v>
      </c>
      <c r="BK278" s="100">
        <f t="shared" ca="1" si="464"/>
        <v>3</v>
      </c>
      <c r="BL278" s="100">
        <f t="shared" ca="1" si="465"/>
        <v>2</v>
      </c>
      <c r="BM278" s="354">
        <f t="shared" ca="1" si="466"/>
        <v>0</v>
      </c>
      <c r="BN278" s="354"/>
      <c r="BQ278" s="355" t="str">
        <f t="shared" ca="1" si="467"/>
        <v/>
      </c>
      <c r="BR278" s="355" t="str">
        <f t="shared" ca="1" si="468"/>
        <v/>
      </c>
      <c r="BS278" s="355"/>
      <c r="BT278" s="355" t="str">
        <f t="shared" si="469"/>
        <v/>
      </c>
      <c r="BU278" s="355" t="str">
        <f t="shared" ca="1" si="470"/>
        <v/>
      </c>
      <c r="BV278" s="355" t="str">
        <f t="shared" ca="1" si="471"/>
        <v/>
      </c>
      <c r="BW278" s="355"/>
      <c r="BX278" s="379">
        <f t="shared" ca="1" si="472"/>
        <v>0</v>
      </c>
      <c r="BY278" s="351">
        <f t="shared" ca="1" si="473"/>
        <v>0</v>
      </c>
      <c r="BZ278" s="174">
        <f t="shared" ca="1" si="474"/>
        <v>0</v>
      </c>
      <c r="CA278" s="174">
        <f t="shared" ca="1" si="475"/>
        <v>0</v>
      </c>
      <c r="CB278" s="351"/>
      <c r="CC278" s="174"/>
      <c r="CD278" s="174"/>
      <c r="CE278" s="352">
        <f t="shared" si="476"/>
        <v>1</v>
      </c>
      <c r="CF278" s="267">
        <f t="shared" si="477"/>
        <v>-2</v>
      </c>
      <c r="CG278" s="267">
        <f t="shared" si="478"/>
        <v>-1</v>
      </c>
      <c r="CH278" s="354">
        <f t="shared" ca="1" si="479"/>
        <v>0</v>
      </c>
      <c r="CI278" s="100">
        <f t="shared" ca="1" si="480"/>
        <v>4</v>
      </c>
      <c r="CJ278" s="100">
        <f t="shared" ca="1" si="481"/>
        <v>3</v>
      </c>
      <c r="CK278" s="354">
        <f t="shared" ca="1" si="482"/>
        <v>1</v>
      </c>
      <c r="CL278" s="100">
        <f t="shared" ca="1" si="483"/>
        <v>5</v>
      </c>
      <c r="CM278" s="100">
        <f t="shared" ca="1" si="484"/>
        <v>2</v>
      </c>
      <c r="CN278" s="354">
        <f t="shared" ca="1" si="485"/>
        <v>0</v>
      </c>
      <c r="CO278" s="354"/>
      <c r="CR278" s="355" t="str">
        <f t="shared" ca="1" si="486"/>
        <v/>
      </c>
      <c r="CS278" s="355" t="str">
        <f t="shared" ca="1" si="487"/>
        <v/>
      </c>
      <c r="CT278" s="355"/>
      <c r="CU278" s="355" t="str">
        <f t="shared" si="488"/>
        <v/>
      </c>
      <c r="CV278" s="355" t="str">
        <f t="shared" ca="1" si="489"/>
        <v/>
      </c>
      <c r="CW278" s="355" t="str">
        <f t="shared" ca="1" si="490"/>
        <v/>
      </c>
      <c r="CX278" s="402"/>
      <c r="CY278" t="str">
        <f t="shared" ca="1" si="491"/>
        <v/>
      </c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</row>
    <row r="279" spans="1:133" x14ac:dyDescent="0.25">
      <c r="A279" s="126">
        <v>200</v>
      </c>
      <c r="B279" s="123">
        <f>IF(ввод!F202="","",ввод!F202)</f>
        <v>100.74104367452811</v>
      </c>
      <c r="C279" s="123">
        <f>IF(ввод!G202="","",ввод!G202)</f>
        <v>100.78498410532295</v>
      </c>
      <c r="D279" s="123" t="str">
        <f>IF(ввод!H202="","",ввод!H202)</f>
        <v/>
      </c>
      <c r="E279" s="124" t="str">
        <f>IF(ввод!I202="","",ввод!I202)</f>
        <v/>
      </c>
      <c r="F279" s="100">
        <f t="shared" si="387"/>
        <v>2</v>
      </c>
      <c r="G279" s="257">
        <f>IF(AND(F279&gt;=2,COUNTA(ввод!D202)=1),1,"")</f>
        <v>1</v>
      </c>
      <c r="H279" s="100">
        <f t="shared" si="423"/>
        <v>3.1070576583285089E-2</v>
      </c>
      <c r="K279" s="100">
        <f t="shared" si="419"/>
        <v>100.76301388992553</v>
      </c>
      <c r="M279" s="100">
        <f>IF(ISNUMBER(парам!$B$8),K279-парам!$B$8,K279-$B$3)</f>
        <v>0.76301388992553143</v>
      </c>
      <c r="N279" s="100">
        <f t="shared" si="420"/>
        <v>0.76</v>
      </c>
      <c r="O279" s="125">
        <f t="shared" ca="1" si="424"/>
        <v>0.97024823517239733</v>
      </c>
      <c r="P279" s="100">
        <f t="shared" si="425"/>
        <v>4.3940430794833674E-2</v>
      </c>
      <c r="Q279" s="100">
        <f t="shared" si="421"/>
        <v>4.3999999999999997E-2</v>
      </c>
      <c r="R279" s="125">
        <f t="shared" ca="1" si="426"/>
        <v>1.971793892754134E-2</v>
      </c>
      <c r="S279" s="100">
        <f t="shared" si="492"/>
        <v>0.34660777186081759</v>
      </c>
      <c r="T279" s="100">
        <f t="shared" si="427"/>
        <v>0.35</v>
      </c>
      <c r="U279" s="125">
        <f t="shared" ca="1" si="493"/>
        <v>0.44505989575560939</v>
      </c>
      <c r="V279" s="174">
        <f t="shared" ca="1" si="428"/>
        <v>0</v>
      </c>
      <c r="W279" s="351">
        <f t="shared" ca="1" si="429"/>
        <v>0</v>
      </c>
      <c r="X279" s="174">
        <f t="shared" ca="1" si="430"/>
        <v>0</v>
      </c>
      <c r="Y279" s="174">
        <f t="shared" ca="1" si="431"/>
        <v>0</v>
      </c>
      <c r="Z279" s="351">
        <f t="shared" si="432"/>
        <v>1</v>
      </c>
      <c r="AA279" s="174">
        <f t="shared" si="433"/>
        <v>1</v>
      </c>
      <c r="AB279" s="174">
        <f t="shared" si="434"/>
        <v>2</v>
      </c>
      <c r="AC279" s="352">
        <f t="shared" si="494"/>
        <v>1</v>
      </c>
      <c r="AD279" s="267">
        <f t="shared" si="435"/>
        <v>2</v>
      </c>
      <c r="AE279" s="267">
        <f t="shared" si="436"/>
        <v>3</v>
      </c>
      <c r="AF279" s="354">
        <f t="shared" ca="1" si="437"/>
        <v>0</v>
      </c>
      <c r="AG279" s="100">
        <f t="shared" ca="1" si="438"/>
        <v>8</v>
      </c>
      <c r="AH279" s="100">
        <f t="shared" ca="1" si="439"/>
        <v>4</v>
      </c>
      <c r="AI279" s="354">
        <f t="shared" ca="1" si="440"/>
        <v>1</v>
      </c>
      <c r="AJ279" s="100">
        <f t="shared" ca="1" si="441"/>
        <v>3</v>
      </c>
      <c r="AK279" s="100">
        <f t="shared" ca="1" si="442"/>
        <v>2</v>
      </c>
      <c r="AL279" s="354">
        <f t="shared" ca="1" si="443"/>
        <v>1</v>
      </c>
      <c r="AM279" s="354">
        <f t="shared" ca="1" si="444"/>
        <v>0</v>
      </c>
      <c r="AN279" s="100">
        <f t="shared" ref="AN279:AO279" ca="1" si="500">SUM(AL275:AL279)</f>
        <v>1</v>
      </c>
      <c r="AO279" s="100">
        <f t="shared" ca="1" si="500"/>
        <v>1</v>
      </c>
      <c r="AP279" s="355" t="str">
        <f t="shared" ca="1" si="446"/>
        <v/>
      </c>
      <c r="AQ279" s="355" t="str">
        <f t="shared" ca="1" si="447"/>
        <v/>
      </c>
      <c r="AR279" s="355" t="str">
        <f t="shared" si="448"/>
        <v/>
      </c>
      <c r="AS279" s="355" t="str">
        <f t="shared" si="449"/>
        <v/>
      </c>
      <c r="AT279" s="355" t="str">
        <f t="shared" ca="1" si="450"/>
        <v/>
      </c>
      <c r="AU279" s="355" t="str">
        <f t="shared" ca="1" si="451"/>
        <v/>
      </c>
      <c r="AV279" s="355" t="str">
        <f t="shared" ca="1" si="452"/>
        <v/>
      </c>
      <c r="AW279" s="379">
        <f t="shared" ca="1" si="453"/>
        <v>0</v>
      </c>
      <c r="AX279" s="351">
        <f t="shared" ca="1" si="454"/>
        <v>0</v>
      </c>
      <c r="AY279" s="174">
        <f t="shared" ca="1" si="455"/>
        <v>0</v>
      </c>
      <c r="AZ279" s="174">
        <f t="shared" ca="1" si="456"/>
        <v>0</v>
      </c>
      <c r="BA279" s="351"/>
      <c r="BB279" s="174"/>
      <c r="BC279" s="174"/>
      <c r="BD279" s="352">
        <f t="shared" si="457"/>
        <v>-1</v>
      </c>
      <c r="BE279" s="267">
        <f t="shared" si="458"/>
        <v>-2</v>
      </c>
      <c r="BF279" s="267">
        <f t="shared" si="459"/>
        <v>-1</v>
      </c>
      <c r="BG279" s="354">
        <f t="shared" ca="1" si="460"/>
        <v>1</v>
      </c>
      <c r="BH279" s="100">
        <f t="shared" ca="1" si="461"/>
        <v>9</v>
      </c>
      <c r="BI279" s="100">
        <f t="shared" ca="1" si="462"/>
        <v>5</v>
      </c>
      <c r="BJ279" s="354">
        <f t="shared" ca="1" si="463"/>
        <v>0</v>
      </c>
      <c r="BK279" s="100">
        <f t="shared" ca="1" si="464"/>
        <v>3</v>
      </c>
      <c r="BL279" s="100">
        <f t="shared" ca="1" si="465"/>
        <v>1</v>
      </c>
      <c r="BM279" s="354">
        <f t="shared" ca="1" si="466"/>
        <v>0</v>
      </c>
      <c r="BN279" s="354"/>
      <c r="BQ279" s="355" t="str">
        <f t="shared" ca="1" si="467"/>
        <v/>
      </c>
      <c r="BR279" s="355" t="str">
        <f t="shared" ca="1" si="468"/>
        <v/>
      </c>
      <c r="BS279" s="355"/>
      <c r="BT279" s="355" t="str">
        <f t="shared" si="469"/>
        <v/>
      </c>
      <c r="BU279" s="355" t="str">
        <f t="shared" ca="1" si="470"/>
        <v/>
      </c>
      <c r="BV279" s="355" t="str">
        <f t="shared" ca="1" si="471"/>
        <v/>
      </c>
      <c r="BW279" s="355"/>
      <c r="BX279" s="379">
        <f t="shared" ca="1" si="472"/>
        <v>0</v>
      </c>
      <c r="BY279" s="351">
        <f t="shared" ca="1" si="473"/>
        <v>0</v>
      </c>
      <c r="BZ279" s="174">
        <f t="shared" ca="1" si="474"/>
        <v>0</v>
      </c>
      <c r="CA279" s="174">
        <f t="shared" ca="1" si="475"/>
        <v>0</v>
      </c>
      <c r="CB279" s="351"/>
      <c r="CC279" s="174"/>
      <c r="CD279" s="174"/>
      <c r="CE279" s="352">
        <f t="shared" si="476"/>
        <v>-1</v>
      </c>
      <c r="CF279" s="267">
        <f t="shared" si="477"/>
        <v>-2</v>
      </c>
      <c r="CG279" s="267">
        <f t="shared" si="478"/>
        <v>-3</v>
      </c>
      <c r="CH279" s="354">
        <f t="shared" ca="1" si="479"/>
        <v>0</v>
      </c>
      <c r="CI279" s="100">
        <f t="shared" ca="1" si="480"/>
        <v>4</v>
      </c>
      <c r="CJ279" s="100">
        <f t="shared" ca="1" si="481"/>
        <v>3</v>
      </c>
      <c r="CK279" s="354">
        <f t="shared" ca="1" si="482"/>
        <v>1</v>
      </c>
      <c r="CL279" s="100">
        <f t="shared" ca="1" si="483"/>
        <v>5</v>
      </c>
      <c r="CM279" s="100">
        <f t="shared" ca="1" si="484"/>
        <v>2</v>
      </c>
      <c r="CN279" s="354">
        <f t="shared" ca="1" si="485"/>
        <v>0</v>
      </c>
      <c r="CO279" s="354"/>
      <c r="CR279" s="355" t="str">
        <f t="shared" ca="1" si="486"/>
        <v/>
      </c>
      <c r="CS279" s="355" t="str">
        <f t="shared" ca="1" si="487"/>
        <v/>
      </c>
      <c r="CT279" s="355"/>
      <c r="CU279" s="355" t="str">
        <f t="shared" si="488"/>
        <v/>
      </c>
      <c r="CV279" s="355" t="str">
        <f t="shared" ca="1" si="489"/>
        <v/>
      </c>
      <c r="CW279" s="355" t="str">
        <f t="shared" ca="1" si="490"/>
        <v/>
      </c>
      <c r="CX279" s="402"/>
      <c r="CY279" t="str">
        <f t="shared" ca="1" si="491"/>
        <v/>
      </c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</row>
    <row r="280" spans="1:133" x14ac:dyDescent="0.25">
      <c r="A280" s="126">
        <v>201</v>
      </c>
      <c r="B280" s="123">
        <f>IF(ввод!F203="","",ввод!F203)</f>
        <v>100.29077360822043</v>
      </c>
      <c r="C280" s="123">
        <f>IF(ввод!G203="","",ввод!G203)</f>
        <v>99.001635946627673</v>
      </c>
      <c r="D280" s="123" t="str">
        <f>IF(ввод!H203="","",ввод!H203)</f>
        <v/>
      </c>
      <c r="E280" s="124" t="str">
        <f>IF(ввод!I203="","",ввод!I203)</f>
        <v/>
      </c>
      <c r="F280" s="100">
        <f t="shared" si="387"/>
        <v>2</v>
      </c>
      <c r="G280" s="257">
        <f>IF(AND(F280&gt;=2,COUNTA(ввод!D203)=1),1,"")</f>
        <v>1</v>
      </c>
      <c r="H280" s="100">
        <f t="shared" si="423"/>
        <v>0.91155798239521013</v>
      </c>
      <c r="K280" s="100">
        <f t="shared" si="419"/>
        <v>99.64620477742406</v>
      </c>
      <c r="M280" s="100">
        <f>IF(ISNUMBER(парам!$B$8),K280-парам!$B$8,K280-$B$3)</f>
        <v>-0.35379522257593976</v>
      </c>
      <c r="N280" s="100">
        <f t="shared" si="420"/>
        <v>-0.35</v>
      </c>
      <c r="O280" s="125">
        <f t="shared" ca="1" si="424"/>
        <v>-0.44988589965280112</v>
      </c>
      <c r="P280" s="100">
        <f t="shared" si="425"/>
        <v>1.2891376615927612</v>
      </c>
      <c r="Q280" s="100">
        <f t="shared" si="421"/>
        <v>1.3</v>
      </c>
      <c r="R280" s="125">
        <f t="shared" ca="1" si="426"/>
        <v>0.57849086184808629</v>
      </c>
      <c r="S280" s="100">
        <f t="shared" si="492"/>
        <v>1.1168091125014712</v>
      </c>
      <c r="T280" s="100">
        <f t="shared" si="427"/>
        <v>1.1000000000000001</v>
      </c>
      <c r="U280" s="125">
        <f t="shared" ca="1" si="493"/>
        <v>1.3987596723747726</v>
      </c>
      <c r="V280" s="174">
        <f t="shared" ca="1" si="428"/>
        <v>0</v>
      </c>
      <c r="W280" s="351">
        <f t="shared" ca="1" si="429"/>
        <v>0</v>
      </c>
      <c r="X280" s="174">
        <f t="shared" ca="1" si="430"/>
        <v>0</v>
      </c>
      <c r="Y280" s="174">
        <f t="shared" ca="1" si="431"/>
        <v>0</v>
      </c>
      <c r="Z280" s="351">
        <f t="shared" si="432"/>
        <v>-1</v>
      </c>
      <c r="AA280" s="174">
        <f t="shared" si="433"/>
        <v>3</v>
      </c>
      <c r="AB280" s="174">
        <f t="shared" si="434"/>
        <v>2</v>
      </c>
      <c r="AC280" s="352">
        <f t="shared" si="494"/>
        <v>-1</v>
      </c>
      <c r="AD280" s="267">
        <f t="shared" si="435"/>
        <v>2</v>
      </c>
      <c r="AE280" s="267">
        <f t="shared" si="436"/>
        <v>1</v>
      </c>
      <c r="AF280" s="354">
        <f t="shared" ca="1" si="437"/>
        <v>1</v>
      </c>
      <c r="AG280" s="100">
        <f t="shared" ca="1" si="438"/>
        <v>8</v>
      </c>
      <c r="AH280" s="100">
        <f t="shared" ca="1" si="439"/>
        <v>4</v>
      </c>
      <c r="AI280" s="354">
        <f t="shared" ca="1" si="440"/>
        <v>0</v>
      </c>
      <c r="AJ280" s="100">
        <f t="shared" ca="1" si="441"/>
        <v>3</v>
      </c>
      <c r="AK280" s="100">
        <f t="shared" ca="1" si="442"/>
        <v>1</v>
      </c>
      <c r="AL280" s="354">
        <f t="shared" ca="1" si="443"/>
        <v>0</v>
      </c>
      <c r="AM280" s="354">
        <f t="shared" ca="1" si="444"/>
        <v>0</v>
      </c>
      <c r="AN280" s="100">
        <f t="shared" ref="AN280:AO280" ca="1" si="501">SUM(AL276:AL280)</f>
        <v>1</v>
      </c>
      <c r="AO280" s="100">
        <f t="shared" ca="1" si="501"/>
        <v>1</v>
      </c>
      <c r="AP280" s="355" t="str">
        <f t="shared" ca="1" si="446"/>
        <v/>
      </c>
      <c r="AQ280" s="355" t="str">
        <f t="shared" ca="1" si="447"/>
        <v/>
      </c>
      <c r="AR280" s="355" t="str">
        <f t="shared" si="448"/>
        <v/>
      </c>
      <c r="AS280" s="355" t="str">
        <f t="shared" si="449"/>
        <v/>
      </c>
      <c r="AT280" s="355" t="str">
        <f t="shared" ca="1" si="450"/>
        <v/>
      </c>
      <c r="AU280" s="355" t="str">
        <f t="shared" ca="1" si="451"/>
        <v/>
      </c>
      <c r="AV280" s="355" t="str">
        <f t="shared" ca="1" si="452"/>
        <v/>
      </c>
      <c r="AW280" s="379">
        <f t="shared" ca="1" si="453"/>
        <v>0</v>
      </c>
      <c r="AX280" s="351">
        <f t="shared" ca="1" si="454"/>
        <v>0</v>
      </c>
      <c r="AY280" s="174">
        <f t="shared" ca="1" si="455"/>
        <v>0</v>
      </c>
      <c r="AZ280" s="174">
        <f t="shared" ca="1" si="456"/>
        <v>0</v>
      </c>
      <c r="BA280" s="351"/>
      <c r="BB280" s="174"/>
      <c r="BC280" s="174"/>
      <c r="BD280" s="352">
        <f t="shared" si="457"/>
        <v>1</v>
      </c>
      <c r="BE280" s="267">
        <f t="shared" si="458"/>
        <v>0</v>
      </c>
      <c r="BF280" s="267">
        <f t="shared" si="459"/>
        <v>-1</v>
      </c>
      <c r="BG280" s="354">
        <f t="shared" ca="1" si="460"/>
        <v>0</v>
      </c>
      <c r="BH280" s="100">
        <f t="shared" ca="1" si="461"/>
        <v>8</v>
      </c>
      <c r="BI280" s="100">
        <f t="shared" ca="1" si="462"/>
        <v>4</v>
      </c>
      <c r="BJ280" s="354">
        <f t="shared" ca="1" si="463"/>
        <v>1</v>
      </c>
      <c r="BK280" s="100">
        <f t="shared" ca="1" si="464"/>
        <v>3</v>
      </c>
      <c r="BL280" s="100">
        <f t="shared" ca="1" si="465"/>
        <v>2</v>
      </c>
      <c r="BM280" s="354">
        <f t="shared" ca="1" si="466"/>
        <v>1</v>
      </c>
      <c r="BN280" s="354"/>
      <c r="BQ280" s="355" t="str">
        <f t="shared" ca="1" si="467"/>
        <v/>
      </c>
      <c r="BR280" s="355" t="str">
        <f t="shared" ca="1" si="468"/>
        <v/>
      </c>
      <c r="BS280" s="355"/>
      <c r="BT280" s="355" t="str">
        <f t="shared" si="469"/>
        <v/>
      </c>
      <c r="BU280" s="355" t="str">
        <f t="shared" ca="1" si="470"/>
        <v/>
      </c>
      <c r="BV280" s="355" t="str">
        <f t="shared" ca="1" si="471"/>
        <v/>
      </c>
      <c r="BW280" s="355"/>
      <c r="BX280" s="379">
        <f t="shared" ca="1" si="472"/>
        <v>0</v>
      </c>
      <c r="BY280" s="351">
        <f t="shared" ca="1" si="473"/>
        <v>1</v>
      </c>
      <c r="BZ280" s="174">
        <f t="shared" ca="1" si="474"/>
        <v>1</v>
      </c>
      <c r="CA280" s="174">
        <f t="shared" ca="1" si="475"/>
        <v>1</v>
      </c>
      <c r="CB280" s="351"/>
      <c r="CC280" s="174"/>
      <c r="CD280" s="174"/>
      <c r="CE280" s="352">
        <f t="shared" si="476"/>
        <v>1</v>
      </c>
      <c r="CF280" s="267">
        <f t="shared" si="477"/>
        <v>-2</v>
      </c>
      <c r="CG280" s="267">
        <f t="shared" si="478"/>
        <v>-1</v>
      </c>
      <c r="CH280" s="354">
        <f t="shared" ca="1" si="479"/>
        <v>0</v>
      </c>
      <c r="CI280" s="100">
        <f t="shared" ca="1" si="480"/>
        <v>4</v>
      </c>
      <c r="CJ280" s="100">
        <f t="shared" ca="1" si="481"/>
        <v>2</v>
      </c>
      <c r="CK280" s="354">
        <f t="shared" ca="1" si="482"/>
        <v>1</v>
      </c>
      <c r="CL280" s="100">
        <f t="shared" ca="1" si="483"/>
        <v>5</v>
      </c>
      <c r="CM280" s="100">
        <f t="shared" ca="1" si="484"/>
        <v>3</v>
      </c>
      <c r="CN280" s="354">
        <f t="shared" ca="1" si="485"/>
        <v>1</v>
      </c>
      <c r="CO280" s="354"/>
      <c r="CR280" s="355" t="str">
        <f t="shared" ca="1" si="486"/>
        <v/>
      </c>
      <c r="CS280" s="355" t="str">
        <f t="shared" ca="1" si="487"/>
        <v/>
      </c>
      <c r="CT280" s="355"/>
      <c r="CU280" s="355" t="str">
        <f t="shared" si="488"/>
        <v/>
      </c>
      <c r="CV280" s="355" t="str">
        <f t="shared" ca="1" si="489"/>
        <v/>
      </c>
      <c r="CW280" s="355" t="str">
        <f t="shared" ca="1" si="490"/>
        <v/>
      </c>
      <c r="CX280" s="402"/>
      <c r="CY280" t="str">
        <f t="shared" ca="1" si="491"/>
        <v/>
      </c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</row>
    <row r="281" spans="1:133" x14ac:dyDescent="0.25">
      <c r="A281" s="126">
        <v>202</v>
      </c>
      <c r="B281" s="123">
        <f>IF(ввод!F204="","",ввод!F204)</f>
        <v>99.978895996259311</v>
      </c>
      <c r="C281" s="123">
        <f>IF(ввод!G204="","",ввод!G204)</f>
        <v>99.651344733012664</v>
      </c>
      <c r="D281" s="123" t="str">
        <f>IF(ввод!H204="","",ввод!H204)</f>
        <v/>
      </c>
      <c r="E281" s="124" t="str">
        <f>IF(ввод!I204="","",ввод!I204)</f>
        <v/>
      </c>
      <c r="F281" s="100">
        <f t="shared" si="387"/>
        <v>2</v>
      </c>
      <c r="G281" s="257">
        <f>IF(AND(F281&gt;=2,COUNTA(ввод!D204)=1),1,"")</f>
        <v>1</v>
      </c>
      <c r="H281" s="100">
        <f t="shared" si="423"/>
        <v>0.23161371942792428</v>
      </c>
      <c r="K281" s="100">
        <f t="shared" si="419"/>
        <v>99.815120364635987</v>
      </c>
      <c r="M281" s="100">
        <f>IF(ISNUMBER(парам!$B$8),K281-парам!$B$8,K281-$B$3)</f>
        <v>-0.18487963536401253</v>
      </c>
      <c r="N281" s="100">
        <f t="shared" si="420"/>
        <v>-0.18</v>
      </c>
      <c r="O281" s="125">
        <f t="shared" ca="1" si="424"/>
        <v>-0.23509288926412142</v>
      </c>
      <c r="P281" s="100">
        <f t="shared" si="425"/>
        <v>0.3275512632466473</v>
      </c>
      <c r="Q281" s="100">
        <f t="shared" si="421"/>
        <v>0.33</v>
      </c>
      <c r="R281" s="125">
        <f t="shared" ca="1" si="426"/>
        <v>0.14698617395202659</v>
      </c>
      <c r="S281" s="100">
        <f t="shared" si="492"/>
        <v>0.16891558721192723</v>
      </c>
      <c r="T281" s="100">
        <f t="shared" si="427"/>
        <v>0.17</v>
      </c>
      <c r="U281" s="125">
        <f t="shared" ca="1" si="493"/>
        <v>0.21617194936701031</v>
      </c>
      <c r="V281" s="174">
        <f t="shared" ca="1" si="428"/>
        <v>0</v>
      </c>
      <c r="W281" s="351">
        <f t="shared" ca="1" si="429"/>
        <v>0</v>
      </c>
      <c r="X281" s="174">
        <f t="shared" ca="1" si="430"/>
        <v>0</v>
      </c>
      <c r="Y281" s="174">
        <f t="shared" ca="1" si="431"/>
        <v>0</v>
      </c>
      <c r="Z281" s="351">
        <f t="shared" si="432"/>
        <v>-1</v>
      </c>
      <c r="AA281" s="174">
        <f t="shared" si="433"/>
        <v>5</v>
      </c>
      <c r="AB281" s="174">
        <f t="shared" si="434"/>
        <v>2</v>
      </c>
      <c r="AC281" s="352">
        <f t="shared" si="494"/>
        <v>1</v>
      </c>
      <c r="AD281" s="267">
        <f t="shared" si="435"/>
        <v>2</v>
      </c>
      <c r="AE281" s="267">
        <f t="shared" si="436"/>
        <v>3</v>
      </c>
      <c r="AF281" s="354">
        <f t="shared" ca="1" si="437"/>
        <v>1</v>
      </c>
      <c r="AG281" s="100">
        <f t="shared" ca="1" si="438"/>
        <v>8</v>
      </c>
      <c r="AH281" s="100">
        <f t="shared" ca="1" si="439"/>
        <v>5</v>
      </c>
      <c r="AI281" s="354">
        <f t="shared" ca="1" si="440"/>
        <v>0</v>
      </c>
      <c r="AJ281" s="100">
        <f t="shared" ca="1" si="441"/>
        <v>3</v>
      </c>
      <c r="AK281" s="100">
        <f t="shared" ca="1" si="442"/>
        <v>1</v>
      </c>
      <c r="AL281" s="354">
        <f t="shared" ca="1" si="443"/>
        <v>0</v>
      </c>
      <c r="AM281" s="354">
        <f t="shared" ca="1" si="444"/>
        <v>0</v>
      </c>
      <c r="AN281" s="100">
        <f t="shared" ref="AN281:AO281" ca="1" si="502">SUM(AL277:AL281)</f>
        <v>1</v>
      </c>
      <c r="AO281" s="100">
        <f t="shared" ca="1" si="502"/>
        <v>0</v>
      </c>
      <c r="AP281" s="355" t="str">
        <f t="shared" ca="1" si="446"/>
        <v/>
      </c>
      <c r="AQ281" s="355" t="str">
        <f t="shared" ca="1" si="447"/>
        <v/>
      </c>
      <c r="AR281" s="355" t="str">
        <f t="shared" si="448"/>
        <v/>
      </c>
      <c r="AS281" s="355" t="str">
        <f t="shared" si="449"/>
        <v/>
      </c>
      <c r="AT281" s="355" t="str">
        <f t="shared" ca="1" si="450"/>
        <v/>
      </c>
      <c r="AU281" s="355" t="str">
        <f t="shared" ca="1" si="451"/>
        <v/>
      </c>
      <c r="AV281" s="355" t="str">
        <f t="shared" ca="1" si="452"/>
        <v/>
      </c>
      <c r="AW281" s="379">
        <f t="shared" ca="1" si="453"/>
        <v>0</v>
      </c>
      <c r="AX281" s="351">
        <f t="shared" ca="1" si="454"/>
        <v>0</v>
      </c>
      <c r="AY281" s="174">
        <f t="shared" ca="1" si="455"/>
        <v>0</v>
      </c>
      <c r="AZ281" s="174">
        <f t="shared" ca="1" si="456"/>
        <v>0</v>
      </c>
      <c r="BA281" s="351"/>
      <c r="BB281" s="174"/>
      <c r="BC281" s="174"/>
      <c r="BD281" s="352">
        <f t="shared" si="457"/>
        <v>-1</v>
      </c>
      <c r="BE281" s="267">
        <f t="shared" si="458"/>
        <v>-2</v>
      </c>
      <c r="BF281" s="267">
        <f t="shared" si="459"/>
        <v>-1</v>
      </c>
      <c r="BG281" s="354">
        <f t="shared" ca="1" si="460"/>
        <v>1</v>
      </c>
      <c r="BH281" s="100">
        <f t="shared" ca="1" si="461"/>
        <v>9</v>
      </c>
      <c r="BI281" s="100">
        <f t="shared" ca="1" si="462"/>
        <v>4</v>
      </c>
      <c r="BJ281" s="354">
        <f t="shared" ca="1" si="463"/>
        <v>0</v>
      </c>
      <c r="BK281" s="100">
        <f t="shared" ca="1" si="464"/>
        <v>3</v>
      </c>
      <c r="BL281" s="100">
        <f t="shared" ca="1" si="465"/>
        <v>1</v>
      </c>
      <c r="BM281" s="354">
        <f t="shared" ca="1" si="466"/>
        <v>0</v>
      </c>
      <c r="BN281" s="354"/>
      <c r="BQ281" s="355" t="str">
        <f t="shared" ca="1" si="467"/>
        <v/>
      </c>
      <c r="BR281" s="355" t="str">
        <f t="shared" ca="1" si="468"/>
        <v/>
      </c>
      <c r="BS281" s="355"/>
      <c r="BT281" s="355" t="str">
        <f t="shared" si="469"/>
        <v/>
      </c>
      <c r="BU281" s="355" t="str">
        <f t="shared" ca="1" si="470"/>
        <v/>
      </c>
      <c r="BV281" s="355" t="str">
        <f t="shared" ca="1" si="471"/>
        <v/>
      </c>
      <c r="BW281" s="355"/>
      <c r="BX281" s="379">
        <f t="shared" ca="1" si="472"/>
        <v>0</v>
      </c>
      <c r="BY281" s="351">
        <f t="shared" ca="1" si="473"/>
        <v>0</v>
      </c>
      <c r="BZ281" s="174">
        <f t="shared" ca="1" si="474"/>
        <v>1</v>
      </c>
      <c r="CA281" s="174">
        <f t="shared" ca="1" si="475"/>
        <v>0</v>
      </c>
      <c r="CB281" s="351"/>
      <c r="CC281" s="174"/>
      <c r="CD281" s="174"/>
      <c r="CE281" s="352">
        <f t="shared" si="476"/>
        <v>-1</v>
      </c>
      <c r="CF281" s="267">
        <f t="shared" si="477"/>
        <v>-2</v>
      </c>
      <c r="CG281" s="267">
        <f t="shared" si="478"/>
        <v>-1</v>
      </c>
      <c r="CH281" s="354">
        <f t="shared" ca="1" si="479"/>
        <v>1</v>
      </c>
      <c r="CI281" s="100">
        <f t="shared" ca="1" si="480"/>
        <v>5</v>
      </c>
      <c r="CJ281" s="100">
        <f t="shared" ca="1" si="481"/>
        <v>3</v>
      </c>
      <c r="CK281" s="354">
        <f t="shared" ca="1" si="482"/>
        <v>0</v>
      </c>
      <c r="CL281" s="100">
        <f t="shared" ca="1" si="483"/>
        <v>5</v>
      </c>
      <c r="CM281" s="100">
        <f t="shared" ca="1" si="484"/>
        <v>3</v>
      </c>
      <c r="CN281" s="354">
        <f t="shared" ca="1" si="485"/>
        <v>0</v>
      </c>
      <c r="CO281" s="354"/>
      <c r="CR281" s="355" t="str">
        <f t="shared" ca="1" si="486"/>
        <v/>
      </c>
      <c r="CS281" s="355" t="str">
        <f t="shared" ca="1" si="487"/>
        <v/>
      </c>
      <c r="CT281" s="355"/>
      <c r="CU281" s="355" t="str">
        <f t="shared" si="488"/>
        <v/>
      </c>
      <c r="CV281" s="355" t="str">
        <f t="shared" ca="1" si="489"/>
        <v/>
      </c>
      <c r="CW281" s="355" t="str">
        <f t="shared" ca="1" si="490"/>
        <v/>
      </c>
      <c r="CX281" s="402"/>
      <c r="CY281" t="str">
        <f t="shared" ca="1" si="491"/>
        <v/>
      </c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</row>
    <row r="282" spans="1:133" x14ac:dyDescent="0.25">
      <c r="A282" s="126">
        <v>203</v>
      </c>
      <c r="B282" s="123">
        <f>IF(ввод!F205="","",ввод!F205)</f>
        <v>101.77696763551627</v>
      </c>
      <c r="C282" s="123">
        <f>IF(ввод!G205="","",ввод!G205)</f>
        <v>99.872471447938707</v>
      </c>
      <c r="D282" s="123" t="str">
        <f>IF(ввод!H205="","",ввод!H205)</f>
        <v/>
      </c>
      <c r="E282" s="124" t="str">
        <f>IF(ввод!I205="","",ввод!I205)</f>
        <v/>
      </c>
      <c r="F282" s="100">
        <f t="shared" si="387"/>
        <v>2</v>
      </c>
      <c r="G282" s="257">
        <f>IF(AND(F282&gt;=2,COUNTA(ввод!D205)=1),1,"")</f>
        <v>1</v>
      </c>
      <c r="H282" s="100">
        <f t="shared" si="423"/>
        <v>1.3466821689800226</v>
      </c>
      <c r="K282" s="100">
        <f t="shared" si="419"/>
        <v>100.82471954172749</v>
      </c>
      <c r="M282" s="100">
        <f>IF(ISNUMBER(парам!$B$8),K282-парам!$B$8,K282-$B$3)</f>
        <v>0.82471954172748951</v>
      </c>
      <c r="N282" s="100">
        <f t="shared" si="420"/>
        <v>0.82</v>
      </c>
      <c r="O282" s="125">
        <f t="shared" ca="1" si="424"/>
        <v>1.0487131236252871</v>
      </c>
      <c r="P282" s="100">
        <f t="shared" si="425"/>
        <v>1.9044961875775641</v>
      </c>
      <c r="Q282" s="100">
        <f t="shared" si="421"/>
        <v>1.9</v>
      </c>
      <c r="R282" s="125">
        <f t="shared" ca="1" si="426"/>
        <v>0.85462838745779923</v>
      </c>
      <c r="S282" s="100">
        <f t="shared" si="492"/>
        <v>1.009599177091502</v>
      </c>
      <c r="T282" s="100">
        <f t="shared" si="427"/>
        <v>1</v>
      </c>
      <c r="U282" s="125">
        <f t="shared" ca="1" si="493"/>
        <v>1.2715997021588841</v>
      </c>
      <c r="V282" s="174">
        <f t="shared" ca="1" si="428"/>
        <v>0</v>
      </c>
      <c r="W282" s="351">
        <f t="shared" ca="1" si="429"/>
        <v>0</v>
      </c>
      <c r="X282" s="174">
        <f t="shared" ca="1" si="430"/>
        <v>0</v>
      </c>
      <c r="Y282" s="174">
        <f t="shared" ca="1" si="431"/>
        <v>0</v>
      </c>
      <c r="Z282" s="351">
        <f t="shared" si="432"/>
        <v>1</v>
      </c>
      <c r="AA282" s="174">
        <f t="shared" si="433"/>
        <v>3</v>
      </c>
      <c r="AB282" s="174">
        <f t="shared" si="434"/>
        <v>0</v>
      </c>
      <c r="AC282" s="352">
        <f t="shared" si="494"/>
        <v>1</v>
      </c>
      <c r="AD282" s="267">
        <f t="shared" si="435"/>
        <v>4</v>
      </c>
      <c r="AE282" s="267">
        <f t="shared" si="436"/>
        <v>3</v>
      </c>
      <c r="AF282" s="354">
        <f t="shared" ca="1" si="437"/>
        <v>0</v>
      </c>
      <c r="AG282" s="100">
        <f t="shared" ca="1" si="438"/>
        <v>7</v>
      </c>
      <c r="AH282" s="100">
        <f t="shared" ca="1" si="439"/>
        <v>4</v>
      </c>
      <c r="AI282" s="354">
        <f t="shared" ca="1" si="440"/>
        <v>1</v>
      </c>
      <c r="AJ282" s="100">
        <f t="shared" ca="1" si="441"/>
        <v>3</v>
      </c>
      <c r="AK282" s="100">
        <f t="shared" ca="1" si="442"/>
        <v>2</v>
      </c>
      <c r="AL282" s="354">
        <f t="shared" ca="1" si="443"/>
        <v>1</v>
      </c>
      <c r="AM282" s="354">
        <f t="shared" ca="1" si="444"/>
        <v>0</v>
      </c>
      <c r="AN282" s="100">
        <f t="shared" ref="AN282:AO282" ca="1" si="503">SUM(AL278:AL282)</f>
        <v>2</v>
      </c>
      <c r="AO282" s="100">
        <f t="shared" ca="1" si="503"/>
        <v>0</v>
      </c>
      <c r="AP282" s="355" t="str">
        <f t="shared" ca="1" si="446"/>
        <v/>
      </c>
      <c r="AQ282" s="355" t="str">
        <f t="shared" ca="1" si="447"/>
        <v/>
      </c>
      <c r="AR282" s="355" t="str">
        <f t="shared" si="448"/>
        <v/>
      </c>
      <c r="AS282" s="355" t="str">
        <f t="shared" si="449"/>
        <v/>
      </c>
      <c r="AT282" s="355" t="str">
        <f t="shared" ca="1" si="450"/>
        <v/>
      </c>
      <c r="AU282" s="355" t="str">
        <f t="shared" ca="1" si="451"/>
        <v/>
      </c>
      <c r="AV282" s="355" t="str">
        <f t="shared" ca="1" si="452"/>
        <v/>
      </c>
      <c r="AW282" s="379">
        <f t="shared" ca="1" si="453"/>
        <v>0</v>
      </c>
      <c r="AX282" s="351">
        <f t="shared" ca="1" si="454"/>
        <v>0</v>
      </c>
      <c r="AY282" s="174">
        <f t="shared" ca="1" si="455"/>
        <v>0</v>
      </c>
      <c r="AZ282" s="174">
        <f t="shared" ca="1" si="456"/>
        <v>0</v>
      </c>
      <c r="BA282" s="351"/>
      <c r="BB282" s="174"/>
      <c r="BC282" s="174"/>
      <c r="BD282" s="352">
        <f t="shared" si="457"/>
        <v>1</v>
      </c>
      <c r="BE282" s="267">
        <f t="shared" si="458"/>
        <v>0</v>
      </c>
      <c r="BF282" s="267">
        <f t="shared" si="459"/>
        <v>-1</v>
      </c>
      <c r="BG282" s="354">
        <f t="shared" ca="1" si="460"/>
        <v>0</v>
      </c>
      <c r="BH282" s="100">
        <f t="shared" ca="1" si="461"/>
        <v>8</v>
      </c>
      <c r="BI282" s="100">
        <f t="shared" ca="1" si="462"/>
        <v>4</v>
      </c>
      <c r="BJ282" s="354">
        <f t="shared" ca="1" si="463"/>
        <v>1</v>
      </c>
      <c r="BK282" s="100">
        <f t="shared" ca="1" si="464"/>
        <v>4</v>
      </c>
      <c r="BL282" s="100">
        <f t="shared" ca="1" si="465"/>
        <v>2</v>
      </c>
      <c r="BM282" s="354">
        <f t="shared" ca="1" si="466"/>
        <v>1</v>
      </c>
      <c r="BN282" s="354"/>
      <c r="BQ282" s="355" t="str">
        <f t="shared" ca="1" si="467"/>
        <v/>
      </c>
      <c r="BR282" s="355" t="str">
        <f t="shared" ca="1" si="468"/>
        <v/>
      </c>
      <c r="BS282" s="355"/>
      <c r="BT282" s="355" t="str">
        <f t="shared" si="469"/>
        <v/>
      </c>
      <c r="BU282" s="355" t="str">
        <f t="shared" ca="1" si="470"/>
        <v/>
      </c>
      <c r="BV282" s="355" t="str">
        <f t="shared" ca="1" si="471"/>
        <v/>
      </c>
      <c r="BW282" s="355"/>
      <c r="BX282" s="379">
        <f t="shared" ca="1" si="472"/>
        <v>0</v>
      </c>
      <c r="BY282" s="351">
        <f t="shared" ca="1" si="473"/>
        <v>1</v>
      </c>
      <c r="BZ282" s="174">
        <f t="shared" ca="1" si="474"/>
        <v>1</v>
      </c>
      <c r="CA282" s="174">
        <f t="shared" ca="1" si="475"/>
        <v>2</v>
      </c>
      <c r="CB282" s="351"/>
      <c r="CC282" s="174"/>
      <c r="CD282" s="174"/>
      <c r="CE282" s="352">
        <f t="shared" si="476"/>
        <v>1</v>
      </c>
      <c r="CF282" s="267">
        <f t="shared" si="477"/>
        <v>0</v>
      </c>
      <c r="CG282" s="267">
        <f t="shared" si="478"/>
        <v>1</v>
      </c>
      <c r="CH282" s="354">
        <f t="shared" ca="1" si="479"/>
        <v>0</v>
      </c>
      <c r="CI282" s="100">
        <f t="shared" ca="1" si="480"/>
        <v>4</v>
      </c>
      <c r="CJ282" s="100">
        <f t="shared" ca="1" si="481"/>
        <v>3</v>
      </c>
      <c r="CK282" s="354">
        <f t="shared" ca="1" si="482"/>
        <v>1</v>
      </c>
      <c r="CL282" s="100">
        <f t="shared" ca="1" si="483"/>
        <v>5</v>
      </c>
      <c r="CM282" s="100">
        <f t="shared" ca="1" si="484"/>
        <v>3</v>
      </c>
      <c r="CN282" s="354">
        <f t="shared" ca="1" si="485"/>
        <v>1</v>
      </c>
      <c r="CO282" s="354"/>
      <c r="CR282" s="355" t="str">
        <f t="shared" ca="1" si="486"/>
        <v/>
      </c>
      <c r="CS282" s="355" t="str">
        <f t="shared" ca="1" si="487"/>
        <v xml:space="preserve">wR3'2&gt;2S </v>
      </c>
      <c r="CT282" s="355"/>
      <c r="CU282" s="355" t="str">
        <f t="shared" si="488"/>
        <v/>
      </c>
      <c r="CV282" s="355" t="str">
        <f t="shared" ca="1" si="489"/>
        <v/>
      </c>
      <c r="CW282" s="355" t="str">
        <f t="shared" ca="1" si="490"/>
        <v/>
      </c>
      <c r="CX282" s="402"/>
      <c r="CY282" t="str">
        <f t="shared" ca="1" si="491"/>
        <v xml:space="preserve">wR3'2&gt;2S </v>
      </c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</row>
    <row r="283" spans="1:133" x14ac:dyDescent="0.25">
      <c r="A283" s="126">
        <v>204</v>
      </c>
      <c r="B283" s="123">
        <f>IF(ввод!F206="","",ввод!F206)</f>
        <v>104</v>
      </c>
      <c r="C283" s="123">
        <f>IF(ввод!G206="","",ввод!G206)</f>
        <v>102.36505165568626</v>
      </c>
      <c r="D283" s="123" t="str">
        <f>IF(ввод!H206="","",ввод!H206)</f>
        <v/>
      </c>
      <c r="E283" s="124" t="str">
        <f>IF(ввод!I206="","",ввод!I206)</f>
        <v/>
      </c>
      <c r="F283" s="100">
        <f t="shared" si="387"/>
        <v>2</v>
      </c>
      <c r="G283" s="257">
        <f>IF(AND(F283&gt;=2,COUNTA(ввод!D206)=1),1,"")</f>
        <v>1</v>
      </c>
      <c r="H283" s="100">
        <f t="shared" si="423"/>
        <v>1.156083061153965</v>
      </c>
      <c r="K283" s="100">
        <f t="shared" si="419"/>
        <v>103.18252582784314</v>
      </c>
      <c r="M283" s="100">
        <f>IF(ISNUMBER(парам!$B$8),K283-парам!$B$8,K283-$B$3)</f>
        <v>3.1825258278431363</v>
      </c>
      <c r="N283" s="100">
        <f t="shared" si="420"/>
        <v>3.2</v>
      </c>
      <c r="O283" s="125">
        <f t="shared" ca="1" si="424"/>
        <v>4.0468988947982885</v>
      </c>
      <c r="P283" s="100">
        <f t="shared" si="425"/>
        <v>1.6349483443137416</v>
      </c>
      <c r="Q283" s="100">
        <f t="shared" si="421"/>
        <v>1.6</v>
      </c>
      <c r="R283" s="125">
        <f t="shared" ca="1" si="426"/>
        <v>0.73367081341072271</v>
      </c>
      <c r="S283" s="100">
        <f t="shared" si="492"/>
        <v>2.3578062861156468</v>
      </c>
      <c r="T283" s="100">
        <f t="shared" si="427"/>
        <v>2.4</v>
      </c>
      <c r="U283" s="125">
        <f t="shared" ca="1" si="493"/>
        <v>3.0518392851813219</v>
      </c>
      <c r="V283" s="174">
        <f t="shared" ca="1" si="428"/>
        <v>1</v>
      </c>
      <c r="W283" s="351">
        <f t="shared" ca="1" si="429"/>
        <v>1</v>
      </c>
      <c r="X283" s="174">
        <f t="shared" ca="1" si="430"/>
        <v>1</v>
      </c>
      <c r="Y283" s="174">
        <f t="shared" ca="1" si="431"/>
        <v>1</v>
      </c>
      <c r="Z283" s="351">
        <f t="shared" si="432"/>
        <v>1</v>
      </c>
      <c r="AA283" s="174">
        <f t="shared" si="433"/>
        <v>1</v>
      </c>
      <c r="AB283" s="174">
        <f t="shared" si="434"/>
        <v>2</v>
      </c>
      <c r="AC283" s="352">
        <f t="shared" si="494"/>
        <v>1</v>
      </c>
      <c r="AD283" s="267">
        <f t="shared" si="435"/>
        <v>4</v>
      </c>
      <c r="AE283" s="267">
        <f t="shared" si="436"/>
        <v>3</v>
      </c>
      <c r="AF283" s="354">
        <f t="shared" ca="1" si="437"/>
        <v>0</v>
      </c>
      <c r="AG283" s="100">
        <f t="shared" ca="1" si="438"/>
        <v>7</v>
      </c>
      <c r="AH283" s="100">
        <f t="shared" ca="1" si="439"/>
        <v>4</v>
      </c>
      <c r="AI283" s="354">
        <f t="shared" ca="1" si="440"/>
        <v>1</v>
      </c>
      <c r="AJ283" s="100">
        <f t="shared" ca="1" si="441"/>
        <v>4</v>
      </c>
      <c r="AK283" s="100">
        <f t="shared" ca="1" si="442"/>
        <v>2</v>
      </c>
      <c r="AL283" s="354">
        <f t="shared" ca="1" si="443"/>
        <v>1</v>
      </c>
      <c r="AM283" s="354">
        <f t="shared" ca="1" si="444"/>
        <v>0</v>
      </c>
      <c r="AN283" s="100">
        <f t="shared" ref="AN283:AO283" ca="1" si="504">SUM(AL279:AL283)</f>
        <v>3</v>
      </c>
      <c r="AO283" s="100">
        <f t="shared" ca="1" si="504"/>
        <v>0</v>
      </c>
      <c r="AP283" s="355" t="str">
        <f t="shared" ca="1" si="446"/>
        <v xml:space="preserve">wX1'1&gt;3S </v>
      </c>
      <c r="AQ283" s="355" t="str">
        <f t="shared" ca="1" si="447"/>
        <v/>
      </c>
      <c r="AR283" s="355" t="str">
        <f t="shared" si="448"/>
        <v/>
      </c>
      <c r="AS283" s="355" t="str">
        <f t="shared" si="449"/>
        <v/>
      </c>
      <c r="AT283" s="355" t="str">
        <f t="shared" ca="1" si="450"/>
        <v/>
      </c>
      <c r="AU283" s="355" t="str">
        <f t="shared" ca="1" si="451"/>
        <v/>
      </c>
      <c r="AV283" s="355" t="str">
        <f t="shared" ca="1" si="452"/>
        <v/>
      </c>
      <c r="AW283" s="379">
        <f t="shared" ca="1" si="453"/>
        <v>0</v>
      </c>
      <c r="AX283" s="351">
        <f t="shared" ca="1" si="454"/>
        <v>0</v>
      </c>
      <c r="AY283" s="174">
        <f t="shared" ca="1" si="455"/>
        <v>0</v>
      </c>
      <c r="AZ283" s="174">
        <f t="shared" ca="1" si="456"/>
        <v>0</v>
      </c>
      <c r="BA283" s="351"/>
      <c r="BB283" s="174"/>
      <c r="BC283" s="174"/>
      <c r="BD283" s="352">
        <f t="shared" si="457"/>
        <v>-1</v>
      </c>
      <c r="BE283" s="267">
        <f t="shared" si="458"/>
        <v>-2</v>
      </c>
      <c r="BF283" s="267">
        <f t="shared" si="459"/>
        <v>-1</v>
      </c>
      <c r="BG283" s="354">
        <f t="shared" ca="1" si="460"/>
        <v>0</v>
      </c>
      <c r="BH283" s="100">
        <f t="shared" ca="1" si="461"/>
        <v>7</v>
      </c>
      <c r="BI283" s="100">
        <f t="shared" ca="1" si="462"/>
        <v>3</v>
      </c>
      <c r="BJ283" s="354">
        <f t="shared" ca="1" si="463"/>
        <v>1</v>
      </c>
      <c r="BK283" s="100">
        <f t="shared" ca="1" si="464"/>
        <v>4</v>
      </c>
      <c r="BL283" s="100">
        <f t="shared" ca="1" si="465"/>
        <v>3</v>
      </c>
      <c r="BM283" s="354">
        <f t="shared" ca="1" si="466"/>
        <v>1</v>
      </c>
      <c r="BN283" s="354"/>
      <c r="BQ283" s="355" t="str">
        <f t="shared" ca="1" si="467"/>
        <v/>
      </c>
      <c r="BR283" s="355" t="str">
        <f t="shared" ca="1" si="468"/>
        <v/>
      </c>
      <c r="BS283" s="355"/>
      <c r="BT283" s="355" t="str">
        <f t="shared" si="469"/>
        <v/>
      </c>
      <c r="BU283" s="355" t="str">
        <f t="shared" ca="1" si="470"/>
        <v/>
      </c>
      <c r="BV283" s="355" t="str">
        <f t="shared" ca="1" si="471"/>
        <v/>
      </c>
      <c r="BW283" s="355"/>
      <c r="BX283" s="379">
        <f t="shared" ca="1" si="472"/>
        <v>1</v>
      </c>
      <c r="BY283" s="351">
        <f t="shared" ca="1" si="473"/>
        <v>1</v>
      </c>
      <c r="BZ283" s="174">
        <f t="shared" ca="1" si="474"/>
        <v>2</v>
      </c>
      <c r="CA283" s="174">
        <f t="shared" ca="1" si="475"/>
        <v>1</v>
      </c>
      <c r="CB283" s="351"/>
      <c r="CC283" s="174"/>
      <c r="CD283" s="174"/>
      <c r="CE283" s="352">
        <f t="shared" si="476"/>
        <v>1</v>
      </c>
      <c r="CF283" s="267">
        <f t="shared" si="477"/>
        <v>2</v>
      </c>
      <c r="CG283" s="267">
        <f t="shared" si="478"/>
        <v>1</v>
      </c>
      <c r="CH283" s="354">
        <f t="shared" ca="1" si="479"/>
        <v>0</v>
      </c>
      <c r="CI283" s="100">
        <f t="shared" ca="1" si="480"/>
        <v>4</v>
      </c>
      <c r="CJ283" s="100">
        <f t="shared" ca="1" si="481"/>
        <v>2</v>
      </c>
      <c r="CK283" s="354">
        <f t="shared" ca="1" si="482"/>
        <v>1</v>
      </c>
      <c r="CL283" s="100">
        <f t="shared" ca="1" si="483"/>
        <v>5</v>
      </c>
      <c r="CM283" s="100">
        <f t="shared" ca="1" si="484"/>
        <v>3</v>
      </c>
      <c r="CN283" s="354">
        <f t="shared" ca="1" si="485"/>
        <v>1</v>
      </c>
      <c r="CO283" s="354"/>
      <c r="CR283" s="355" t="str">
        <f t="shared" ca="1" si="486"/>
        <v xml:space="preserve">wR1'1&gt;3S </v>
      </c>
      <c r="CS283" s="355" t="str">
        <f t="shared" ca="1" si="487"/>
        <v xml:space="preserve">wR3'2&gt;2S </v>
      </c>
      <c r="CT283" s="355"/>
      <c r="CU283" s="355" t="str">
        <f t="shared" si="488"/>
        <v/>
      </c>
      <c r="CV283" s="355" t="str">
        <f t="shared" ca="1" si="489"/>
        <v/>
      </c>
      <c r="CW283" s="355" t="str">
        <f t="shared" ca="1" si="490"/>
        <v/>
      </c>
      <c r="CX283" s="402"/>
      <c r="CY283" t="str">
        <f t="shared" ca="1" si="491"/>
        <v xml:space="preserve">wX1'1&gt;3S wR1'1&gt;3S wR3'2&gt;2S </v>
      </c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</row>
    <row r="284" spans="1:133" x14ac:dyDescent="0.25">
      <c r="A284" s="126">
        <v>205</v>
      </c>
      <c r="B284" s="123">
        <f>IF(ввод!F207="","",ввод!F207)</f>
        <v>99.216236146842888</v>
      </c>
      <c r="C284" s="123">
        <f>IF(ввод!G207="","",ввод!G207)</f>
        <v>102.96370914332923</v>
      </c>
      <c r="D284" s="123" t="str">
        <f>IF(ввод!H207="","",ввод!H207)</f>
        <v/>
      </c>
      <c r="E284" s="124" t="str">
        <f>IF(ввод!I207="","",ввод!I207)</f>
        <v/>
      </c>
      <c r="F284" s="100">
        <f t="shared" si="387"/>
        <v>2</v>
      </c>
      <c r="G284" s="257">
        <f>IF(AND(F284&gt;=2,COUNTA(ввод!D207)=1),1,"")</f>
        <v>1</v>
      </c>
      <c r="H284" s="100">
        <f t="shared" si="423"/>
        <v>2.6498635681289602</v>
      </c>
      <c r="K284" s="100">
        <f t="shared" si="419"/>
        <v>101.08997264508605</v>
      </c>
      <c r="M284" s="100">
        <f>IF(ISNUMBER(парам!$B$8),K284-парам!$B$8,K284-$B$3)</f>
        <v>1.0899726450860499</v>
      </c>
      <c r="N284" s="100">
        <f t="shared" si="420"/>
        <v>1.1000000000000001</v>
      </c>
      <c r="O284" s="125">
        <f t="shared" ca="1" si="424"/>
        <v>1.3860088908527521</v>
      </c>
      <c r="P284" s="100">
        <f t="shared" si="425"/>
        <v>3.7474729964863371</v>
      </c>
      <c r="Q284" s="100">
        <f t="shared" si="421"/>
        <v>3.7</v>
      </c>
      <c r="R284" s="125">
        <f t="shared" ca="1" si="426"/>
        <v>1.6816504149070814</v>
      </c>
      <c r="S284" s="100">
        <f t="shared" si="492"/>
        <v>2.0925531827570865</v>
      </c>
      <c r="T284" s="100">
        <f t="shared" si="427"/>
        <v>2.1</v>
      </c>
      <c r="U284" s="125">
        <f t="shared" ca="1" si="493"/>
        <v>2.6703593745336565</v>
      </c>
      <c r="V284" s="174">
        <f t="shared" ca="1" si="428"/>
        <v>0</v>
      </c>
      <c r="W284" s="351">
        <f t="shared" ca="1" si="429"/>
        <v>1</v>
      </c>
      <c r="X284" s="174">
        <f t="shared" ca="1" si="430"/>
        <v>2</v>
      </c>
      <c r="Y284" s="174">
        <f t="shared" ca="1" si="431"/>
        <v>1</v>
      </c>
      <c r="Z284" s="351">
        <f t="shared" si="432"/>
        <v>1</v>
      </c>
      <c r="AA284" s="174">
        <f t="shared" si="433"/>
        <v>1</v>
      </c>
      <c r="AB284" s="174">
        <f t="shared" si="434"/>
        <v>2</v>
      </c>
      <c r="AC284" s="352">
        <f t="shared" si="494"/>
        <v>-1</v>
      </c>
      <c r="AD284" s="267">
        <f t="shared" si="435"/>
        <v>2</v>
      </c>
      <c r="AE284" s="267">
        <f t="shared" si="436"/>
        <v>1</v>
      </c>
      <c r="AF284" s="354">
        <f t="shared" ca="1" si="437"/>
        <v>0</v>
      </c>
      <c r="AG284" s="100">
        <f t="shared" ca="1" si="438"/>
        <v>7</v>
      </c>
      <c r="AH284" s="100">
        <f t="shared" ca="1" si="439"/>
        <v>3</v>
      </c>
      <c r="AI284" s="354">
        <f t="shared" ca="1" si="440"/>
        <v>1</v>
      </c>
      <c r="AJ284" s="100">
        <f t="shared" ca="1" si="441"/>
        <v>4</v>
      </c>
      <c r="AK284" s="100">
        <f t="shared" ca="1" si="442"/>
        <v>3</v>
      </c>
      <c r="AL284" s="354">
        <f t="shared" ca="1" si="443"/>
        <v>1</v>
      </c>
      <c r="AM284" s="354">
        <f t="shared" ca="1" si="444"/>
        <v>0</v>
      </c>
      <c r="AN284" s="100">
        <f t="shared" ref="AN284:AO284" ca="1" si="505">SUM(AL280:AL284)</f>
        <v>3</v>
      </c>
      <c r="AO284" s="100">
        <f t="shared" ca="1" si="505"/>
        <v>0</v>
      </c>
      <c r="AP284" s="355" t="str">
        <f t="shared" ca="1" si="446"/>
        <v/>
      </c>
      <c r="AQ284" s="355" t="str">
        <f t="shared" ca="1" si="447"/>
        <v xml:space="preserve">wX3'2&gt;2S </v>
      </c>
      <c r="AR284" s="355" t="str">
        <f t="shared" si="448"/>
        <v/>
      </c>
      <c r="AS284" s="355" t="str">
        <f t="shared" si="449"/>
        <v/>
      </c>
      <c r="AT284" s="355" t="str">
        <f t="shared" ca="1" si="450"/>
        <v/>
      </c>
      <c r="AU284" s="355" t="str">
        <f t="shared" ca="1" si="451"/>
        <v/>
      </c>
      <c r="AV284" s="355" t="str">
        <f t="shared" ca="1" si="452"/>
        <v/>
      </c>
      <c r="AW284" s="379">
        <f t="shared" ca="1" si="453"/>
        <v>1</v>
      </c>
      <c r="AX284" s="351">
        <f t="shared" ca="1" si="454"/>
        <v>1</v>
      </c>
      <c r="AY284" s="174">
        <f t="shared" ca="1" si="455"/>
        <v>1</v>
      </c>
      <c r="AZ284" s="174">
        <f t="shared" ca="1" si="456"/>
        <v>1</v>
      </c>
      <c r="BA284" s="351"/>
      <c r="BB284" s="174"/>
      <c r="BC284" s="174"/>
      <c r="BD284" s="352">
        <f t="shared" si="457"/>
        <v>1</v>
      </c>
      <c r="BE284" s="267">
        <f t="shared" si="458"/>
        <v>0</v>
      </c>
      <c r="BF284" s="267">
        <f t="shared" si="459"/>
        <v>1</v>
      </c>
      <c r="BG284" s="354">
        <f t="shared" ca="1" si="460"/>
        <v>0</v>
      </c>
      <c r="BH284" s="100">
        <f t="shared" ca="1" si="461"/>
        <v>7</v>
      </c>
      <c r="BI284" s="100">
        <f t="shared" ca="1" si="462"/>
        <v>3</v>
      </c>
      <c r="BJ284" s="354">
        <f t="shared" ca="1" si="463"/>
        <v>1</v>
      </c>
      <c r="BK284" s="100">
        <f t="shared" ca="1" si="464"/>
        <v>5</v>
      </c>
      <c r="BL284" s="100">
        <f t="shared" ca="1" si="465"/>
        <v>3</v>
      </c>
      <c r="BM284" s="354">
        <f t="shared" ca="1" si="466"/>
        <v>1</v>
      </c>
      <c r="BN284" s="354"/>
      <c r="BQ284" s="355" t="str">
        <f t="shared" ca="1" si="467"/>
        <v xml:space="preserve">wr1'1&gt;3S </v>
      </c>
      <c r="BR284" s="355" t="str">
        <f t="shared" ca="1" si="468"/>
        <v/>
      </c>
      <c r="BS284" s="355"/>
      <c r="BT284" s="355" t="str">
        <f t="shared" si="469"/>
        <v/>
      </c>
      <c r="BU284" s="355" t="str">
        <f t="shared" ca="1" si="470"/>
        <v/>
      </c>
      <c r="BV284" s="355" t="str">
        <f t="shared" ca="1" si="471"/>
        <v/>
      </c>
      <c r="BW284" s="355"/>
      <c r="BX284" s="379">
        <f t="shared" ca="1" si="472"/>
        <v>1</v>
      </c>
      <c r="BY284" s="351">
        <f t="shared" ca="1" si="473"/>
        <v>1</v>
      </c>
      <c r="BZ284" s="174">
        <f t="shared" ca="1" si="474"/>
        <v>2</v>
      </c>
      <c r="CA284" s="174">
        <f t="shared" ca="1" si="475"/>
        <v>2</v>
      </c>
      <c r="CB284" s="351"/>
      <c r="CC284" s="174"/>
      <c r="CD284" s="174"/>
      <c r="CE284" s="352">
        <f t="shared" si="476"/>
        <v>-1</v>
      </c>
      <c r="CF284" s="267">
        <f t="shared" si="477"/>
        <v>0</v>
      </c>
      <c r="CG284" s="267">
        <f t="shared" si="478"/>
        <v>1</v>
      </c>
      <c r="CH284" s="354">
        <f t="shared" ca="1" si="479"/>
        <v>0</v>
      </c>
      <c r="CI284" s="100">
        <f t="shared" ca="1" si="480"/>
        <v>4</v>
      </c>
      <c r="CJ284" s="100">
        <f t="shared" ca="1" si="481"/>
        <v>1</v>
      </c>
      <c r="CK284" s="354">
        <f t="shared" ca="1" si="482"/>
        <v>1</v>
      </c>
      <c r="CL284" s="100">
        <f t="shared" ca="1" si="483"/>
        <v>6</v>
      </c>
      <c r="CM284" s="100">
        <f t="shared" ca="1" si="484"/>
        <v>3</v>
      </c>
      <c r="CN284" s="354">
        <f t="shared" ca="1" si="485"/>
        <v>1</v>
      </c>
      <c r="CO284" s="354"/>
      <c r="CR284" s="355" t="str">
        <f t="shared" ca="1" si="486"/>
        <v xml:space="preserve">wR1'1&gt;3S </v>
      </c>
      <c r="CS284" s="355" t="str">
        <f t="shared" ca="1" si="487"/>
        <v xml:space="preserve">wR3'2&gt;2S </v>
      </c>
      <c r="CT284" s="355"/>
      <c r="CU284" s="355" t="str">
        <f t="shared" si="488"/>
        <v/>
      </c>
      <c r="CV284" s="355" t="str">
        <f t="shared" ca="1" si="489"/>
        <v/>
      </c>
      <c r="CW284" s="355" t="str">
        <f t="shared" ca="1" si="490"/>
        <v/>
      </c>
      <c r="CX284" s="402"/>
      <c r="CY284" t="str">
        <f t="shared" ca="1" si="491"/>
        <v xml:space="preserve">wX3'2&gt;2S wr1'1&gt;3S wR1'1&gt;3S wR3'2&gt;2S </v>
      </c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</row>
    <row r="285" spans="1:133" x14ac:dyDescent="0.25">
      <c r="A285" s="126">
        <v>206</v>
      </c>
      <c r="B285" s="123">
        <f>IF(ввод!F208="","",ввод!F208)</f>
        <v>98.486077885829161</v>
      </c>
      <c r="C285" s="123">
        <f>IF(ввод!G208="","",ввод!G208)</f>
        <v>100.62396576010728</v>
      </c>
      <c r="D285" s="123" t="str">
        <f>IF(ввод!H208="","",ввод!H208)</f>
        <v/>
      </c>
      <c r="E285" s="124" t="str">
        <f>IF(ввод!I208="","",ввод!I208)</f>
        <v/>
      </c>
      <c r="F285" s="100">
        <f t="shared" si="387"/>
        <v>2</v>
      </c>
      <c r="G285" s="257">
        <f>IF(AND(F285&gt;=2,COUNTA(ввод!D208)=1),1,"")</f>
        <v>1</v>
      </c>
      <c r="H285" s="100">
        <f t="shared" si="423"/>
        <v>1.5117150133185524</v>
      </c>
      <c r="K285" s="100">
        <f t="shared" si="419"/>
        <v>99.555021822968229</v>
      </c>
      <c r="M285" s="100">
        <f>IF(ISNUMBER(парам!$B$8),K285-парам!$B$8,K285-$B$3)</f>
        <v>-0.44497817703177134</v>
      </c>
      <c r="N285" s="100">
        <f t="shared" si="420"/>
        <v>-0.44</v>
      </c>
      <c r="O285" s="125">
        <f t="shared" ca="1" si="424"/>
        <v>-0.56583411738080358</v>
      </c>
      <c r="P285" s="100">
        <f t="shared" si="425"/>
        <v>2.1378878742781211</v>
      </c>
      <c r="Q285" s="100">
        <f t="shared" si="421"/>
        <v>2.1</v>
      </c>
      <c r="R285" s="125">
        <f t="shared" ca="1" si="426"/>
        <v>0.95936115728532056</v>
      </c>
      <c r="S285" s="100">
        <f t="shared" si="492"/>
        <v>1.5349508221178212</v>
      </c>
      <c r="T285" s="100">
        <f t="shared" si="427"/>
        <v>1.5</v>
      </c>
      <c r="U285" s="125">
        <f t="shared" ca="1" si="493"/>
        <v>1.9073995532383261</v>
      </c>
      <c r="V285" s="174">
        <f t="shared" ca="1" si="428"/>
        <v>0</v>
      </c>
      <c r="W285" s="351">
        <f t="shared" ca="1" si="429"/>
        <v>0</v>
      </c>
      <c r="X285" s="174">
        <f t="shared" ca="1" si="430"/>
        <v>1</v>
      </c>
      <c r="Y285" s="174">
        <f t="shared" ca="1" si="431"/>
        <v>1</v>
      </c>
      <c r="Z285" s="351">
        <f t="shared" si="432"/>
        <v>-1</v>
      </c>
      <c r="AA285" s="174">
        <f t="shared" si="433"/>
        <v>1</v>
      </c>
      <c r="AB285" s="174">
        <f t="shared" si="434"/>
        <v>0</v>
      </c>
      <c r="AC285" s="352">
        <f t="shared" si="494"/>
        <v>-1</v>
      </c>
      <c r="AD285" s="267">
        <f t="shared" si="435"/>
        <v>0</v>
      </c>
      <c r="AE285" s="267">
        <f t="shared" si="436"/>
        <v>1</v>
      </c>
      <c r="AF285" s="354">
        <f t="shared" ca="1" si="437"/>
        <v>1</v>
      </c>
      <c r="AG285" s="100">
        <f t="shared" ca="1" si="438"/>
        <v>8</v>
      </c>
      <c r="AH285" s="100">
        <f t="shared" ca="1" si="439"/>
        <v>3</v>
      </c>
      <c r="AI285" s="354">
        <f t="shared" ca="1" si="440"/>
        <v>0</v>
      </c>
      <c r="AJ285" s="100">
        <f t="shared" ca="1" si="441"/>
        <v>4</v>
      </c>
      <c r="AK285" s="100">
        <f t="shared" ca="1" si="442"/>
        <v>3</v>
      </c>
      <c r="AL285" s="354">
        <f t="shared" ca="1" si="443"/>
        <v>0</v>
      </c>
      <c r="AM285" s="354">
        <f t="shared" ca="1" si="444"/>
        <v>0</v>
      </c>
      <c r="AN285" s="100">
        <f t="shared" ref="AN285:AO285" ca="1" si="506">SUM(AL281:AL285)</f>
        <v>3</v>
      </c>
      <c r="AO285" s="100">
        <f t="shared" ca="1" si="506"/>
        <v>0</v>
      </c>
      <c r="AP285" s="355" t="str">
        <f t="shared" ca="1" si="446"/>
        <v/>
      </c>
      <c r="AQ285" s="355" t="str">
        <f t="shared" ca="1" si="447"/>
        <v/>
      </c>
      <c r="AR285" s="355" t="str">
        <f t="shared" si="448"/>
        <v/>
      </c>
      <c r="AS285" s="355" t="str">
        <f t="shared" si="449"/>
        <v/>
      </c>
      <c r="AT285" s="355" t="str">
        <f t="shared" ca="1" si="450"/>
        <v/>
      </c>
      <c r="AU285" s="355" t="str">
        <f t="shared" ca="1" si="451"/>
        <v/>
      </c>
      <c r="AV285" s="355" t="str">
        <f t="shared" ca="1" si="452"/>
        <v/>
      </c>
      <c r="AW285" s="379">
        <f t="shared" ca="1" si="453"/>
        <v>0</v>
      </c>
      <c r="AX285" s="351">
        <f t="shared" ca="1" si="454"/>
        <v>0</v>
      </c>
      <c r="AY285" s="174">
        <f t="shared" ca="1" si="455"/>
        <v>1</v>
      </c>
      <c r="AZ285" s="174">
        <f t="shared" ca="1" si="456"/>
        <v>0</v>
      </c>
      <c r="BA285" s="351"/>
      <c r="BB285" s="174"/>
      <c r="BC285" s="174"/>
      <c r="BD285" s="352">
        <f t="shared" si="457"/>
        <v>-1</v>
      </c>
      <c r="BE285" s="267">
        <f t="shared" si="458"/>
        <v>0</v>
      </c>
      <c r="BF285" s="267">
        <f t="shared" si="459"/>
        <v>-1</v>
      </c>
      <c r="BG285" s="354">
        <f t="shared" ca="1" si="460"/>
        <v>0</v>
      </c>
      <c r="BH285" s="100">
        <f t="shared" ca="1" si="461"/>
        <v>7</v>
      </c>
      <c r="BI285" s="100">
        <f t="shared" ca="1" si="462"/>
        <v>2</v>
      </c>
      <c r="BJ285" s="354">
        <f t="shared" ca="1" si="463"/>
        <v>1</v>
      </c>
      <c r="BK285" s="100">
        <f t="shared" ca="1" si="464"/>
        <v>5</v>
      </c>
      <c r="BL285" s="100">
        <f t="shared" ca="1" si="465"/>
        <v>4</v>
      </c>
      <c r="BM285" s="354">
        <f t="shared" ca="1" si="466"/>
        <v>1</v>
      </c>
      <c r="BN285" s="354"/>
      <c r="BQ285" s="355" t="str">
        <f t="shared" ca="1" si="467"/>
        <v/>
      </c>
      <c r="BR285" s="355" t="str">
        <f t="shared" ca="1" si="468"/>
        <v/>
      </c>
      <c r="BS285" s="355"/>
      <c r="BT285" s="355" t="str">
        <f t="shared" si="469"/>
        <v/>
      </c>
      <c r="BU285" s="355" t="str">
        <f t="shared" ca="1" si="470"/>
        <v/>
      </c>
      <c r="BV285" s="355" t="str">
        <f t="shared" ca="1" si="471"/>
        <v/>
      </c>
      <c r="BW285" s="355"/>
      <c r="BX285" s="379">
        <f t="shared" ca="1" si="472"/>
        <v>1</v>
      </c>
      <c r="BY285" s="351">
        <f t="shared" ca="1" si="473"/>
        <v>1</v>
      </c>
      <c r="BZ285" s="174">
        <f t="shared" ca="1" si="474"/>
        <v>2</v>
      </c>
      <c r="CA285" s="174">
        <f t="shared" ca="1" si="475"/>
        <v>2</v>
      </c>
      <c r="CB285" s="351"/>
      <c r="CC285" s="174"/>
      <c r="CD285" s="174"/>
      <c r="CE285" s="352">
        <f t="shared" si="476"/>
        <v>-1</v>
      </c>
      <c r="CF285" s="267">
        <f t="shared" si="477"/>
        <v>0</v>
      </c>
      <c r="CG285" s="267">
        <f t="shared" si="478"/>
        <v>-1</v>
      </c>
      <c r="CH285" s="354">
        <f t="shared" ca="1" si="479"/>
        <v>0</v>
      </c>
      <c r="CI285" s="100">
        <f t="shared" ca="1" si="480"/>
        <v>4</v>
      </c>
      <c r="CJ285" s="100">
        <f t="shared" ca="1" si="481"/>
        <v>1</v>
      </c>
      <c r="CK285" s="354">
        <f t="shared" ca="1" si="482"/>
        <v>1</v>
      </c>
      <c r="CL285" s="100">
        <f t="shared" ca="1" si="483"/>
        <v>7</v>
      </c>
      <c r="CM285" s="100">
        <f t="shared" ca="1" si="484"/>
        <v>4</v>
      </c>
      <c r="CN285" s="354">
        <f t="shared" ca="1" si="485"/>
        <v>1</v>
      </c>
      <c r="CO285" s="354"/>
      <c r="CR285" s="355" t="str">
        <f t="shared" ca="1" si="486"/>
        <v xml:space="preserve">wR1'1&gt;3S </v>
      </c>
      <c r="CS285" s="355" t="str">
        <f t="shared" ca="1" si="487"/>
        <v xml:space="preserve">wR3'2&gt;2S </v>
      </c>
      <c r="CT285" s="355"/>
      <c r="CU285" s="355" t="str">
        <f t="shared" si="488"/>
        <v/>
      </c>
      <c r="CV285" s="355" t="str">
        <f t="shared" ca="1" si="489"/>
        <v/>
      </c>
      <c r="CW285" s="355" t="str">
        <f t="shared" ca="1" si="490"/>
        <v/>
      </c>
      <c r="CX285" s="402"/>
      <c r="CY285" t="str">
        <f t="shared" ca="1" si="491"/>
        <v xml:space="preserve">wR1'1&gt;3S wR3'2&gt;2S </v>
      </c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</row>
    <row r="286" spans="1:133" x14ac:dyDescent="0.25">
      <c r="A286" s="126">
        <v>207</v>
      </c>
      <c r="B286" s="123">
        <f>IF(ввод!F209="","",ввод!F209)</f>
        <v>99.000843160591003</v>
      </c>
      <c r="C286" s="123">
        <f>IF(ввод!G209="","",ввод!G209)</f>
        <v>102.04098370338239</v>
      </c>
      <c r="D286" s="123" t="str">
        <f>IF(ввод!H209="","",ввод!H209)</f>
        <v/>
      </c>
      <c r="E286" s="124" t="str">
        <f>IF(ввод!I209="","",ввод!I209)</f>
        <v/>
      </c>
      <c r="F286" s="100">
        <f t="shared" si="387"/>
        <v>2</v>
      </c>
      <c r="G286" s="257">
        <f>IF(AND(F286&gt;=2,COUNTA(ввод!D209)=1),1,"")</f>
        <v>1</v>
      </c>
      <c r="H286" s="100">
        <f t="shared" si="423"/>
        <v>2.1497039935679441</v>
      </c>
      <c r="K286" s="100">
        <f t="shared" si="419"/>
        <v>100.5209134319867</v>
      </c>
      <c r="M286" s="100">
        <f>IF(ISNUMBER(парам!$B$8),K286-парам!$B$8,K286-$B$3)</f>
        <v>0.52091343198669904</v>
      </c>
      <c r="N286" s="100">
        <f t="shared" si="420"/>
        <v>0.52</v>
      </c>
      <c r="O286" s="125">
        <f t="shared" ca="1" si="424"/>
        <v>0.66239336496484857</v>
      </c>
      <c r="P286" s="100">
        <f t="shared" si="425"/>
        <v>3.0401405427913915</v>
      </c>
      <c r="Q286" s="100">
        <f t="shared" si="421"/>
        <v>3</v>
      </c>
      <c r="R286" s="125">
        <f t="shared" ca="1" si="426"/>
        <v>1.364240278703666</v>
      </c>
      <c r="S286" s="100">
        <f t="shared" si="492"/>
        <v>0.96589160901847038</v>
      </c>
      <c r="T286" s="100">
        <f t="shared" si="427"/>
        <v>0.97</v>
      </c>
      <c r="U286" s="125">
        <f t="shared" ca="1" si="493"/>
        <v>1.2334517110941174</v>
      </c>
      <c r="V286" s="174">
        <f t="shared" ca="1" si="428"/>
        <v>0</v>
      </c>
      <c r="W286" s="351">
        <f t="shared" ca="1" si="429"/>
        <v>0</v>
      </c>
      <c r="X286" s="174">
        <f t="shared" ca="1" si="430"/>
        <v>0</v>
      </c>
      <c r="Y286" s="174">
        <f t="shared" ca="1" si="431"/>
        <v>1</v>
      </c>
      <c r="Z286" s="351">
        <f t="shared" si="432"/>
        <v>1</v>
      </c>
      <c r="AA286" s="174">
        <f t="shared" si="433"/>
        <v>3</v>
      </c>
      <c r="AB286" s="174">
        <f t="shared" si="434"/>
        <v>2</v>
      </c>
      <c r="AC286" s="352">
        <f t="shared" si="494"/>
        <v>1</v>
      </c>
      <c r="AD286" s="267">
        <f t="shared" si="435"/>
        <v>2</v>
      </c>
      <c r="AE286" s="267">
        <f t="shared" si="436"/>
        <v>1</v>
      </c>
      <c r="AF286" s="354">
        <f t="shared" ca="1" si="437"/>
        <v>0</v>
      </c>
      <c r="AG286" s="100">
        <f t="shared" ca="1" si="438"/>
        <v>8</v>
      </c>
      <c r="AH286" s="100">
        <f t="shared" ca="1" si="439"/>
        <v>3</v>
      </c>
      <c r="AI286" s="354">
        <f t="shared" ca="1" si="440"/>
        <v>1</v>
      </c>
      <c r="AJ286" s="100">
        <f t="shared" ca="1" si="441"/>
        <v>5</v>
      </c>
      <c r="AK286" s="100">
        <f t="shared" ca="1" si="442"/>
        <v>3</v>
      </c>
      <c r="AL286" s="354">
        <f t="shared" ca="1" si="443"/>
        <v>1</v>
      </c>
      <c r="AM286" s="354">
        <f t="shared" ca="1" si="444"/>
        <v>0</v>
      </c>
      <c r="AN286" s="100">
        <f t="shared" ref="AN286:AO286" ca="1" si="507">SUM(AL282:AL286)</f>
        <v>4</v>
      </c>
      <c r="AO286" s="100">
        <f t="shared" ca="1" si="507"/>
        <v>0</v>
      </c>
      <c r="AP286" s="355" t="str">
        <f t="shared" ca="1" si="446"/>
        <v/>
      </c>
      <c r="AQ286" s="355" t="str">
        <f t="shared" ca="1" si="447"/>
        <v/>
      </c>
      <c r="AR286" s="355" t="str">
        <f t="shared" si="448"/>
        <v/>
      </c>
      <c r="AS286" s="355" t="str">
        <f t="shared" si="449"/>
        <v/>
      </c>
      <c r="AT286" s="355" t="str">
        <f t="shared" ca="1" si="450"/>
        <v/>
      </c>
      <c r="AU286" s="355" t="str">
        <f t="shared" ca="1" si="451"/>
        <v/>
      </c>
      <c r="AV286" s="355" t="str">
        <f t="shared" ca="1" si="452"/>
        <v xml:space="preserve">wX5'4&gt;1SF </v>
      </c>
      <c r="AW286" s="379">
        <f t="shared" ca="1" si="453"/>
        <v>0</v>
      </c>
      <c r="AX286" s="351">
        <f t="shared" ca="1" si="454"/>
        <v>1</v>
      </c>
      <c r="AY286" s="174">
        <f t="shared" ca="1" si="455"/>
        <v>1</v>
      </c>
      <c r="AZ286" s="174">
        <f t="shared" ca="1" si="456"/>
        <v>2</v>
      </c>
      <c r="BA286" s="351"/>
      <c r="BB286" s="174"/>
      <c r="BC286" s="174"/>
      <c r="BD286" s="352">
        <f t="shared" si="457"/>
        <v>1</v>
      </c>
      <c r="BE286" s="267">
        <f t="shared" si="458"/>
        <v>0</v>
      </c>
      <c r="BF286" s="267">
        <f t="shared" si="459"/>
        <v>1</v>
      </c>
      <c r="BG286" s="354">
        <f t="shared" ca="1" si="460"/>
        <v>0</v>
      </c>
      <c r="BH286" s="100">
        <f t="shared" ca="1" si="461"/>
        <v>6</v>
      </c>
      <c r="BI286" s="100">
        <f t="shared" ca="1" si="462"/>
        <v>1</v>
      </c>
      <c r="BJ286" s="354">
        <f t="shared" ca="1" si="463"/>
        <v>1</v>
      </c>
      <c r="BK286" s="100">
        <f t="shared" ca="1" si="464"/>
        <v>6</v>
      </c>
      <c r="BL286" s="100">
        <f t="shared" ca="1" si="465"/>
        <v>4</v>
      </c>
      <c r="BM286" s="354">
        <f t="shared" ca="1" si="466"/>
        <v>1</v>
      </c>
      <c r="BN286" s="354"/>
      <c r="BQ286" s="355" t="str">
        <f t="shared" ca="1" si="467"/>
        <v/>
      </c>
      <c r="BR286" s="355" t="str">
        <f t="shared" ca="1" si="468"/>
        <v xml:space="preserve">wr3'2&gt;2S </v>
      </c>
      <c r="BS286" s="355"/>
      <c r="BT286" s="355" t="str">
        <f t="shared" si="469"/>
        <v/>
      </c>
      <c r="BU286" s="355" t="str">
        <f t="shared" ca="1" si="470"/>
        <v/>
      </c>
      <c r="BV286" s="355" t="str">
        <f t="shared" ca="1" si="471"/>
        <v/>
      </c>
      <c r="BW286" s="355"/>
      <c r="BX286" s="379">
        <f t="shared" ca="1" si="472"/>
        <v>0</v>
      </c>
      <c r="BY286" s="351">
        <f t="shared" ca="1" si="473"/>
        <v>1</v>
      </c>
      <c r="BZ286" s="174">
        <f t="shared" ca="1" si="474"/>
        <v>2</v>
      </c>
      <c r="CA286" s="174">
        <f t="shared" ca="1" si="475"/>
        <v>2</v>
      </c>
      <c r="CB286" s="351"/>
      <c r="CC286" s="174"/>
      <c r="CD286" s="174"/>
      <c r="CE286" s="352">
        <f t="shared" si="476"/>
        <v>-1</v>
      </c>
      <c r="CF286" s="267">
        <f t="shared" si="477"/>
        <v>-2</v>
      </c>
      <c r="CG286" s="267">
        <f t="shared" si="478"/>
        <v>-1</v>
      </c>
      <c r="CH286" s="354">
        <f t="shared" ca="1" si="479"/>
        <v>0</v>
      </c>
      <c r="CI286" s="100">
        <f t="shared" ca="1" si="480"/>
        <v>4</v>
      </c>
      <c r="CJ286" s="100">
        <f t="shared" ca="1" si="481"/>
        <v>1</v>
      </c>
      <c r="CK286" s="354">
        <f t="shared" ca="1" si="482"/>
        <v>1</v>
      </c>
      <c r="CL286" s="100">
        <f t="shared" ca="1" si="483"/>
        <v>7</v>
      </c>
      <c r="CM286" s="100">
        <f t="shared" ca="1" si="484"/>
        <v>4</v>
      </c>
      <c r="CN286" s="354">
        <f t="shared" ca="1" si="485"/>
        <v>1</v>
      </c>
      <c r="CO286" s="354"/>
      <c r="CR286" s="355" t="str">
        <f t="shared" ca="1" si="486"/>
        <v/>
      </c>
      <c r="CS286" s="355" t="str">
        <f t="shared" ca="1" si="487"/>
        <v xml:space="preserve">wR3'2&gt;2S </v>
      </c>
      <c r="CT286" s="355"/>
      <c r="CU286" s="355" t="str">
        <f t="shared" si="488"/>
        <v/>
      </c>
      <c r="CV286" s="355" t="str">
        <f t="shared" ca="1" si="489"/>
        <v/>
      </c>
      <c r="CW286" s="355" t="str">
        <f t="shared" ca="1" si="490"/>
        <v/>
      </c>
      <c r="CX286" s="402"/>
      <c r="CY286" t="str">
        <f t="shared" ca="1" si="491"/>
        <v xml:space="preserve">wX5'4&gt;1SF wr3'2&gt;2S wR3'2&gt;2S </v>
      </c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</row>
    <row r="287" spans="1:133" x14ac:dyDescent="0.25">
      <c r="A287" s="126">
        <v>208</v>
      </c>
      <c r="B287" s="123">
        <f>IF(ввод!F210="","",ввод!F210)</f>
        <v>100.7048424795862</v>
      </c>
      <c r="C287" s="123">
        <f>IF(ввод!G210="","",ввод!G210)</f>
        <v>101.0178715730341</v>
      </c>
      <c r="D287" s="123" t="str">
        <f>IF(ввод!H210="","",ввод!H210)</f>
        <v/>
      </c>
      <c r="E287" s="124" t="str">
        <f>IF(ввод!I210="","",ввод!I210)</f>
        <v/>
      </c>
      <c r="F287" s="100">
        <f t="shared" si="387"/>
        <v>2</v>
      </c>
      <c r="G287" s="257">
        <f>IF(AND(F287&gt;=2,COUNTA(ввод!D210)=1),1,"")</f>
        <v>1</v>
      </c>
      <c r="H287" s="100">
        <f t="shared" si="423"/>
        <v>0.22134499468568403</v>
      </c>
      <c r="K287" s="100">
        <f t="shared" si="419"/>
        <v>100.86135702631015</v>
      </c>
      <c r="M287" s="100">
        <f>IF(ISNUMBER(парам!$B$8),K287-парам!$B$8,K287-$B$3)</f>
        <v>0.8613570263101451</v>
      </c>
      <c r="N287" s="100">
        <f t="shared" si="420"/>
        <v>0.86</v>
      </c>
      <c r="O287" s="125">
        <f t="shared" ca="1" si="424"/>
        <v>1.0953013381084427</v>
      </c>
      <c r="P287" s="100">
        <f t="shared" si="425"/>
        <v>0.31302909344789498</v>
      </c>
      <c r="Q287" s="100">
        <f t="shared" si="421"/>
        <v>0.31</v>
      </c>
      <c r="R287" s="125">
        <f t="shared" ca="1" si="426"/>
        <v>0.14046945911770478</v>
      </c>
      <c r="S287" s="100">
        <f t="shared" si="492"/>
        <v>0.34044359432344606</v>
      </c>
      <c r="T287" s="100">
        <f t="shared" si="427"/>
        <v>0.34</v>
      </c>
      <c r="U287" s="125">
        <f t="shared" ca="1" si="493"/>
        <v>0.43234389873402063</v>
      </c>
      <c r="V287" s="174">
        <f t="shared" ca="1" si="428"/>
        <v>0</v>
      </c>
      <c r="W287" s="351">
        <f t="shared" ca="1" si="429"/>
        <v>0</v>
      </c>
      <c r="X287" s="174">
        <f t="shared" ca="1" si="430"/>
        <v>0</v>
      </c>
      <c r="Y287" s="174">
        <f t="shared" ca="1" si="431"/>
        <v>0</v>
      </c>
      <c r="Z287" s="351">
        <f t="shared" si="432"/>
        <v>1</v>
      </c>
      <c r="AA287" s="174">
        <f t="shared" si="433"/>
        <v>3</v>
      </c>
      <c r="AB287" s="174">
        <f t="shared" si="434"/>
        <v>4</v>
      </c>
      <c r="AC287" s="352">
        <f t="shared" si="494"/>
        <v>1</v>
      </c>
      <c r="AD287" s="267">
        <f t="shared" si="435"/>
        <v>2</v>
      </c>
      <c r="AE287" s="267">
        <f t="shared" si="436"/>
        <v>1</v>
      </c>
      <c r="AF287" s="354">
        <f t="shared" ca="1" si="437"/>
        <v>0</v>
      </c>
      <c r="AG287" s="100">
        <f t="shared" ca="1" si="438"/>
        <v>7</v>
      </c>
      <c r="AH287" s="100">
        <f t="shared" ca="1" si="439"/>
        <v>2</v>
      </c>
      <c r="AI287" s="354">
        <f t="shared" ca="1" si="440"/>
        <v>1</v>
      </c>
      <c r="AJ287" s="100">
        <f t="shared" ca="1" si="441"/>
        <v>5</v>
      </c>
      <c r="AK287" s="100">
        <f t="shared" ca="1" si="442"/>
        <v>3</v>
      </c>
      <c r="AL287" s="354">
        <f t="shared" ca="1" si="443"/>
        <v>1</v>
      </c>
      <c r="AM287" s="354">
        <f t="shared" ca="1" si="444"/>
        <v>0</v>
      </c>
      <c r="AN287" s="100">
        <f t="shared" ref="AN287:AO287" ca="1" si="508">SUM(AL283:AL287)</f>
        <v>4</v>
      </c>
      <c r="AO287" s="100">
        <f t="shared" ca="1" si="508"/>
        <v>0</v>
      </c>
      <c r="AP287" s="355" t="str">
        <f t="shared" ca="1" si="446"/>
        <v/>
      </c>
      <c r="AQ287" s="355" t="str">
        <f t="shared" ca="1" si="447"/>
        <v/>
      </c>
      <c r="AR287" s="355" t="str">
        <f t="shared" si="448"/>
        <v/>
      </c>
      <c r="AS287" s="355" t="str">
        <f t="shared" si="449"/>
        <v/>
      </c>
      <c r="AT287" s="355" t="str">
        <f t="shared" ca="1" si="450"/>
        <v/>
      </c>
      <c r="AU287" s="355" t="str">
        <f t="shared" ca="1" si="451"/>
        <v/>
      </c>
      <c r="AV287" s="355" t="str">
        <f t="shared" ca="1" si="452"/>
        <v xml:space="preserve">wX5'4&gt;1SF </v>
      </c>
      <c r="AW287" s="379">
        <f t="shared" ca="1" si="453"/>
        <v>0</v>
      </c>
      <c r="AX287" s="351">
        <f t="shared" ca="1" si="454"/>
        <v>0</v>
      </c>
      <c r="AY287" s="174">
        <f t="shared" ca="1" si="455"/>
        <v>1</v>
      </c>
      <c r="AZ287" s="174">
        <f t="shared" ca="1" si="456"/>
        <v>0</v>
      </c>
      <c r="BA287" s="351"/>
      <c r="BB287" s="174"/>
      <c r="BC287" s="174"/>
      <c r="BD287" s="352">
        <f t="shared" si="457"/>
        <v>-1</v>
      </c>
      <c r="BE287" s="267">
        <f t="shared" si="458"/>
        <v>0</v>
      </c>
      <c r="BF287" s="267">
        <f t="shared" si="459"/>
        <v>-1</v>
      </c>
      <c r="BG287" s="354">
        <f t="shared" ca="1" si="460"/>
        <v>1</v>
      </c>
      <c r="BH287" s="100">
        <f t="shared" ca="1" si="461"/>
        <v>7</v>
      </c>
      <c r="BI287" s="100">
        <f t="shared" ca="1" si="462"/>
        <v>2</v>
      </c>
      <c r="BJ287" s="354">
        <f t="shared" ca="1" si="463"/>
        <v>0</v>
      </c>
      <c r="BK287" s="100">
        <f t="shared" ca="1" si="464"/>
        <v>6</v>
      </c>
      <c r="BL287" s="100">
        <f t="shared" ca="1" si="465"/>
        <v>3</v>
      </c>
      <c r="BM287" s="354">
        <f t="shared" ca="1" si="466"/>
        <v>0</v>
      </c>
      <c r="BN287" s="354"/>
      <c r="BQ287" s="355" t="str">
        <f t="shared" ca="1" si="467"/>
        <v/>
      </c>
      <c r="BR287" s="355" t="str">
        <f t="shared" ca="1" si="468"/>
        <v/>
      </c>
      <c r="BS287" s="355"/>
      <c r="BT287" s="355" t="str">
        <f t="shared" si="469"/>
        <v/>
      </c>
      <c r="BU287" s="355" t="str">
        <f t="shared" ca="1" si="470"/>
        <v/>
      </c>
      <c r="BV287" s="355" t="str">
        <f t="shared" ca="1" si="471"/>
        <v/>
      </c>
      <c r="BW287" s="355"/>
      <c r="BX287" s="379">
        <f t="shared" ca="1" si="472"/>
        <v>0</v>
      </c>
      <c r="BY287" s="351">
        <f t="shared" ca="1" si="473"/>
        <v>0</v>
      </c>
      <c r="BZ287" s="174">
        <f t="shared" ca="1" si="474"/>
        <v>1</v>
      </c>
      <c r="CA287" s="174">
        <f t="shared" ca="1" si="475"/>
        <v>1</v>
      </c>
      <c r="CB287" s="351"/>
      <c r="CC287" s="174"/>
      <c r="CD287" s="174"/>
      <c r="CE287" s="352">
        <f t="shared" si="476"/>
        <v>-1</v>
      </c>
      <c r="CF287" s="267">
        <f t="shared" si="477"/>
        <v>-2</v>
      </c>
      <c r="CG287" s="267">
        <f t="shared" si="478"/>
        <v>-3</v>
      </c>
      <c r="CH287" s="354">
        <f t="shared" ca="1" si="479"/>
        <v>0</v>
      </c>
      <c r="CI287" s="100">
        <f t="shared" ca="1" si="480"/>
        <v>4</v>
      </c>
      <c r="CJ287" s="100">
        <f t="shared" ca="1" si="481"/>
        <v>1</v>
      </c>
      <c r="CK287" s="354">
        <f t="shared" ca="1" si="482"/>
        <v>1</v>
      </c>
      <c r="CL287" s="100">
        <f t="shared" ca="1" si="483"/>
        <v>7</v>
      </c>
      <c r="CM287" s="100">
        <f t="shared" ca="1" si="484"/>
        <v>4</v>
      </c>
      <c r="CN287" s="354">
        <f t="shared" ca="1" si="485"/>
        <v>0</v>
      </c>
      <c r="CO287" s="354"/>
      <c r="CR287" s="355" t="str">
        <f t="shared" ca="1" si="486"/>
        <v/>
      </c>
      <c r="CS287" s="355" t="str">
        <f t="shared" ca="1" si="487"/>
        <v/>
      </c>
      <c r="CT287" s="355"/>
      <c r="CU287" s="355" t="str">
        <f t="shared" si="488"/>
        <v/>
      </c>
      <c r="CV287" s="355" t="str">
        <f t="shared" ca="1" si="489"/>
        <v/>
      </c>
      <c r="CW287" s="355" t="str">
        <f t="shared" ca="1" si="490"/>
        <v/>
      </c>
      <c r="CX287" s="402"/>
      <c r="CY287" t="str">
        <f t="shared" ca="1" si="491"/>
        <v xml:space="preserve">wX5'4&gt;1SF </v>
      </c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</row>
    <row r="288" spans="1:133" x14ac:dyDescent="0.25">
      <c r="A288" s="126">
        <v>209</v>
      </c>
      <c r="B288" s="123">
        <f>IF(ввод!F211="","",ввод!F211)</f>
        <v>98.880294147766776</v>
      </c>
      <c r="C288" s="123">
        <f>IF(ввод!G211="","",ввод!G211)</f>
        <v>100.1365733478397</v>
      </c>
      <c r="D288" s="123" t="str">
        <f>IF(ввод!H211="","",ввод!H211)</f>
        <v/>
      </c>
      <c r="E288" s="124" t="str">
        <f>IF(ввод!I211="","",ввод!I211)</f>
        <v/>
      </c>
      <c r="F288" s="100">
        <f t="shared" si="387"/>
        <v>2</v>
      </c>
      <c r="G288" s="257">
        <f>IF(AND(F288&gt;=2,COUNTA(ввод!D211)=1),1,"")</f>
        <v>1</v>
      </c>
      <c r="H288" s="100">
        <f t="shared" si="423"/>
        <v>0.88832354143517644</v>
      </c>
      <c r="K288" s="100">
        <f t="shared" si="419"/>
        <v>99.508433747803238</v>
      </c>
      <c r="M288" s="100">
        <f>IF(ISNUMBER(парам!$B$8),K288-парам!$B$8,K288-$B$3)</f>
        <v>-0.49156625219676187</v>
      </c>
      <c r="N288" s="100">
        <f t="shared" si="420"/>
        <v>-0.49</v>
      </c>
      <c r="O288" s="125">
        <f t="shared" ca="1" si="424"/>
        <v>-0.6250754998847613</v>
      </c>
      <c r="P288" s="100">
        <f t="shared" si="425"/>
        <v>1.2562792000729246</v>
      </c>
      <c r="Q288" s="100">
        <f t="shared" si="421"/>
        <v>1.3</v>
      </c>
      <c r="R288" s="125">
        <f t="shared" ca="1" si="426"/>
        <v>0.56374587355868422</v>
      </c>
      <c r="S288" s="100">
        <f t="shared" si="492"/>
        <v>1.352923278506907</v>
      </c>
      <c r="T288" s="100">
        <f t="shared" si="427"/>
        <v>1.4</v>
      </c>
      <c r="U288" s="125">
        <f t="shared" ca="1" si="493"/>
        <v>1.7802395830224376</v>
      </c>
      <c r="V288" s="174">
        <f t="shared" ca="1" si="428"/>
        <v>0</v>
      </c>
      <c r="W288" s="351">
        <f t="shared" ca="1" si="429"/>
        <v>0</v>
      </c>
      <c r="X288" s="174">
        <f t="shared" ca="1" si="430"/>
        <v>0</v>
      </c>
      <c r="Y288" s="174">
        <f t="shared" ca="1" si="431"/>
        <v>0</v>
      </c>
      <c r="Z288" s="351">
        <f t="shared" si="432"/>
        <v>-1</v>
      </c>
      <c r="AA288" s="174">
        <f t="shared" si="433"/>
        <v>1</v>
      </c>
      <c r="AB288" s="174">
        <f t="shared" si="434"/>
        <v>2</v>
      </c>
      <c r="AC288" s="352">
        <f t="shared" si="494"/>
        <v>-1</v>
      </c>
      <c r="AD288" s="267">
        <f t="shared" si="435"/>
        <v>0</v>
      </c>
      <c r="AE288" s="267">
        <f t="shared" si="436"/>
        <v>-1</v>
      </c>
      <c r="AF288" s="354">
        <f t="shared" ca="1" si="437"/>
        <v>0</v>
      </c>
      <c r="AG288" s="100">
        <f t="shared" ca="1" si="438"/>
        <v>6</v>
      </c>
      <c r="AH288" s="100">
        <f t="shared" ca="1" si="439"/>
        <v>1</v>
      </c>
      <c r="AI288" s="354">
        <f t="shared" ca="1" si="440"/>
        <v>1</v>
      </c>
      <c r="AJ288" s="100">
        <f t="shared" ca="1" si="441"/>
        <v>6</v>
      </c>
      <c r="AK288" s="100">
        <f t="shared" ca="1" si="442"/>
        <v>3</v>
      </c>
      <c r="AL288" s="354">
        <f t="shared" ca="1" si="443"/>
        <v>0</v>
      </c>
      <c r="AM288" s="354">
        <f t="shared" ca="1" si="444"/>
        <v>1</v>
      </c>
      <c r="AN288" s="100">
        <f t="shared" ref="AN288:AO288" ca="1" si="509">SUM(AL284:AL288)</f>
        <v>3</v>
      </c>
      <c r="AO288" s="100">
        <f t="shared" ca="1" si="509"/>
        <v>1</v>
      </c>
      <c r="AP288" s="355" t="str">
        <f t="shared" ca="1" si="446"/>
        <v/>
      </c>
      <c r="AQ288" s="355" t="str">
        <f t="shared" ca="1" si="447"/>
        <v/>
      </c>
      <c r="AR288" s="355" t="str">
        <f t="shared" si="448"/>
        <v/>
      </c>
      <c r="AS288" s="355" t="str">
        <f t="shared" si="449"/>
        <v/>
      </c>
      <c r="AT288" s="355" t="str">
        <f t="shared" ca="1" si="450"/>
        <v/>
      </c>
      <c r="AU288" s="355" t="str">
        <f t="shared" ca="1" si="451"/>
        <v/>
      </c>
      <c r="AV288" s="355" t="str">
        <f t="shared" ca="1" si="452"/>
        <v/>
      </c>
      <c r="AW288" s="379">
        <f t="shared" ca="1" si="453"/>
        <v>0</v>
      </c>
      <c r="AX288" s="351">
        <f t="shared" ca="1" si="454"/>
        <v>0</v>
      </c>
      <c r="AY288" s="174">
        <f t="shared" ca="1" si="455"/>
        <v>0</v>
      </c>
      <c r="AZ288" s="174">
        <f t="shared" ca="1" si="456"/>
        <v>1</v>
      </c>
      <c r="BA288" s="351"/>
      <c r="BB288" s="174"/>
      <c r="BC288" s="174"/>
      <c r="BD288" s="352">
        <f t="shared" si="457"/>
        <v>1</v>
      </c>
      <c r="BE288" s="267">
        <f t="shared" si="458"/>
        <v>0</v>
      </c>
      <c r="BF288" s="267">
        <f t="shared" si="459"/>
        <v>1</v>
      </c>
      <c r="BG288" s="354">
        <f t="shared" ca="1" si="460"/>
        <v>0</v>
      </c>
      <c r="BH288" s="100">
        <f t="shared" ca="1" si="461"/>
        <v>6</v>
      </c>
      <c r="BI288" s="100">
        <f t="shared" ca="1" si="462"/>
        <v>1</v>
      </c>
      <c r="BJ288" s="354">
        <f t="shared" ca="1" si="463"/>
        <v>1</v>
      </c>
      <c r="BK288" s="100">
        <f t="shared" ca="1" si="464"/>
        <v>6</v>
      </c>
      <c r="BL288" s="100">
        <f t="shared" ca="1" si="465"/>
        <v>3</v>
      </c>
      <c r="BM288" s="354">
        <f t="shared" ca="1" si="466"/>
        <v>1</v>
      </c>
      <c r="BN288" s="354"/>
      <c r="BQ288" s="355" t="str">
        <f t="shared" ca="1" si="467"/>
        <v/>
      </c>
      <c r="BR288" s="355" t="str">
        <f t="shared" ca="1" si="468"/>
        <v/>
      </c>
      <c r="BS288" s="355"/>
      <c r="BT288" s="355" t="str">
        <f t="shared" si="469"/>
        <v/>
      </c>
      <c r="BU288" s="355" t="str">
        <f t="shared" ca="1" si="470"/>
        <v/>
      </c>
      <c r="BV288" s="355" t="str">
        <f t="shared" ca="1" si="471"/>
        <v/>
      </c>
      <c r="BW288" s="355"/>
      <c r="BX288" s="379">
        <f t="shared" ca="1" si="472"/>
        <v>0</v>
      </c>
      <c r="BY288" s="351">
        <f t="shared" ca="1" si="473"/>
        <v>1</v>
      </c>
      <c r="BZ288" s="174">
        <f t="shared" ca="1" si="474"/>
        <v>1</v>
      </c>
      <c r="CA288" s="174">
        <f t="shared" ca="1" si="475"/>
        <v>2</v>
      </c>
      <c r="CB288" s="351"/>
      <c r="CC288" s="174"/>
      <c r="CD288" s="174"/>
      <c r="CE288" s="352">
        <f t="shared" si="476"/>
        <v>1</v>
      </c>
      <c r="CF288" s="267">
        <f t="shared" si="477"/>
        <v>-2</v>
      </c>
      <c r="CG288" s="267">
        <f t="shared" si="478"/>
        <v>-3</v>
      </c>
      <c r="CH288" s="354">
        <f t="shared" ca="1" si="479"/>
        <v>0</v>
      </c>
      <c r="CI288" s="100">
        <f t="shared" ca="1" si="480"/>
        <v>3</v>
      </c>
      <c r="CJ288" s="100">
        <f t="shared" ca="1" si="481"/>
        <v>0</v>
      </c>
      <c r="CK288" s="354">
        <f t="shared" ca="1" si="482"/>
        <v>1</v>
      </c>
      <c r="CL288" s="100">
        <f t="shared" ca="1" si="483"/>
        <v>7</v>
      </c>
      <c r="CM288" s="100">
        <f t="shared" ca="1" si="484"/>
        <v>4</v>
      </c>
      <c r="CN288" s="354">
        <f t="shared" ca="1" si="485"/>
        <v>1</v>
      </c>
      <c r="CO288" s="354"/>
      <c r="CR288" s="355" t="str">
        <f t="shared" ca="1" si="486"/>
        <v/>
      </c>
      <c r="CS288" s="355" t="str">
        <f t="shared" ca="1" si="487"/>
        <v xml:space="preserve">wR3'2&gt;2S </v>
      </c>
      <c r="CT288" s="355"/>
      <c r="CU288" s="355" t="str">
        <f t="shared" si="488"/>
        <v/>
      </c>
      <c r="CV288" s="355" t="str">
        <f t="shared" ca="1" si="489"/>
        <v/>
      </c>
      <c r="CW288" s="355" t="str">
        <f t="shared" ca="1" si="490"/>
        <v/>
      </c>
      <c r="CX288" s="402"/>
      <c r="CY288" t="str">
        <f t="shared" ca="1" si="491"/>
        <v xml:space="preserve">wR3'2&gt;2S </v>
      </c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</row>
    <row r="289" spans="1:133" x14ac:dyDescent="0.25">
      <c r="A289" s="126">
        <v>210</v>
      </c>
      <c r="B289" s="123">
        <f>IF(ввод!F212="","",ввод!F212)</f>
        <v>99.866397068495331</v>
      </c>
      <c r="C289" s="123">
        <f>IF(ввод!G212="","",ввод!G212)</f>
        <v>101.0032560265474</v>
      </c>
      <c r="D289" s="123" t="str">
        <f>IF(ввод!H212="","",ввод!H212)</f>
        <v/>
      </c>
      <c r="E289" s="124" t="str">
        <f>IF(ввод!I212="","",ввод!I212)</f>
        <v/>
      </c>
      <c r="F289" s="100">
        <f t="shared" si="387"/>
        <v>2</v>
      </c>
      <c r="G289" s="257">
        <f>IF(AND(F289&gt;=2,COUNTA(ввод!D212)=1),1,"")</f>
        <v>1</v>
      </c>
      <c r="H289" s="100">
        <f t="shared" si="423"/>
        <v>0.80388067849129385</v>
      </c>
      <c r="K289" s="100">
        <f t="shared" si="419"/>
        <v>100.43482654752137</v>
      </c>
      <c r="M289" s="100">
        <f>IF(ISNUMBER(парам!$B$8),K289-парам!$B$8,K289-$B$3)</f>
        <v>0.43482654752136796</v>
      </c>
      <c r="N289" s="100">
        <f t="shared" si="420"/>
        <v>0.43</v>
      </c>
      <c r="O289" s="125">
        <f t="shared" ca="1" si="424"/>
        <v>0.55292530831894737</v>
      </c>
      <c r="P289" s="100">
        <f t="shared" si="425"/>
        <v>1.1368589580520734</v>
      </c>
      <c r="Q289" s="100">
        <f t="shared" si="421"/>
        <v>1.1000000000000001</v>
      </c>
      <c r="R289" s="125">
        <f t="shared" ca="1" si="426"/>
        <v>0.51015693516447502</v>
      </c>
      <c r="S289" s="100">
        <f t="shared" si="492"/>
        <v>0.92639279971812982</v>
      </c>
      <c r="T289" s="100">
        <f t="shared" si="427"/>
        <v>0.93</v>
      </c>
      <c r="U289" s="125">
        <f t="shared" ca="1" si="493"/>
        <v>1.1825877230077622</v>
      </c>
      <c r="V289" s="174">
        <f t="shared" ca="1" si="428"/>
        <v>0</v>
      </c>
      <c r="W289" s="351">
        <f t="shared" ca="1" si="429"/>
        <v>0</v>
      </c>
      <c r="X289" s="174">
        <f t="shared" ca="1" si="430"/>
        <v>0</v>
      </c>
      <c r="Y289" s="174">
        <f t="shared" ca="1" si="431"/>
        <v>0</v>
      </c>
      <c r="Z289" s="351">
        <f t="shared" si="432"/>
        <v>1</v>
      </c>
      <c r="AA289" s="174">
        <f t="shared" si="433"/>
        <v>3</v>
      </c>
      <c r="AB289" s="174">
        <f t="shared" si="434"/>
        <v>2</v>
      </c>
      <c r="AC289" s="352">
        <f t="shared" si="494"/>
        <v>1</v>
      </c>
      <c r="AD289" s="267">
        <f t="shared" si="435"/>
        <v>0</v>
      </c>
      <c r="AE289" s="267">
        <f t="shared" si="436"/>
        <v>1</v>
      </c>
      <c r="AF289" s="354">
        <f t="shared" ca="1" si="437"/>
        <v>1</v>
      </c>
      <c r="AG289" s="100">
        <f t="shared" ca="1" si="438"/>
        <v>7</v>
      </c>
      <c r="AH289" s="100">
        <f t="shared" ca="1" si="439"/>
        <v>2</v>
      </c>
      <c r="AI289" s="354">
        <f t="shared" ca="1" si="440"/>
        <v>0</v>
      </c>
      <c r="AJ289" s="100">
        <f t="shared" ca="1" si="441"/>
        <v>6</v>
      </c>
      <c r="AK289" s="100">
        <f t="shared" ca="1" si="442"/>
        <v>3</v>
      </c>
      <c r="AL289" s="354">
        <f t="shared" ca="1" si="443"/>
        <v>0</v>
      </c>
      <c r="AM289" s="354">
        <f t="shared" ca="1" si="444"/>
        <v>0</v>
      </c>
      <c r="AN289" s="100">
        <f t="shared" ref="AN289:AO289" ca="1" si="510">SUM(AL285:AL289)</f>
        <v>2</v>
      </c>
      <c r="AO289" s="100">
        <f t="shared" ca="1" si="510"/>
        <v>1</v>
      </c>
      <c r="AP289" s="355" t="str">
        <f t="shared" ca="1" si="446"/>
        <v/>
      </c>
      <c r="AQ289" s="355" t="str">
        <f t="shared" ca="1" si="447"/>
        <v/>
      </c>
      <c r="AR289" s="355" t="str">
        <f t="shared" si="448"/>
        <v/>
      </c>
      <c r="AS289" s="355" t="str">
        <f t="shared" si="449"/>
        <v/>
      </c>
      <c r="AT289" s="355" t="str">
        <f t="shared" ca="1" si="450"/>
        <v/>
      </c>
      <c r="AU289" s="355" t="str">
        <f t="shared" ca="1" si="451"/>
        <v/>
      </c>
      <c r="AV289" s="355" t="str">
        <f t="shared" ca="1" si="452"/>
        <v/>
      </c>
      <c r="AW289" s="379">
        <f t="shared" ca="1" si="453"/>
        <v>0</v>
      </c>
      <c r="AX289" s="351">
        <f t="shared" ca="1" si="454"/>
        <v>0</v>
      </c>
      <c r="AY289" s="174">
        <f t="shared" ca="1" si="455"/>
        <v>0</v>
      </c>
      <c r="AZ289" s="174">
        <f t="shared" ca="1" si="456"/>
        <v>0</v>
      </c>
      <c r="BA289" s="351"/>
      <c r="BB289" s="174"/>
      <c r="BC289" s="174"/>
      <c r="BD289" s="352">
        <f t="shared" si="457"/>
        <v>-1</v>
      </c>
      <c r="BE289" s="267">
        <f t="shared" si="458"/>
        <v>0</v>
      </c>
      <c r="BF289" s="267">
        <f t="shared" si="459"/>
        <v>-1</v>
      </c>
      <c r="BG289" s="354">
        <f t="shared" ca="1" si="460"/>
        <v>0</v>
      </c>
      <c r="BH289" s="100">
        <f t="shared" ca="1" si="461"/>
        <v>5</v>
      </c>
      <c r="BI289" s="100">
        <f t="shared" ca="1" si="462"/>
        <v>1</v>
      </c>
      <c r="BJ289" s="354">
        <f t="shared" ca="1" si="463"/>
        <v>1</v>
      </c>
      <c r="BK289" s="100">
        <f t="shared" ca="1" si="464"/>
        <v>7</v>
      </c>
      <c r="BL289" s="100">
        <f t="shared" ca="1" si="465"/>
        <v>3</v>
      </c>
      <c r="BM289" s="354">
        <f t="shared" ca="1" si="466"/>
        <v>1</v>
      </c>
      <c r="BN289" s="354"/>
      <c r="BQ289" s="355" t="str">
        <f t="shared" ca="1" si="467"/>
        <v/>
      </c>
      <c r="BR289" s="355" t="str">
        <f t="shared" ca="1" si="468"/>
        <v/>
      </c>
      <c r="BS289" s="355"/>
      <c r="BT289" s="355" t="str">
        <f t="shared" si="469"/>
        <v/>
      </c>
      <c r="BU289" s="355" t="str">
        <f t="shared" ca="1" si="470"/>
        <v/>
      </c>
      <c r="BV289" s="355" t="str">
        <f t="shared" ca="1" si="471"/>
        <v/>
      </c>
      <c r="BW289" s="355"/>
      <c r="BX289" s="379">
        <f t="shared" ca="1" si="472"/>
        <v>0</v>
      </c>
      <c r="BY289" s="351">
        <f t="shared" ca="1" si="473"/>
        <v>1</v>
      </c>
      <c r="BZ289" s="174">
        <f t="shared" ca="1" si="474"/>
        <v>2</v>
      </c>
      <c r="CA289" s="174">
        <f t="shared" ca="1" si="475"/>
        <v>1</v>
      </c>
      <c r="CB289" s="351"/>
      <c r="CC289" s="174"/>
      <c r="CD289" s="174"/>
      <c r="CE289" s="352">
        <f t="shared" si="476"/>
        <v>-1</v>
      </c>
      <c r="CF289" s="267">
        <f t="shared" si="477"/>
        <v>-4</v>
      </c>
      <c r="CG289" s="267">
        <f t="shared" si="478"/>
        <v>-3</v>
      </c>
      <c r="CH289" s="354">
        <f t="shared" ca="1" si="479"/>
        <v>0</v>
      </c>
      <c r="CI289" s="100">
        <f t="shared" ca="1" si="480"/>
        <v>3</v>
      </c>
      <c r="CJ289" s="100">
        <f t="shared" ca="1" si="481"/>
        <v>0</v>
      </c>
      <c r="CK289" s="354">
        <f t="shared" ca="1" si="482"/>
        <v>1</v>
      </c>
      <c r="CL289" s="100">
        <f t="shared" ca="1" si="483"/>
        <v>8</v>
      </c>
      <c r="CM289" s="100">
        <f t="shared" ca="1" si="484"/>
        <v>4</v>
      </c>
      <c r="CN289" s="354">
        <f t="shared" ca="1" si="485"/>
        <v>1</v>
      </c>
      <c r="CO289" s="354"/>
      <c r="CR289" s="355" t="str">
        <f t="shared" ca="1" si="486"/>
        <v/>
      </c>
      <c r="CS289" s="355" t="str">
        <f t="shared" ca="1" si="487"/>
        <v xml:space="preserve">wR3'2&gt;2S </v>
      </c>
      <c r="CT289" s="355"/>
      <c r="CU289" s="355" t="str">
        <f t="shared" si="488"/>
        <v/>
      </c>
      <c r="CV289" s="355" t="str">
        <f t="shared" ca="1" si="489"/>
        <v/>
      </c>
      <c r="CW289" s="355" t="str">
        <f t="shared" ca="1" si="490"/>
        <v xml:space="preserve">wR8'8&gt;1S </v>
      </c>
      <c r="CX289" s="402"/>
      <c r="CY289" t="str">
        <f t="shared" ca="1" si="491"/>
        <v xml:space="preserve">wR3'2&gt;2S wR8'8&gt;1S </v>
      </c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</row>
    <row r="290" spans="1:133" x14ac:dyDescent="0.25">
      <c r="A290" s="126">
        <v>211</v>
      </c>
      <c r="B290" s="123">
        <f>IF(ввод!F213="","",ввод!F213)</f>
        <v>100.51099096073887</v>
      </c>
      <c r="C290" s="123">
        <f>IF(ввод!G213="","",ввод!G213)</f>
        <v>99.678391301081874</v>
      </c>
      <c r="D290" s="123" t="str">
        <f>IF(ввод!H213="","",ввод!H213)</f>
        <v/>
      </c>
      <c r="E290" s="124" t="str">
        <f>IF(ввод!I213="","",ввод!I213)</f>
        <v/>
      </c>
      <c r="F290" s="100">
        <f t="shared" si="387"/>
        <v>2</v>
      </c>
      <c r="G290" s="257">
        <f>IF(AND(F290&gt;=2,COUNTA(ввод!D213)=1),1,"")</f>
        <v>1</v>
      </c>
      <c r="H290" s="100">
        <f t="shared" si="423"/>
        <v>0.5887368653570707</v>
      </c>
      <c r="K290" s="100">
        <f t="shared" si="419"/>
        <v>100.09469113091038</v>
      </c>
      <c r="M290" s="100">
        <f>IF(ISNUMBER(парам!$B$8),K290-парам!$B$8,K290-$B$3)</f>
        <v>9.4691130910376842E-2</v>
      </c>
      <c r="N290" s="100">
        <f t="shared" si="420"/>
        <v>9.5000000000000001E-2</v>
      </c>
      <c r="O290" s="125">
        <f t="shared" ca="1" si="424"/>
        <v>0.12040921386272309</v>
      </c>
      <c r="P290" s="100">
        <f t="shared" si="425"/>
        <v>0.83259965965699223</v>
      </c>
      <c r="Q290" s="100">
        <f t="shared" si="421"/>
        <v>0.83</v>
      </c>
      <c r="R290" s="125">
        <f t="shared" ca="1" si="426"/>
        <v>0.37362285583550847</v>
      </c>
      <c r="S290" s="100">
        <f t="shared" si="492"/>
        <v>0.34013541661099111</v>
      </c>
      <c r="T290" s="100">
        <f t="shared" si="427"/>
        <v>0.34</v>
      </c>
      <c r="U290" s="125">
        <f t="shared" ca="1" si="493"/>
        <v>0.43234389873402063</v>
      </c>
      <c r="V290" s="174">
        <f t="shared" ca="1" si="428"/>
        <v>0</v>
      </c>
      <c r="W290" s="351">
        <f t="shared" ca="1" si="429"/>
        <v>0</v>
      </c>
      <c r="X290" s="174">
        <f t="shared" ca="1" si="430"/>
        <v>0</v>
      </c>
      <c r="Y290" s="174">
        <f t="shared" ca="1" si="431"/>
        <v>0</v>
      </c>
      <c r="Z290" s="351">
        <f t="shared" si="432"/>
        <v>1</v>
      </c>
      <c r="AA290" s="174">
        <f t="shared" si="433"/>
        <v>5</v>
      </c>
      <c r="AB290" s="174">
        <f t="shared" si="434"/>
        <v>2</v>
      </c>
      <c r="AC290" s="352">
        <f t="shared" si="494"/>
        <v>-1</v>
      </c>
      <c r="AD290" s="267">
        <f t="shared" si="435"/>
        <v>0</v>
      </c>
      <c r="AE290" s="267">
        <f t="shared" si="436"/>
        <v>1</v>
      </c>
      <c r="AF290" s="354">
        <f t="shared" ca="1" si="437"/>
        <v>1</v>
      </c>
      <c r="AG290" s="100">
        <f t="shared" ca="1" si="438"/>
        <v>7</v>
      </c>
      <c r="AH290" s="100">
        <f t="shared" ca="1" si="439"/>
        <v>3</v>
      </c>
      <c r="AI290" s="354">
        <f t="shared" ca="1" si="440"/>
        <v>0</v>
      </c>
      <c r="AJ290" s="100">
        <f t="shared" ca="1" si="441"/>
        <v>5</v>
      </c>
      <c r="AK290" s="100">
        <f t="shared" ca="1" si="442"/>
        <v>2</v>
      </c>
      <c r="AL290" s="354">
        <f t="shared" ca="1" si="443"/>
        <v>0</v>
      </c>
      <c r="AM290" s="354">
        <f t="shared" ca="1" si="444"/>
        <v>0</v>
      </c>
      <c r="AN290" s="100">
        <f t="shared" ref="AN290:AO290" ca="1" si="511">SUM(AL286:AL290)</f>
        <v>2</v>
      </c>
      <c r="AO290" s="100">
        <f t="shared" ca="1" si="511"/>
        <v>1</v>
      </c>
      <c r="AP290" s="355" t="str">
        <f t="shared" ca="1" si="446"/>
        <v/>
      </c>
      <c r="AQ290" s="355" t="str">
        <f t="shared" ca="1" si="447"/>
        <v/>
      </c>
      <c r="AR290" s="355" t="str">
        <f t="shared" si="448"/>
        <v/>
      </c>
      <c r="AS290" s="355" t="str">
        <f t="shared" si="449"/>
        <v/>
      </c>
      <c r="AT290" s="355" t="str">
        <f t="shared" ca="1" si="450"/>
        <v/>
      </c>
      <c r="AU290" s="355" t="str">
        <f t="shared" ca="1" si="451"/>
        <v/>
      </c>
      <c r="AV290" s="355" t="str">
        <f t="shared" ca="1" si="452"/>
        <v/>
      </c>
      <c r="AW290" s="379">
        <f t="shared" ca="1" si="453"/>
        <v>0</v>
      </c>
      <c r="AX290" s="351">
        <f t="shared" ca="1" si="454"/>
        <v>0</v>
      </c>
      <c r="AY290" s="174">
        <f t="shared" ca="1" si="455"/>
        <v>0</v>
      </c>
      <c r="AZ290" s="174">
        <f t="shared" ca="1" si="456"/>
        <v>0</v>
      </c>
      <c r="BA290" s="351"/>
      <c r="BB290" s="174"/>
      <c r="BC290" s="174"/>
      <c r="BD290" s="352">
        <f t="shared" si="457"/>
        <v>-1</v>
      </c>
      <c r="BE290" s="267">
        <f t="shared" si="458"/>
        <v>-2</v>
      </c>
      <c r="BF290" s="267">
        <f t="shared" si="459"/>
        <v>-1</v>
      </c>
      <c r="BG290" s="354">
        <f t="shared" ca="1" si="460"/>
        <v>1</v>
      </c>
      <c r="BH290" s="100">
        <f t="shared" ca="1" si="461"/>
        <v>6</v>
      </c>
      <c r="BI290" s="100">
        <f t="shared" ca="1" si="462"/>
        <v>2</v>
      </c>
      <c r="BJ290" s="354">
        <f t="shared" ca="1" si="463"/>
        <v>0</v>
      </c>
      <c r="BK290" s="100">
        <f t="shared" ca="1" si="464"/>
        <v>6</v>
      </c>
      <c r="BL290" s="100">
        <f t="shared" ca="1" si="465"/>
        <v>2</v>
      </c>
      <c r="BM290" s="354">
        <f t="shared" ca="1" si="466"/>
        <v>0</v>
      </c>
      <c r="BN290" s="354"/>
      <c r="BQ290" s="355" t="str">
        <f t="shared" ca="1" si="467"/>
        <v/>
      </c>
      <c r="BR290" s="355" t="str">
        <f t="shared" ca="1" si="468"/>
        <v/>
      </c>
      <c r="BS290" s="355"/>
      <c r="BT290" s="355" t="str">
        <f t="shared" si="469"/>
        <v/>
      </c>
      <c r="BU290" s="355" t="str">
        <f t="shared" ca="1" si="470"/>
        <v/>
      </c>
      <c r="BV290" s="355" t="str">
        <f t="shared" ca="1" si="471"/>
        <v/>
      </c>
      <c r="BW290" s="355"/>
      <c r="BX290" s="379">
        <f t="shared" ca="1" si="472"/>
        <v>0</v>
      </c>
      <c r="BY290" s="351">
        <f t="shared" ca="1" si="473"/>
        <v>0</v>
      </c>
      <c r="BZ290" s="174">
        <f t="shared" ca="1" si="474"/>
        <v>1</v>
      </c>
      <c r="CA290" s="174">
        <f t="shared" ca="1" si="475"/>
        <v>1</v>
      </c>
      <c r="CB290" s="351"/>
      <c r="CC290" s="174"/>
      <c r="CD290" s="174"/>
      <c r="CE290" s="352">
        <f t="shared" si="476"/>
        <v>-1</v>
      </c>
      <c r="CF290" s="267">
        <f t="shared" si="477"/>
        <v>-4</v>
      </c>
      <c r="CG290" s="267">
        <f t="shared" si="478"/>
        <v>-3</v>
      </c>
      <c r="CH290" s="354">
        <f t="shared" ca="1" si="479"/>
        <v>0</v>
      </c>
      <c r="CI290" s="100">
        <f t="shared" ca="1" si="480"/>
        <v>3</v>
      </c>
      <c r="CJ290" s="100">
        <f t="shared" ca="1" si="481"/>
        <v>0</v>
      </c>
      <c r="CK290" s="354">
        <f t="shared" ca="1" si="482"/>
        <v>1</v>
      </c>
      <c r="CL290" s="100">
        <f t="shared" ca="1" si="483"/>
        <v>8</v>
      </c>
      <c r="CM290" s="100">
        <f t="shared" ca="1" si="484"/>
        <v>4</v>
      </c>
      <c r="CN290" s="354">
        <f t="shared" ca="1" si="485"/>
        <v>0</v>
      </c>
      <c r="CO290" s="354"/>
      <c r="CR290" s="355" t="str">
        <f t="shared" ca="1" si="486"/>
        <v/>
      </c>
      <c r="CS290" s="355" t="str">
        <f t="shared" ca="1" si="487"/>
        <v/>
      </c>
      <c r="CT290" s="355"/>
      <c r="CU290" s="355" t="str">
        <f t="shared" si="488"/>
        <v/>
      </c>
      <c r="CV290" s="355" t="str">
        <f t="shared" ca="1" si="489"/>
        <v/>
      </c>
      <c r="CW290" s="355" t="str">
        <f t="shared" ca="1" si="490"/>
        <v xml:space="preserve">wR8'8&gt;1S </v>
      </c>
      <c r="CX290" s="402"/>
      <c r="CY290" t="str">
        <f t="shared" ca="1" si="491"/>
        <v xml:space="preserve">wR8'8&gt;1S </v>
      </c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</row>
    <row r="291" spans="1:133" x14ac:dyDescent="0.25">
      <c r="A291" s="126">
        <v>212</v>
      </c>
      <c r="B291" s="123">
        <f>IF(ввод!F214="","",ввод!F214)</f>
        <v>100.34665564707886</v>
      </c>
      <c r="C291" s="123">
        <f>IF(ввод!G214="","",ввод!G214)</f>
        <v>100.99889001390682</v>
      </c>
      <c r="D291" s="123" t="str">
        <f>IF(ввод!H214="","",ввод!H214)</f>
        <v/>
      </c>
      <c r="E291" s="124" t="str">
        <f>IF(ввод!I214="","",ввод!I214)</f>
        <v/>
      </c>
      <c r="F291" s="100">
        <f t="shared" si="387"/>
        <v>2</v>
      </c>
      <c r="G291" s="257">
        <f>IF(AND(F291&gt;=2,COUNTA(ввод!D214)=1),1,"")</f>
        <v>1</v>
      </c>
      <c r="H291" s="100">
        <f t="shared" si="423"/>
        <v>0.46119934370696092</v>
      </c>
      <c r="K291" s="100">
        <f t="shared" si="419"/>
        <v>100.67277283049285</v>
      </c>
      <c r="M291" s="100">
        <f>IF(ISNUMBER(парам!$B$8),K291-парам!$B$8,K291-$B$3)</f>
        <v>0.6727728304928462</v>
      </c>
      <c r="N291" s="100">
        <f t="shared" si="420"/>
        <v>0.67</v>
      </c>
      <c r="O291" s="125">
        <f t="shared" ca="1" si="424"/>
        <v>0.85549773087529257</v>
      </c>
      <c r="P291" s="100">
        <f t="shared" si="425"/>
        <v>0.65223436682795466</v>
      </c>
      <c r="Q291" s="100">
        <f t="shared" si="421"/>
        <v>0.65</v>
      </c>
      <c r="R291" s="125">
        <f t="shared" ca="1" si="426"/>
        <v>0.2926852827548817</v>
      </c>
      <c r="S291" s="100">
        <f t="shared" si="492"/>
        <v>0.57808169958246935</v>
      </c>
      <c r="T291" s="100">
        <f t="shared" si="427"/>
        <v>0.57999999999999996</v>
      </c>
      <c r="U291" s="125">
        <f t="shared" ca="1" si="493"/>
        <v>0.73752782725215271</v>
      </c>
      <c r="V291" s="174">
        <f t="shared" ca="1" si="428"/>
        <v>0</v>
      </c>
      <c r="W291" s="351">
        <f t="shared" ca="1" si="429"/>
        <v>0</v>
      </c>
      <c r="X291" s="174">
        <f t="shared" ca="1" si="430"/>
        <v>0</v>
      </c>
      <c r="Y291" s="174">
        <f t="shared" ca="1" si="431"/>
        <v>0</v>
      </c>
      <c r="Z291" s="351">
        <f t="shared" si="432"/>
        <v>1</v>
      </c>
      <c r="AA291" s="174">
        <f t="shared" si="433"/>
        <v>5</v>
      </c>
      <c r="AB291" s="174">
        <f t="shared" si="434"/>
        <v>4</v>
      </c>
      <c r="AC291" s="352">
        <f t="shared" si="494"/>
        <v>1</v>
      </c>
      <c r="AD291" s="267">
        <f t="shared" si="435"/>
        <v>2</v>
      </c>
      <c r="AE291" s="267">
        <f t="shared" si="436"/>
        <v>1</v>
      </c>
      <c r="AF291" s="354">
        <f t="shared" ca="1" si="437"/>
        <v>0</v>
      </c>
      <c r="AG291" s="100">
        <f t="shared" ca="1" si="438"/>
        <v>7</v>
      </c>
      <c r="AH291" s="100">
        <f t="shared" ca="1" si="439"/>
        <v>3</v>
      </c>
      <c r="AI291" s="354">
        <f t="shared" ca="1" si="440"/>
        <v>1</v>
      </c>
      <c r="AJ291" s="100">
        <f t="shared" ca="1" si="441"/>
        <v>5</v>
      </c>
      <c r="AK291" s="100">
        <f t="shared" ca="1" si="442"/>
        <v>2</v>
      </c>
      <c r="AL291" s="354">
        <f t="shared" ca="1" si="443"/>
        <v>1</v>
      </c>
      <c r="AM291" s="354">
        <f t="shared" ca="1" si="444"/>
        <v>0</v>
      </c>
      <c r="AN291" s="100">
        <f t="shared" ref="AN291:AO291" ca="1" si="512">SUM(AL287:AL291)</f>
        <v>2</v>
      </c>
      <c r="AO291" s="100">
        <f t="shared" ca="1" si="512"/>
        <v>1</v>
      </c>
      <c r="AP291" s="355" t="str">
        <f t="shared" ca="1" si="446"/>
        <v/>
      </c>
      <c r="AQ291" s="355" t="str">
        <f t="shared" ca="1" si="447"/>
        <v/>
      </c>
      <c r="AR291" s="355" t="str">
        <f t="shared" si="448"/>
        <v/>
      </c>
      <c r="AS291" s="355" t="str">
        <f t="shared" si="449"/>
        <v/>
      </c>
      <c r="AT291" s="355" t="str">
        <f t="shared" ca="1" si="450"/>
        <v/>
      </c>
      <c r="AU291" s="355" t="str">
        <f t="shared" ca="1" si="451"/>
        <v/>
      </c>
      <c r="AV291" s="355" t="str">
        <f t="shared" ca="1" si="452"/>
        <v/>
      </c>
      <c r="AW291" s="379">
        <f t="shared" ca="1" si="453"/>
        <v>0</v>
      </c>
      <c r="AX291" s="351">
        <f t="shared" ca="1" si="454"/>
        <v>0</v>
      </c>
      <c r="AY291" s="174">
        <f t="shared" ca="1" si="455"/>
        <v>0</v>
      </c>
      <c r="AZ291" s="174">
        <f t="shared" ca="1" si="456"/>
        <v>0</v>
      </c>
      <c r="BA291" s="351"/>
      <c r="BB291" s="174"/>
      <c r="BC291" s="174"/>
      <c r="BD291" s="352">
        <f t="shared" si="457"/>
        <v>-1</v>
      </c>
      <c r="BE291" s="267">
        <f t="shared" si="458"/>
        <v>-2</v>
      </c>
      <c r="BF291" s="267">
        <f t="shared" si="459"/>
        <v>-3</v>
      </c>
      <c r="BG291" s="354">
        <f t="shared" ca="1" si="460"/>
        <v>1</v>
      </c>
      <c r="BH291" s="100">
        <f t="shared" ca="1" si="461"/>
        <v>6</v>
      </c>
      <c r="BI291" s="100">
        <f t="shared" ca="1" si="462"/>
        <v>3</v>
      </c>
      <c r="BJ291" s="354">
        <f t="shared" ca="1" si="463"/>
        <v>0</v>
      </c>
      <c r="BK291" s="100">
        <f t="shared" ca="1" si="464"/>
        <v>5</v>
      </c>
      <c r="BL291" s="100">
        <f t="shared" ca="1" si="465"/>
        <v>2</v>
      </c>
      <c r="BM291" s="354">
        <f t="shared" ca="1" si="466"/>
        <v>0</v>
      </c>
      <c r="BN291" s="354"/>
      <c r="BQ291" s="355" t="str">
        <f t="shared" ca="1" si="467"/>
        <v/>
      </c>
      <c r="BR291" s="355" t="str">
        <f t="shared" ca="1" si="468"/>
        <v/>
      </c>
      <c r="BS291" s="355"/>
      <c r="BT291" s="355" t="str">
        <f t="shared" si="469"/>
        <v/>
      </c>
      <c r="BU291" s="355" t="str">
        <f t="shared" ca="1" si="470"/>
        <v/>
      </c>
      <c r="BV291" s="355" t="str">
        <f t="shared" ca="1" si="471"/>
        <v/>
      </c>
      <c r="BW291" s="355"/>
      <c r="BX291" s="379">
        <f t="shared" ca="1" si="472"/>
        <v>0</v>
      </c>
      <c r="BY291" s="351">
        <f t="shared" ca="1" si="473"/>
        <v>0</v>
      </c>
      <c r="BZ291" s="174">
        <f t="shared" ca="1" si="474"/>
        <v>0</v>
      </c>
      <c r="CA291" s="174">
        <f t="shared" ca="1" si="475"/>
        <v>1</v>
      </c>
      <c r="CB291" s="351"/>
      <c r="CC291" s="174"/>
      <c r="CD291" s="174"/>
      <c r="CE291" s="352">
        <f t="shared" si="476"/>
        <v>1</v>
      </c>
      <c r="CF291" s="267">
        <f t="shared" si="477"/>
        <v>-2</v>
      </c>
      <c r="CG291" s="267">
        <f t="shared" si="478"/>
        <v>-1</v>
      </c>
      <c r="CH291" s="354">
        <f t="shared" ca="1" si="479"/>
        <v>0</v>
      </c>
      <c r="CI291" s="100">
        <f t="shared" ca="1" si="480"/>
        <v>2</v>
      </c>
      <c r="CJ291" s="100">
        <f t="shared" ca="1" si="481"/>
        <v>0</v>
      </c>
      <c r="CK291" s="354">
        <f t="shared" ca="1" si="482"/>
        <v>1</v>
      </c>
      <c r="CL291" s="100">
        <f t="shared" ca="1" si="483"/>
        <v>8</v>
      </c>
      <c r="CM291" s="100">
        <f t="shared" ca="1" si="484"/>
        <v>4</v>
      </c>
      <c r="CN291" s="354">
        <f t="shared" ca="1" si="485"/>
        <v>0</v>
      </c>
      <c r="CO291" s="354"/>
      <c r="CR291" s="355" t="str">
        <f t="shared" ca="1" si="486"/>
        <v/>
      </c>
      <c r="CS291" s="355" t="str">
        <f t="shared" ca="1" si="487"/>
        <v/>
      </c>
      <c r="CT291" s="355"/>
      <c r="CU291" s="355" t="str">
        <f t="shared" si="488"/>
        <v/>
      </c>
      <c r="CV291" s="355" t="str">
        <f t="shared" ca="1" si="489"/>
        <v/>
      </c>
      <c r="CW291" s="355" t="str">
        <f t="shared" ca="1" si="490"/>
        <v xml:space="preserve">wR8'8&gt;1S </v>
      </c>
      <c r="CX291" s="402"/>
      <c r="CY291" t="str">
        <f t="shared" ca="1" si="491"/>
        <v xml:space="preserve">wR8'8&gt;1S </v>
      </c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</row>
    <row r="292" spans="1:133" x14ac:dyDescent="0.25">
      <c r="A292" s="126">
        <v>213</v>
      </c>
      <c r="B292" s="123">
        <f>IF(ввод!F215="","",ввод!F215)</f>
        <v>101.87421524780527</v>
      </c>
      <c r="C292" s="123">
        <f>IF(ввод!G215="","",ввод!G215)</f>
        <v>100.41683784077203</v>
      </c>
      <c r="D292" s="123" t="str">
        <f>IF(ввод!H215="","",ввод!H215)</f>
        <v/>
      </c>
      <c r="E292" s="124" t="str">
        <f>IF(ввод!I215="","",ввод!I215)</f>
        <v/>
      </c>
      <c r="F292" s="100">
        <f t="shared" si="387"/>
        <v>2</v>
      </c>
      <c r="G292" s="257">
        <f>IF(AND(F292&gt;=2,COUNTA(ввод!D215)=1),1,"")</f>
        <v>1</v>
      </c>
      <c r="H292" s="100">
        <f t="shared" si="423"/>
        <v>1.0305214472612676</v>
      </c>
      <c r="K292" s="100">
        <f t="shared" si="419"/>
        <v>101.14552654428866</v>
      </c>
      <c r="M292" s="100">
        <f>IF(ISNUMBER(парам!$B$8),K292-парам!$B$8,K292-$B$3)</f>
        <v>1.1455265442886571</v>
      </c>
      <c r="N292" s="100">
        <f t="shared" si="420"/>
        <v>1.1000000000000001</v>
      </c>
      <c r="O292" s="125">
        <f t="shared" ca="1" si="424"/>
        <v>1.4566512125325521</v>
      </c>
      <c r="P292" s="100">
        <f t="shared" si="425"/>
        <v>1.4573774070332348</v>
      </c>
      <c r="Q292" s="100">
        <f t="shared" si="421"/>
        <v>1.5</v>
      </c>
      <c r="R292" s="125">
        <f t="shared" ca="1" si="426"/>
        <v>0.65398718643510867</v>
      </c>
      <c r="S292" s="100">
        <f t="shared" si="492"/>
        <v>0.47275371379581088</v>
      </c>
      <c r="T292" s="100">
        <f t="shared" si="427"/>
        <v>0.47</v>
      </c>
      <c r="U292" s="125">
        <f t="shared" ca="1" si="493"/>
        <v>0.59765186001467552</v>
      </c>
      <c r="V292" s="174">
        <f t="shared" ca="1" si="428"/>
        <v>0</v>
      </c>
      <c r="W292" s="351">
        <f t="shared" ca="1" si="429"/>
        <v>1</v>
      </c>
      <c r="X292" s="174">
        <f t="shared" ca="1" si="430"/>
        <v>1</v>
      </c>
      <c r="Y292" s="174">
        <f t="shared" ca="1" si="431"/>
        <v>1</v>
      </c>
      <c r="Z292" s="351">
        <f t="shared" si="432"/>
        <v>1</v>
      </c>
      <c r="AA292" s="174">
        <f t="shared" si="433"/>
        <v>5</v>
      </c>
      <c r="AB292" s="174">
        <f t="shared" si="434"/>
        <v>4</v>
      </c>
      <c r="AC292" s="352">
        <f t="shared" si="494"/>
        <v>1</v>
      </c>
      <c r="AD292" s="267">
        <f t="shared" si="435"/>
        <v>2</v>
      </c>
      <c r="AE292" s="267">
        <f t="shared" si="436"/>
        <v>1</v>
      </c>
      <c r="AF292" s="354">
        <f t="shared" ca="1" si="437"/>
        <v>0</v>
      </c>
      <c r="AG292" s="100">
        <f t="shared" ca="1" si="438"/>
        <v>6</v>
      </c>
      <c r="AH292" s="100">
        <f t="shared" ca="1" si="439"/>
        <v>2</v>
      </c>
      <c r="AI292" s="354">
        <f t="shared" ca="1" si="440"/>
        <v>1</v>
      </c>
      <c r="AJ292" s="100">
        <f t="shared" ca="1" si="441"/>
        <v>5</v>
      </c>
      <c r="AK292" s="100">
        <f t="shared" ca="1" si="442"/>
        <v>2</v>
      </c>
      <c r="AL292" s="354">
        <f t="shared" ca="1" si="443"/>
        <v>1</v>
      </c>
      <c r="AM292" s="354">
        <f t="shared" ca="1" si="444"/>
        <v>0</v>
      </c>
      <c r="AN292" s="100">
        <f t="shared" ref="AN292:AO292" ca="1" si="513">SUM(AL288:AL292)</f>
        <v>2</v>
      </c>
      <c r="AO292" s="100">
        <f t="shared" ca="1" si="513"/>
        <v>1</v>
      </c>
      <c r="AP292" s="355" t="str">
        <f t="shared" ca="1" si="446"/>
        <v/>
      </c>
      <c r="AQ292" s="355" t="str">
        <f t="shared" ca="1" si="447"/>
        <v/>
      </c>
      <c r="AR292" s="355" t="str">
        <f t="shared" si="448"/>
        <v/>
      </c>
      <c r="AS292" s="355" t="str">
        <f t="shared" si="449"/>
        <v/>
      </c>
      <c r="AT292" s="355" t="str">
        <f t="shared" ca="1" si="450"/>
        <v/>
      </c>
      <c r="AU292" s="355" t="str">
        <f t="shared" ca="1" si="451"/>
        <v/>
      </c>
      <c r="AV292" s="355" t="str">
        <f t="shared" ca="1" si="452"/>
        <v/>
      </c>
      <c r="AW292" s="379">
        <f t="shared" ca="1" si="453"/>
        <v>0</v>
      </c>
      <c r="AX292" s="351">
        <f t="shared" ca="1" si="454"/>
        <v>0</v>
      </c>
      <c r="AY292" s="174">
        <f t="shared" ca="1" si="455"/>
        <v>0</v>
      </c>
      <c r="AZ292" s="174">
        <f t="shared" ca="1" si="456"/>
        <v>0</v>
      </c>
      <c r="BA292" s="351"/>
      <c r="BB292" s="174"/>
      <c r="BC292" s="174"/>
      <c r="BD292" s="352">
        <f t="shared" si="457"/>
        <v>1</v>
      </c>
      <c r="BE292" s="267">
        <f t="shared" si="458"/>
        <v>-2</v>
      </c>
      <c r="BF292" s="267">
        <f t="shared" si="459"/>
        <v>-1</v>
      </c>
      <c r="BG292" s="354">
        <f t="shared" ca="1" si="460"/>
        <v>0</v>
      </c>
      <c r="BH292" s="100">
        <f t="shared" ca="1" si="461"/>
        <v>6</v>
      </c>
      <c r="BI292" s="100">
        <f t="shared" ca="1" si="462"/>
        <v>3</v>
      </c>
      <c r="BJ292" s="354">
        <f t="shared" ca="1" si="463"/>
        <v>1</v>
      </c>
      <c r="BK292" s="100">
        <f t="shared" ca="1" si="464"/>
        <v>5</v>
      </c>
      <c r="BL292" s="100">
        <f t="shared" ca="1" si="465"/>
        <v>2</v>
      </c>
      <c r="BM292" s="354">
        <f t="shared" ca="1" si="466"/>
        <v>1</v>
      </c>
      <c r="BN292" s="354"/>
      <c r="BQ292" s="355" t="str">
        <f t="shared" ca="1" si="467"/>
        <v/>
      </c>
      <c r="BR292" s="355" t="str">
        <f t="shared" ca="1" si="468"/>
        <v/>
      </c>
      <c r="BS292" s="355"/>
      <c r="BT292" s="355" t="str">
        <f t="shared" si="469"/>
        <v/>
      </c>
      <c r="BU292" s="355" t="str">
        <f t="shared" ca="1" si="470"/>
        <v/>
      </c>
      <c r="BV292" s="355" t="str">
        <f t="shared" ca="1" si="471"/>
        <v/>
      </c>
      <c r="BW292" s="355"/>
      <c r="BX292" s="379">
        <f t="shared" ca="1" si="472"/>
        <v>0</v>
      </c>
      <c r="BY292" s="351">
        <f t="shared" ca="1" si="473"/>
        <v>0</v>
      </c>
      <c r="BZ292" s="174">
        <f t="shared" ca="1" si="474"/>
        <v>0</v>
      </c>
      <c r="CA292" s="174">
        <f t="shared" ca="1" si="475"/>
        <v>0</v>
      </c>
      <c r="CB292" s="351"/>
      <c r="CC292" s="174"/>
      <c r="CD292" s="174"/>
      <c r="CE292" s="352">
        <f t="shared" si="476"/>
        <v>-1</v>
      </c>
      <c r="CF292" s="267">
        <f t="shared" si="477"/>
        <v>-2</v>
      </c>
      <c r="CG292" s="267">
        <f t="shared" si="478"/>
        <v>-1</v>
      </c>
      <c r="CH292" s="354">
        <f t="shared" ca="1" si="479"/>
        <v>0</v>
      </c>
      <c r="CI292" s="100">
        <f t="shared" ca="1" si="480"/>
        <v>1</v>
      </c>
      <c r="CJ292" s="100">
        <f t="shared" ca="1" si="481"/>
        <v>0</v>
      </c>
      <c r="CK292" s="354">
        <f t="shared" ca="1" si="482"/>
        <v>1</v>
      </c>
      <c r="CL292" s="100">
        <f t="shared" ca="1" si="483"/>
        <v>8</v>
      </c>
      <c r="CM292" s="100">
        <f t="shared" ca="1" si="484"/>
        <v>4</v>
      </c>
      <c r="CN292" s="354">
        <f t="shared" ca="1" si="485"/>
        <v>0</v>
      </c>
      <c r="CO292" s="354"/>
      <c r="CR292" s="355" t="str">
        <f t="shared" ca="1" si="486"/>
        <v/>
      </c>
      <c r="CS292" s="355" t="str">
        <f t="shared" ca="1" si="487"/>
        <v/>
      </c>
      <c r="CT292" s="355"/>
      <c r="CU292" s="355" t="str">
        <f t="shared" si="488"/>
        <v/>
      </c>
      <c r="CV292" s="355" t="str">
        <f t="shared" ca="1" si="489"/>
        <v/>
      </c>
      <c r="CW292" s="355" t="str">
        <f t="shared" ca="1" si="490"/>
        <v xml:space="preserve">wR8'8&gt;1S </v>
      </c>
      <c r="CX292" s="402"/>
      <c r="CY292" t="str">
        <f t="shared" ca="1" si="491"/>
        <v xml:space="preserve">wR8'8&gt;1S </v>
      </c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</row>
    <row r="293" spans="1:133" x14ac:dyDescent="0.25">
      <c r="A293" s="126">
        <v>214</v>
      </c>
      <c r="B293" s="123">
        <f>IF(ввод!F216="","",ввод!F216)</f>
        <v>99.905594756674034</v>
      </c>
      <c r="C293" s="123">
        <f>IF(ввод!G216="","",ввод!G216)</f>
        <v>98.776354679019178</v>
      </c>
      <c r="D293" s="123" t="str">
        <f>IF(ввод!H216="","",ввод!H216)</f>
        <v/>
      </c>
      <c r="E293" s="124" t="str">
        <f>IF(ввод!I216="","",ввод!I216)</f>
        <v/>
      </c>
      <c r="F293" s="100">
        <f t="shared" si="387"/>
        <v>2</v>
      </c>
      <c r="G293" s="257">
        <f>IF(AND(F293&gt;=2,COUNTA(ввод!D216)=1),1,"")</f>
        <v>1</v>
      </c>
      <c r="H293" s="100">
        <f t="shared" si="423"/>
        <v>0.79849331649737232</v>
      </c>
      <c r="K293" s="100">
        <f t="shared" si="419"/>
        <v>99.340974717846606</v>
      </c>
      <c r="M293" s="100">
        <f>IF(ISNUMBER(парам!$B$8),K293-парам!$B$8,K293-$B$3)</f>
        <v>-0.65902528215339373</v>
      </c>
      <c r="N293" s="100">
        <f t="shared" si="420"/>
        <v>-0.66</v>
      </c>
      <c r="O293" s="125">
        <f t="shared" ca="1" si="424"/>
        <v>-0.83801635250143003</v>
      </c>
      <c r="P293" s="100">
        <f t="shared" si="425"/>
        <v>1.1292400776548561</v>
      </c>
      <c r="Q293" s="100">
        <f t="shared" si="421"/>
        <v>1.1000000000000001</v>
      </c>
      <c r="R293" s="125">
        <f t="shared" ca="1" si="426"/>
        <v>0.50673801969980836</v>
      </c>
      <c r="S293" s="100">
        <f t="shared" si="492"/>
        <v>1.8045518264420508</v>
      </c>
      <c r="T293" s="100">
        <f t="shared" si="427"/>
        <v>1.8</v>
      </c>
      <c r="U293" s="125">
        <f t="shared" ca="1" si="493"/>
        <v>2.2888794638859915</v>
      </c>
      <c r="V293" s="174">
        <f t="shared" ca="1" si="428"/>
        <v>0</v>
      </c>
      <c r="W293" s="351">
        <f t="shared" ca="1" si="429"/>
        <v>0</v>
      </c>
      <c r="X293" s="174">
        <f t="shared" ca="1" si="430"/>
        <v>1</v>
      </c>
      <c r="Y293" s="174">
        <f t="shared" ca="1" si="431"/>
        <v>0</v>
      </c>
      <c r="Z293" s="351">
        <f t="shared" si="432"/>
        <v>-1</v>
      </c>
      <c r="AA293" s="174">
        <f t="shared" si="433"/>
        <v>3</v>
      </c>
      <c r="AB293" s="174">
        <f t="shared" si="434"/>
        <v>2</v>
      </c>
      <c r="AC293" s="352">
        <f t="shared" si="494"/>
        <v>-1</v>
      </c>
      <c r="AD293" s="267">
        <f t="shared" si="435"/>
        <v>0</v>
      </c>
      <c r="AE293" s="267">
        <f t="shared" si="436"/>
        <v>1</v>
      </c>
      <c r="AF293" s="354">
        <f t="shared" ca="1" si="437"/>
        <v>0</v>
      </c>
      <c r="AG293" s="100">
        <f t="shared" ca="1" si="438"/>
        <v>5</v>
      </c>
      <c r="AH293" s="100">
        <f t="shared" ca="1" si="439"/>
        <v>2</v>
      </c>
      <c r="AI293" s="354">
        <f t="shared" ca="1" si="440"/>
        <v>1</v>
      </c>
      <c r="AJ293" s="100">
        <f t="shared" ca="1" si="441"/>
        <v>6</v>
      </c>
      <c r="AK293" s="100">
        <f t="shared" ca="1" si="442"/>
        <v>3</v>
      </c>
      <c r="AL293" s="354">
        <f t="shared" ca="1" si="443"/>
        <v>0</v>
      </c>
      <c r="AM293" s="354">
        <f t="shared" ca="1" si="444"/>
        <v>1</v>
      </c>
      <c r="AN293" s="100">
        <f t="shared" ref="AN293:AO293" ca="1" si="514">SUM(AL289:AL293)</f>
        <v>2</v>
      </c>
      <c r="AO293" s="100">
        <f t="shared" ca="1" si="514"/>
        <v>1</v>
      </c>
      <c r="AP293" s="355" t="str">
        <f t="shared" ca="1" si="446"/>
        <v/>
      </c>
      <c r="AQ293" s="355" t="str">
        <f t="shared" ca="1" si="447"/>
        <v/>
      </c>
      <c r="AR293" s="355" t="str">
        <f t="shared" si="448"/>
        <v/>
      </c>
      <c r="AS293" s="355" t="str">
        <f t="shared" si="449"/>
        <v/>
      </c>
      <c r="AT293" s="355" t="str">
        <f t="shared" ca="1" si="450"/>
        <v/>
      </c>
      <c r="AU293" s="355" t="str">
        <f t="shared" ca="1" si="451"/>
        <v/>
      </c>
      <c r="AV293" s="355" t="str">
        <f t="shared" ca="1" si="452"/>
        <v/>
      </c>
      <c r="AW293" s="379">
        <f t="shared" ca="1" si="453"/>
        <v>0</v>
      </c>
      <c r="AX293" s="351">
        <f t="shared" ca="1" si="454"/>
        <v>0</v>
      </c>
      <c r="AY293" s="174">
        <f t="shared" ca="1" si="455"/>
        <v>0</v>
      </c>
      <c r="AZ293" s="174">
        <f t="shared" ca="1" si="456"/>
        <v>0</v>
      </c>
      <c r="BA293" s="351"/>
      <c r="BB293" s="174"/>
      <c r="BC293" s="174"/>
      <c r="BD293" s="352">
        <f t="shared" si="457"/>
        <v>-1</v>
      </c>
      <c r="BE293" s="267">
        <f t="shared" si="458"/>
        <v>-2</v>
      </c>
      <c r="BF293" s="267">
        <f t="shared" si="459"/>
        <v>-3</v>
      </c>
      <c r="BG293" s="354">
        <f t="shared" ca="1" si="460"/>
        <v>0</v>
      </c>
      <c r="BH293" s="100">
        <f t="shared" ca="1" si="461"/>
        <v>5</v>
      </c>
      <c r="BI293" s="100">
        <f t="shared" ca="1" si="462"/>
        <v>3</v>
      </c>
      <c r="BJ293" s="354">
        <f t="shared" ca="1" si="463"/>
        <v>1</v>
      </c>
      <c r="BK293" s="100">
        <f t="shared" ca="1" si="464"/>
        <v>5</v>
      </c>
      <c r="BL293" s="100">
        <f t="shared" ca="1" si="465"/>
        <v>2</v>
      </c>
      <c r="BM293" s="354">
        <f t="shared" ca="1" si="466"/>
        <v>1</v>
      </c>
      <c r="BN293" s="354"/>
      <c r="BQ293" s="355" t="str">
        <f t="shared" ca="1" si="467"/>
        <v/>
      </c>
      <c r="BR293" s="355" t="str">
        <f t="shared" ca="1" si="468"/>
        <v/>
      </c>
      <c r="BS293" s="355"/>
      <c r="BT293" s="355" t="str">
        <f t="shared" si="469"/>
        <v/>
      </c>
      <c r="BU293" s="355" t="str">
        <f t="shared" ca="1" si="470"/>
        <v/>
      </c>
      <c r="BV293" s="355" t="str">
        <f t="shared" ca="1" si="471"/>
        <v/>
      </c>
      <c r="BW293" s="355"/>
      <c r="BX293" s="379">
        <f t="shared" ca="1" si="472"/>
        <v>1</v>
      </c>
      <c r="BY293" s="351">
        <f t="shared" ca="1" si="473"/>
        <v>1</v>
      </c>
      <c r="BZ293" s="174">
        <f t="shared" ca="1" si="474"/>
        <v>1</v>
      </c>
      <c r="CA293" s="174">
        <f t="shared" ca="1" si="475"/>
        <v>1</v>
      </c>
      <c r="CB293" s="351"/>
      <c r="CC293" s="174"/>
      <c r="CD293" s="174"/>
      <c r="CE293" s="352">
        <f t="shared" si="476"/>
        <v>1</v>
      </c>
      <c r="CF293" s="267">
        <f t="shared" si="477"/>
        <v>0</v>
      </c>
      <c r="CG293" s="267">
        <f t="shared" si="478"/>
        <v>-1</v>
      </c>
      <c r="CH293" s="354">
        <f t="shared" ca="1" si="479"/>
        <v>0</v>
      </c>
      <c r="CI293" s="100">
        <f t="shared" ca="1" si="480"/>
        <v>1</v>
      </c>
      <c r="CJ293" s="100">
        <f t="shared" ca="1" si="481"/>
        <v>0</v>
      </c>
      <c r="CK293" s="354">
        <f t="shared" ca="1" si="482"/>
        <v>1</v>
      </c>
      <c r="CL293" s="100">
        <f t="shared" ca="1" si="483"/>
        <v>8</v>
      </c>
      <c r="CM293" s="100">
        <f t="shared" ca="1" si="484"/>
        <v>4</v>
      </c>
      <c r="CN293" s="354">
        <f t="shared" ca="1" si="485"/>
        <v>1</v>
      </c>
      <c r="CO293" s="354"/>
      <c r="CR293" s="355" t="str">
        <f t="shared" ca="1" si="486"/>
        <v xml:space="preserve">wR1'1&gt;3S </v>
      </c>
      <c r="CS293" s="355" t="str">
        <f t="shared" ca="1" si="487"/>
        <v/>
      </c>
      <c r="CT293" s="355"/>
      <c r="CU293" s="355" t="str">
        <f t="shared" si="488"/>
        <v/>
      </c>
      <c r="CV293" s="355" t="str">
        <f t="shared" ca="1" si="489"/>
        <v/>
      </c>
      <c r="CW293" s="355" t="str">
        <f t="shared" ca="1" si="490"/>
        <v xml:space="preserve">wR8'8&gt;1S </v>
      </c>
      <c r="CX293" s="402"/>
      <c r="CY293" t="str">
        <f t="shared" ca="1" si="491"/>
        <v xml:space="preserve">wR1'1&gt;3S wR8'8&gt;1S </v>
      </c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</row>
    <row r="294" spans="1:133" x14ac:dyDescent="0.25">
      <c r="A294" s="126">
        <v>215</v>
      </c>
      <c r="B294" s="123">
        <f>IF(ввод!F217="","",ввод!F217)</f>
        <v>100.01540847514626</v>
      </c>
      <c r="C294" s="123">
        <f>IF(ввод!G217="","",ввод!G217)</f>
        <v>100.28693926324669</v>
      </c>
      <c r="D294" s="123" t="str">
        <f>IF(ввод!H217="","",ввод!H217)</f>
        <v/>
      </c>
      <c r="E294" s="124" t="str">
        <f>IF(ввод!I217="","",ввод!I217)</f>
        <v/>
      </c>
      <c r="F294" s="100">
        <f t="shared" si="387"/>
        <v>2</v>
      </c>
      <c r="G294" s="257">
        <f>IF(AND(F294&gt;=2,COUNTA(ввод!D217)=1),1,"")</f>
        <v>1</v>
      </c>
      <c r="H294" s="100">
        <f t="shared" si="423"/>
        <v>0.19200126156674507</v>
      </c>
      <c r="K294" s="100">
        <f t="shared" si="419"/>
        <v>100.15117386919647</v>
      </c>
      <c r="M294" s="100">
        <f>IF(ISNUMBER(парам!$B$8),K294-парам!$B$8,K294-$B$3)</f>
        <v>0.15117386919646947</v>
      </c>
      <c r="N294" s="100">
        <f t="shared" si="420"/>
        <v>0.15</v>
      </c>
      <c r="O294" s="125">
        <f t="shared" ca="1" si="424"/>
        <v>0.19223264704443668</v>
      </c>
      <c r="P294" s="100">
        <f t="shared" si="425"/>
        <v>0.27153078810043496</v>
      </c>
      <c r="Q294" s="100">
        <f t="shared" si="421"/>
        <v>0.27</v>
      </c>
      <c r="R294" s="125">
        <f t="shared" ca="1" si="426"/>
        <v>0.12184740567771241</v>
      </c>
      <c r="S294" s="100">
        <f t="shared" si="492"/>
        <v>0.8101991513498632</v>
      </c>
      <c r="T294" s="100">
        <f t="shared" si="427"/>
        <v>0.81</v>
      </c>
      <c r="U294" s="125">
        <f t="shared" ca="1" si="493"/>
        <v>1.0299957587486961</v>
      </c>
      <c r="V294" s="174">
        <f t="shared" ca="1" si="428"/>
        <v>0</v>
      </c>
      <c r="W294" s="351">
        <f t="shared" ca="1" si="429"/>
        <v>0</v>
      </c>
      <c r="X294" s="174">
        <f t="shared" ca="1" si="430"/>
        <v>0</v>
      </c>
      <c r="Y294" s="174">
        <f t="shared" ca="1" si="431"/>
        <v>1</v>
      </c>
      <c r="Z294" s="351">
        <f t="shared" si="432"/>
        <v>1</v>
      </c>
      <c r="AA294" s="174">
        <f t="shared" si="433"/>
        <v>5</v>
      </c>
      <c r="AB294" s="174">
        <f t="shared" si="434"/>
        <v>4</v>
      </c>
      <c r="AC294" s="352">
        <f t="shared" si="494"/>
        <v>1</v>
      </c>
      <c r="AD294" s="267">
        <f t="shared" si="435"/>
        <v>2</v>
      </c>
      <c r="AE294" s="267">
        <f t="shared" si="436"/>
        <v>1</v>
      </c>
      <c r="AF294" s="354">
        <f t="shared" ca="1" si="437"/>
        <v>1</v>
      </c>
      <c r="AG294" s="100">
        <f t="shared" ca="1" si="438"/>
        <v>6</v>
      </c>
      <c r="AH294" s="100">
        <f t="shared" ca="1" si="439"/>
        <v>3</v>
      </c>
      <c r="AI294" s="354">
        <f t="shared" ca="1" si="440"/>
        <v>0</v>
      </c>
      <c r="AJ294" s="100">
        <f t="shared" ca="1" si="441"/>
        <v>5</v>
      </c>
      <c r="AK294" s="100">
        <f t="shared" ca="1" si="442"/>
        <v>3</v>
      </c>
      <c r="AL294" s="354">
        <f t="shared" ca="1" si="443"/>
        <v>0</v>
      </c>
      <c r="AM294" s="354">
        <f t="shared" ca="1" si="444"/>
        <v>0</v>
      </c>
      <c r="AN294" s="100">
        <f t="shared" ref="AN294:AO294" ca="1" si="515">SUM(AL290:AL294)</f>
        <v>2</v>
      </c>
      <c r="AO294" s="100">
        <f t="shared" ca="1" si="515"/>
        <v>1</v>
      </c>
      <c r="AP294" s="355" t="str">
        <f t="shared" ca="1" si="446"/>
        <v/>
      </c>
      <c r="AQ294" s="355" t="str">
        <f t="shared" ca="1" si="447"/>
        <v/>
      </c>
      <c r="AR294" s="355" t="str">
        <f t="shared" si="448"/>
        <v/>
      </c>
      <c r="AS294" s="355" t="str">
        <f t="shared" si="449"/>
        <v/>
      </c>
      <c r="AT294" s="355" t="str">
        <f t="shared" ca="1" si="450"/>
        <v/>
      </c>
      <c r="AU294" s="355" t="str">
        <f t="shared" ca="1" si="451"/>
        <v/>
      </c>
      <c r="AV294" s="355" t="str">
        <f t="shared" ca="1" si="452"/>
        <v/>
      </c>
      <c r="AW294" s="379">
        <f t="shared" ca="1" si="453"/>
        <v>0</v>
      </c>
      <c r="AX294" s="351">
        <f t="shared" ca="1" si="454"/>
        <v>0</v>
      </c>
      <c r="AY294" s="174">
        <f t="shared" ca="1" si="455"/>
        <v>0</v>
      </c>
      <c r="AZ294" s="174">
        <f t="shared" ca="1" si="456"/>
        <v>0</v>
      </c>
      <c r="BA294" s="351"/>
      <c r="BB294" s="174"/>
      <c r="BC294" s="174"/>
      <c r="BD294" s="352">
        <f t="shared" si="457"/>
        <v>-1</v>
      </c>
      <c r="BE294" s="267">
        <f t="shared" si="458"/>
        <v>-4</v>
      </c>
      <c r="BF294" s="267">
        <f t="shared" si="459"/>
        <v>-3</v>
      </c>
      <c r="BG294" s="354">
        <f t="shared" ca="1" si="460"/>
        <v>1</v>
      </c>
      <c r="BH294" s="100">
        <f t="shared" ca="1" si="461"/>
        <v>5</v>
      </c>
      <c r="BI294" s="100">
        <f t="shared" ca="1" si="462"/>
        <v>3</v>
      </c>
      <c r="BJ294" s="354">
        <f t="shared" ca="1" si="463"/>
        <v>0</v>
      </c>
      <c r="BK294" s="100">
        <f t="shared" ca="1" si="464"/>
        <v>4</v>
      </c>
      <c r="BL294" s="100">
        <f t="shared" ca="1" si="465"/>
        <v>2</v>
      </c>
      <c r="BM294" s="354">
        <f t="shared" ca="1" si="466"/>
        <v>0</v>
      </c>
      <c r="BN294" s="354"/>
      <c r="BQ294" s="355" t="str">
        <f t="shared" ca="1" si="467"/>
        <v/>
      </c>
      <c r="BR294" s="355" t="str">
        <f t="shared" ca="1" si="468"/>
        <v/>
      </c>
      <c r="BS294" s="355"/>
      <c r="BT294" s="355" t="str">
        <f t="shared" si="469"/>
        <v/>
      </c>
      <c r="BU294" s="355" t="str">
        <f t="shared" ca="1" si="470"/>
        <v/>
      </c>
      <c r="BV294" s="355" t="str">
        <f t="shared" ca="1" si="471"/>
        <v/>
      </c>
      <c r="BW294" s="355"/>
      <c r="BX294" s="379">
        <f t="shared" ca="1" si="472"/>
        <v>0</v>
      </c>
      <c r="BY294" s="351">
        <f t="shared" ca="1" si="473"/>
        <v>1</v>
      </c>
      <c r="BZ294" s="174">
        <f t="shared" ca="1" si="474"/>
        <v>2</v>
      </c>
      <c r="CA294" s="174">
        <f t="shared" ca="1" si="475"/>
        <v>1</v>
      </c>
      <c r="CB294" s="351"/>
      <c r="CC294" s="174"/>
      <c r="CD294" s="174"/>
      <c r="CE294" s="352">
        <f t="shared" si="476"/>
        <v>-1</v>
      </c>
      <c r="CF294" s="267">
        <f t="shared" si="477"/>
        <v>-2</v>
      </c>
      <c r="CG294" s="267">
        <f t="shared" si="478"/>
        <v>-1</v>
      </c>
      <c r="CH294" s="354">
        <f t="shared" ca="1" si="479"/>
        <v>0</v>
      </c>
      <c r="CI294" s="100">
        <f t="shared" ca="1" si="480"/>
        <v>1</v>
      </c>
      <c r="CJ294" s="100">
        <f t="shared" ca="1" si="481"/>
        <v>0</v>
      </c>
      <c r="CK294" s="354">
        <f t="shared" ca="1" si="482"/>
        <v>1</v>
      </c>
      <c r="CL294" s="100">
        <f t="shared" ca="1" si="483"/>
        <v>8</v>
      </c>
      <c r="CM294" s="100">
        <f t="shared" ca="1" si="484"/>
        <v>4</v>
      </c>
      <c r="CN294" s="354">
        <f t="shared" ca="1" si="485"/>
        <v>1</v>
      </c>
      <c r="CO294" s="354"/>
      <c r="CR294" s="355" t="str">
        <f t="shared" ca="1" si="486"/>
        <v/>
      </c>
      <c r="CS294" s="355" t="str">
        <f t="shared" ca="1" si="487"/>
        <v xml:space="preserve">wR3'2&gt;2S </v>
      </c>
      <c r="CT294" s="355"/>
      <c r="CU294" s="355" t="str">
        <f t="shared" si="488"/>
        <v/>
      </c>
      <c r="CV294" s="355" t="str">
        <f t="shared" ca="1" si="489"/>
        <v/>
      </c>
      <c r="CW294" s="355" t="str">
        <f t="shared" ca="1" si="490"/>
        <v xml:space="preserve">wR8'8&gt;1S </v>
      </c>
      <c r="CX294" s="402"/>
      <c r="CY294" t="str">
        <f t="shared" ca="1" si="491"/>
        <v xml:space="preserve">wR3'2&gt;2S wR8'8&gt;1S </v>
      </c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</row>
    <row r="295" spans="1:133" x14ac:dyDescent="0.25">
      <c r="A295" s="126">
        <v>216</v>
      </c>
      <c r="B295" s="123">
        <f>IF(ввод!F218="","",ввод!F218)</f>
        <v>99.786099350780532</v>
      </c>
      <c r="C295" s="123">
        <f>IF(ввод!G218="","",ввод!G218)</f>
        <v>101.06095297013212</v>
      </c>
      <c r="D295" s="123" t="str">
        <f>IF(ввод!H218="","",ввод!H218)</f>
        <v/>
      </c>
      <c r="E295" s="124" t="str">
        <f>IF(ввод!I218="","",ввод!I218)</f>
        <v/>
      </c>
      <c r="F295" s="100">
        <f t="shared" si="387"/>
        <v>2</v>
      </c>
      <c r="G295" s="257">
        <f>IF(AND(F295&gt;=2,COUNTA(ввод!D218)=1),1,"")</f>
        <v>1</v>
      </c>
      <c r="H295" s="100">
        <f t="shared" si="423"/>
        <v>0.90145763926372213</v>
      </c>
      <c r="K295" s="100">
        <f t="shared" si="419"/>
        <v>100.42352616045633</v>
      </c>
      <c r="M295" s="100">
        <f>IF(ISNUMBER(парам!$B$8),K295-парам!$B$8,K295-$B$3)</f>
        <v>0.4235261604563334</v>
      </c>
      <c r="N295" s="100">
        <f t="shared" si="420"/>
        <v>0.42</v>
      </c>
      <c r="O295" s="125">
        <f t="shared" ca="1" si="424"/>
        <v>0.53855573949276925</v>
      </c>
      <c r="P295" s="100">
        <f t="shared" si="425"/>
        <v>1.2748536193515889</v>
      </c>
      <c r="Q295" s="100">
        <f t="shared" si="421"/>
        <v>1.3</v>
      </c>
      <c r="R295" s="125">
        <f t="shared" ca="1" si="426"/>
        <v>0.57208100497014747</v>
      </c>
      <c r="S295" s="100">
        <f t="shared" si="492"/>
        <v>0.27235229125986393</v>
      </c>
      <c r="T295" s="100">
        <f t="shared" si="427"/>
        <v>0.27</v>
      </c>
      <c r="U295" s="125">
        <f t="shared" ca="1" si="493"/>
        <v>0.34333191958289871</v>
      </c>
      <c r="V295" s="174">
        <f t="shared" ca="1" si="428"/>
        <v>0</v>
      </c>
      <c r="W295" s="351">
        <f t="shared" ca="1" si="429"/>
        <v>0</v>
      </c>
      <c r="X295" s="174">
        <f t="shared" ca="1" si="430"/>
        <v>0</v>
      </c>
      <c r="Y295" s="174">
        <f t="shared" ca="1" si="431"/>
        <v>0</v>
      </c>
      <c r="Z295" s="351">
        <f t="shared" si="432"/>
        <v>1</v>
      </c>
      <c r="AA295" s="174">
        <f t="shared" si="433"/>
        <v>5</v>
      </c>
      <c r="AB295" s="174">
        <f t="shared" si="434"/>
        <v>4</v>
      </c>
      <c r="AC295" s="352">
        <f t="shared" si="494"/>
        <v>1</v>
      </c>
      <c r="AD295" s="267">
        <f t="shared" si="435"/>
        <v>2</v>
      </c>
      <c r="AE295" s="267">
        <f t="shared" si="436"/>
        <v>3</v>
      </c>
      <c r="AF295" s="354">
        <f t="shared" ca="1" si="437"/>
        <v>1</v>
      </c>
      <c r="AG295" s="100">
        <f t="shared" ca="1" si="438"/>
        <v>6</v>
      </c>
      <c r="AH295" s="100">
        <f t="shared" ca="1" si="439"/>
        <v>4</v>
      </c>
      <c r="AI295" s="354">
        <f t="shared" ca="1" si="440"/>
        <v>0</v>
      </c>
      <c r="AJ295" s="100">
        <f t="shared" ca="1" si="441"/>
        <v>4</v>
      </c>
      <c r="AK295" s="100">
        <f t="shared" ca="1" si="442"/>
        <v>2</v>
      </c>
      <c r="AL295" s="354">
        <f t="shared" ca="1" si="443"/>
        <v>0</v>
      </c>
      <c r="AM295" s="354">
        <f t="shared" ca="1" si="444"/>
        <v>0</v>
      </c>
      <c r="AN295" s="100">
        <f t="shared" ref="AN295:AO295" ca="1" si="516">SUM(AL291:AL295)</f>
        <v>2</v>
      </c>
      <c r="AO295" s="100">
        <f t="shared" ca="1" si="516"/>
        <v>1</v>
      </c>
      <c r="AP295" s="355" t="str">
        <f t="shared" ca="1" si="446"/>
        <v/>
      </c>
      <c r="AQ295" s="355" t="str">
        <f t="shared" ca="1" si="447"/>
        <v/>
      </c>
      <c r="AR295" s="355" t="str">
        <f t="shared" si="448"/>
        <v/>
      </c>
      <c r="AS295" s="355" t="str">
        <f t="shared" si="449"/>
        <v/>
      </c>
      <c r="AT295" s="355" t="str">
        <f t="shared" ca="1" si="450"/>
        <v/>
      </c>
      <c r="AU295" s="355" t="str">
        <f t="shared" ca="1" si="451"/>
        <v/>
      </c>
      <c r="AV295" s="355" t="str">
        <f t="shared" ca="1" si="452"/>
        <v/>
      </c>
      <c r="AW295" s="379">
        <f t="shared" ca="1" si="453"/>
        <v>0</v>
      </c>
      <c r="AX295" s="351">
        <f t="shared" ca="1" si="454"/>
        <v>0</v>
      </c>
      <c r="AY295" s="174">
        <f t="shared" ca="1" si="455"/>
        <v>0</v>
      </c>
      <c r="AZ295" s="174">
        <f t="shared" ca="1" si="456"/>
        <v>0</v>
      </c>
      <c r="BA295" s="351"/>
      <c r="BB295" s="174"/>
      <c r="BC295" s="174"/>
      <c r="BD295" s="352">
        <f t="shared" si="457"/>
        <v>1</v>
      </c>
      <c r="BE295" s="267">
        <f t="shared" si="458"/>
        <v>-2</v>
      </c>
      <c r="BF295" s="267">
        <f t="shared" si="459"/>
        <v>-1</v>
      </c>
      <c r="BG295" s="354">
        <f t="shared" ca="1" si="460"/>
        <v>0</v>
      </c>
      <c r="BH295" s="100">
        <f t="shared" ca="1" si="461"/>
        <v>5</v>
      </c>
      <c r="BI295" s="100">
        <f t="shared" ca="1" si="462"/>
        <v>3</v>
      </c>
      <c r="BJ295" s="354">
        <f t="shared" ca="1" si="463"/>
        <v>1</v>
      </c>
      <c r="BK295" s="100">
        <f t="shared" ca="1" si="464"/>
        <v>5</v>
      </c>
      <c r="BL295" s="100">
        <f t="shared" ca="1" si="465"/>
        <v>3</v>
      </c>
      <c r="BM295" s="354">
        <f t="shared" ca="1" si="466"/>
        <v>1</v>
      </c>
      <c r="BN295" s="354"/>
      <c r="BQ295" s="355" t="str">
        <f t="shared" ca="1" si="467"/>
        <v/>
      </c>
      <c r="BR295" s="355" t="str">
        <f t="shared" ca="1" si="468"/>
        <v/>
      </c>
      <c r="BS295" s="355"/>
      <c r="BT295" s="355" t="str">
        <f t="shared" si="469"/>
        <v/>
      </c>
      <c r="BU295" s="355" t="str">
        <f t="shared" ca="1" si="470"/>
        <v/>
      </c>
      <c r="BV295" s="355" t="str">
        <f t="shared" ca="1" si="471"/>
        <v/>
      </c>
      <c r="BW295" s="355"/>
      <c r="BX295" s="379">
        <f t="shared" ca="1" si="472"/>
        <v>0</v>
      </c>
      <c r="BY295" s="351">
        <f t="shared" ca="1" si="473"/>
        <v>0</v>
      </c>
      <c r="BZ295" s="174">
        <f t="shared" ca="1" si="474"/>
        <v>1</v>
      </c>
      <c r="CA295" s="174">
        <f t="shared" ca="1" si="475"/>
        <v>1</v>
      </c>
      <c r="CB295" s="351"/>
      <c r="CC295" s="174"/>
      <c r="CD295" s="174"/>
      <c r="CE295" s="352">
        <f t="shared" si="476"/>
        <v>-1</v>
      </c>
      <c r="CF295" s="267">
        <f t="shared" si="477"/>
        <v>-2</v>
      </c>
      <c r="CG295" s="267">
        <f t="shared" si="478"/>
        <v>-1</v>
      </c>
      <c r="CH295" s="354">
        <f t="shared" ca="1" si="479"/>
        <v>1</v>
      </c>
      <c r="CI295" s="100">
        <f t="shared" ca="1" si="480"/>
        <v>2</v>
      </c>
      <c r="CJ295" s="100">
        <f t="shared" ca="1" si="481"/>
        <v>1</v>
      </c>
      <c r="CK295" s="354">
        <f t="shared" ca="1" si="482"/>
        <v>0</v>
      </c>
      <c r="CL295" s="100">
        <f t="shared" ca="1" si="483"/>
        <v>7</v>
      </c>
      <c r="CM295" s="100">
        <f t="shared" ca="1" si="484"/>
        <v>3</v>
      </c>
      <c r="CN295" s="354">
        <f t="shared" ca="1" si="485"/>
        <v>0</v>
      </c>
      <c r="CO295" s="354"/>
      <c r="CR295" s="355" t="str">
        <f t="shared" ca="1" si="486"/>
        <v/>
      </c>
      <c r="CS295" s="355" t="str">
        <f t="shared" ca="1" si="487"/>
        <v/>
      </c>
      <c r="CT295" s="355"/>
      <c r="CU295" s="355" t="str">
        <f t="shared" si="488"/>
        <v/>
      </c>
      <c r="CV295" s="355" t="str">
        <f t="shared" ca="1" si="489"/>
        <v/>
      </c>
      <c r="CW295" s="355" t="str">
        <f t="shared" ca="1" si="490"/>
        <v/>
      </c>
      <c r="CX295" s="402"/>
      <c r="CY295" t="str">
        <f t="shared" ca="1" si="491"/>
        <v/>
      </c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</row>
    <row r="296" spans="1:133" x14ac:dyDescent="0.25">
      <c r="A296" s="126">
        <v>217</v>
      </c>
      <c r="B296" s="123">
        <f>IF(ввод!F219="","",ввод!F219)</f>
        <v>99.502599785560918</v>
      </c>
      <c r="C296" s="123">
        <f>IF(ввод!G219="","",ввод!G219)</f>
        <v>98.818000194674084</v>
      </c>
      <c r="D296" s="123" t="str">
        <f>IF(ввод!H219="","",ввод!H219)</f>
        <v/>
      </c>
      <c r="E296" s="124" t="str">
        <f>IF(ввод!I219="","",ввод!I219)</f>
        <v/>
      </c>
      <c r="F296" s="100">
        <f t="shared" si="387"/>
        <v>2</v>
      </c>
      <c r="G296" s="257">
        <f>IF(AND(F296&gt;=2,COUNTA(ввод!D219)=1),1,"")</f>
        <v>1</v>
      </c>
      <c r="H296" s="100">
        <f t="shared" si="423"/>
        <v>0.4840850131136159</v>
      </c>
      <c r="K296" s="100">
        <f t="shared" si="419"/>
        <v>99.160299990117494</v>
      </c>
      <c r="M296" s="100">
        <f>IF(ISNUMBER(парам!$B$8),K296-парам!$B$8,K296-$B$3)</f>
        <v>-0.83970000988250604</v>
      </c>
      <c r="N296" s="100">
        <f t="shared" si="420"/>
        <v>-0.84</v>
      </c>
      <c r="O296" s="125">
        <f t="shared" ca="1" si="424"/>
        <v>-1.0677622824694066</v>
      </c>
      <c r="P296" s="100">
        <f t="shared" si="425"/>
        <v>0.6845995908868332</v>
      </c>
      <c r="Q296" s="100">
        <f t="shared" si="421"/>
        <v>0.68</v>
      </c>
      <c r="R296" s="125">
        <f t="shared" ca="1" si="426"/>
        <v>0.30720893443114594</v>
      </c>
      <c r="S296" s="100">
        <f t="shared" si="492"/>
        <v>1.2632261703388394</v>
      </c>
      <c r="T296" s="100">
        <f t="shared" si="427"/>
        <v>1.3</v>
      </c>
      <c r="U296" s="125">
        <f t="shared" ca="1" si="493"/>
        <v>1.6530796128065492</v>
      </c>
      <c r="V296" s="174">
        <f t="shared" ca="1" si="428"/>
        <v>0</v>
      </c>
      <c r="W296" s="351">
        <f t="shared" ca="1" si="429"/>
        <v>0</v>
      </c>
      <c r="X296" s="174">
        <f t="shared" ca="1" si="430"/>
        <v>0</v>
      </c>
      <c r="Y296" s="174">
        <f t="shared" ca="1" si="431"/>
        <v>0</v>
      </c>
      <c r="Z296" s="351">
        <f t="shared" si="432"/>
        <v>-1</v>
      </c>
      <c r="AA296" s="174">
        <f t="shared" si="433"/>
        <v>3</v>
      </c>
      <c r="AB296" s="174">
        <f t="shared" si="434"/>
        <v>2</v>
      </c>
      <c r="AC296" s="352">
        <f t="shared" si="494"/>
        <v>-1</v>
      </c>
      <c r="AD296" s="267">
        <f t="shared" si="435"/>
        <v>2</v>
      </c>
      <c r="AE296" s="267">
        <f t="shared" si="436"/>
        <v>1</v>
      </c>
      <c r="AF296" s="354">
        <f t="shared" ca="1" si="437"/>
        <v>0</v>
      </c>
      <c r="AG296" s="100">
        <f t="shared" ca="1" si="438"/>
        <v>5</v>
      </c>
      <c r="AH296" s="100">
        <f t="shared" ca="1" si="439"/>
        <v>3</v>
      </c>
      <c r="AI296" s="354">
        <f t="shared" ca="1" si="440"/>
        <v>1</v>
      </c>
      <c r="AJ296" s="100">
        <f t="shared" ca="1" si="441"/>
        <v>4</v>
      </c>
      <c r="AK296" s="100">
        <f t="shared" ca="1" si="442"/>
        <v>2</v>
      </c>
      <c r="AL296" s="354">
        <f t="shared" ca="1" si="443"/>
        <v>0</v>
      </c>
      <c r="AM296" s="354">
        <f t="shared" ca="1" si="444"/>
        <v>1</v>
      </c>
      <c r="AN296" s="100">
        <f t="shared" ref="AN296:AO296" ca="1" si="517">SUM(AL292:AL296)</f>
        <v>1</v>
      </c>
      <c r="AO296" s="100">
        <f t="shared" ca="1" si="517"/>
        <v>2</v>
      </c>
      <c r="AP296" s="355" t="str">
        <f t="shared" ca="1" si="446"/>
        <v/>
      </c>
      <c r="AQ296" s="355" t="str">
        <f t="shared" ca="1" si="447"/>
        <v/>
      </c>
      <c r="AR296" s="355" t="str">
        <f t="shared" si="448"/>
        <v/>
      </c>
      <c r="AS296" s="355" t="str">
        <f t="shared" si="449"/>
        <v/>
      </c>
      <c r="AT296" s="355" t="str">
        <f t="shared" ca="1" si="450"/>
        <v/>
      </c>
      <c r="AU296" s="355" t="str">
        <f t="shared" ca="1" si="451"/>
        <v/>
      </c>
      <c r="AV296" s="355" t="str">
        <f t="shared" ca="1" si="452"/>
        <v/>
      </c>
      <c r="AW296" s="379">
        <f t="shared" ca="1" si="453"/>
        <v>0</v>
      </c>
      <c r="AX296" s="351">
        <f t="shared" ca="1" si="454"/>
        <v>0</v>
      </c>
      <c r="AY296" s="174">
        <f t="shared" ca="1" si="455"/>
        <v>0</v>
      </c>
      <c r="AZ296" s="174">
        <f t="shared" ca="1" si="456"/>
        <v>0</v>
      </c>
      <c r="BA296" s="351"/>
      <c r="BB296" s="174"/>
      <c r="BC296" s="174"/>
      <c r="BD296" s="352">
        <f t="shared" si="457"/>
        <v>-1</v>
      </c>
      <c r="BE296" s="267">
        <f t="shared" si="458"/>
        <v>-2</v>
      </c>
      <c r="BF296" s="267">
        <f t="shared" si="459"/>
        <v>-1</v>
      </c>
      <c r="BG296" s="354">
        <f t="shared" ca="1" si="460"/>
        <v>1</v>
      </c>
      <c r="BH296" s="100">
        <f t="shared" ca="1" si="461"/>
        <v>5</v>
      </c>
      <c r="BI296" s="100">
        <f t="shared" ca="1" si="462"/>
        <v>4</v>
      </c>
      <c r="BJ296" s="354">
        <f t="shared" ca="1" si="463"/>
        <v>0</v>
      </c>
      <c r="BK296" s="100">
        <f t="shared" ca="1" si="464"/>
        <v>4</v>
      </c>
      <c r="BL296" s="100">
        <f t="shared" ca="1" si="465"/>
        <v>2</v>
      </c>
      <c r="BM296" s="354">
        <f t="shared" ca="1" si="466"/>
        <v>0</v>
      </c>
      <c r="BN296" s="354"/>
      <c r="BQ296" s="355" t="str">
        <f t="shared" ca="1" si="467"/>
        <v/>
      </c>
      <c r="BR296" s="355" t="str">
        <f t="shared" ca="1" si="468"/>
        <v/>
      </c>
      <c r="BS296" s="355"/>
      <c r="BT296" s="355" t="str">
        <f t="shared" si="469"/>
        <v/>
      </c>
      <c r="BU296" s="355" t="str">
        <f t="shared" ca="1" si="470"/>
        <v/>
      </c>
      <c r="BV296" s="355" t="str">
        <f t="shared" ca="1" si="471"/>
        <v/>
      </c>
      <c r="BW296" s="355"/>
      <c r="BX296" s="379">
        <f t="shared" ca="1" si="472"/>
        <v>0</v>
      </c>
      <c r="BY296" s="351">
        <f t="shared" ca="1" si="473"/>
        <v>1</v>
      </c>
      <c r="BZ296" s="174">
        <f t="shared" ca="1" si="474"/>
        <v>1</v>
      </c>
      <c r="CA296" s="174">
        <f t="shared" ca="1" si="475"/>
        <v>2</v>
      </c>
      <c r="CB296" s="351"/>
      <c r="CC296" s="174"/>
      <c r="CD296" s="174"/>
      <c r="CE296" s="352">
        <f t="shared" si="476"/>
        <v>1</v>
      </c>
      <c r="CF296" s="267">
        <f t="shared" si="477"/>
        <v>0</v>
      </c>
      <c r="CG296" s="267">
        <f t="shared" si="478"/>
        <v>-1</v>
      </c>
      <c r="CH296" s="354">
        <f t="shared" ca="1" si="479"/>
        <v>0</v>
      </c>
      <c r="CI296" s="100">
        <f t="shared" ca="1" si="480"/>
        <v>1</v>
      </c>
      <c r="CJ296" s="100">
        <f t="shared" ca="1" si="481"/>
        <v>1</v>
      </c>
      <c r="CK296" s="354">
        <f t="shared" ca="1" si="482"/>
        <v>1</v>
      </c>
      <c r="CL296" s="100">
        <f t="shared" ca="1" si="483"/>
        <v>7</v>
      </c>
      <c r="CM296" s="100">
        <f t="shared" ca="1" si="484"/>
        <v>3</v>
      </c>
      <c r="CN296" s="354">
        <f t="shared" ca="1" si="485"/>
        <v>1</v>
      </c>
      <c r="CO296" s="354"/>
      <c r="CR296" s="355" t="str">
        <f t="shared" ca="1" si="486"/>
        <v/>
      </c>
      <c r="CS296" s="355" t="str">
        <f t="shared" ca="1" si="487"/>
        <v xml:space="preserve">wR3'2&gt;2S </v>
      </c>
      <c r="CT296" s="355"/>
      <c r="CU296" s="355" t="str">
        <f t="shared" si="488"/>
        <v/>
      </c>
      <c r="CV296" s="355" t="str">
        <f t="shared" ca="1" si="489"/>
        <v/>
      </c>
      <c r="CW296" s="355" t="str">
        <f t="shared" ca="1" si="490"/>
        <v/>
      </c>
      <c r="CX296" s="402"/>
      <c r="CY296" t="str">
        <f t="shared" ca="1" si="491"/>
        <v xml:space="preserve">wR3'2&gt;2S </v>
      </c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</row>
    <row r="297" spans="1:133" x14ac:dyDescent="0.25">
      <c r="A297" s="126">
        <v>218</v>
      </c>
      <c r="B297" s="123">
        <f>IF(ввод!F220="","",ввод!F220)</f>
        <v>99.403729445693187</v>
      </c>
      <c r="C297" s="123">
        <f>IF(ввод!G220="","",ввод!G220)</f>
        <v>99.770739867100474</v>
      </c>
      <c r="D297" s="123" t="str">
        <f>IF(ввод!H220="","",ввод!H220)</f>
        <v/>
      </c>
      <c r="E297" s="124" t="str">
        <f>IF(ввод!I220="","",ввод!I220)</f>
        <v/>
      </c>
      <c r="F297" s="100">
        <f t="shared" si="387"/>
        <v>2</v>
      </c>
      <c r="G297" s="257">
        <f>IF(AND(F297&gt;=2,COUNTA(ввод!D220)=1),1,"")</f>
        <v>1</v>
      </c>
      <c r="H297" s="100">
        <f t="shared" si="423"/>
        <v>0.25951555774322471</v>
      </c>
      <c r="K297" s="100">
        <f t="shared" si="419"/>
        <v>99.587234656396831</v>
      </c>
      <c r="M297" s="100">
        <f>IF(ISNUMBER(парам!$B$8),K297-парам!$B$8,K297-$B$3)</f>
        <v>-0.4127653436031693</v>
      </c>
      <c r="N297" s="100">
        <f t="shared" si="420"/>
        <v>-0.41</v>
      </c>
      <c r="O297" s="125">
        <f t="shared" ca="1" si="424"/>
        <v>-0.52487228798729957</v>
      </c>
      <c r="P297" s="100">
        <f t="shared" si="425"/>
        <v>0.36701042140728646</v>
      </c>
      <c r="Q297" s="100">
        <f t="shared" si="421"/>
        <v>0.37</v>
      </c>
      <c r="R297" s="125">
        <f t="shared" ca="1" si="426"/>
        <v>0.16469317537803804</v>
      </c>
      <c r="S297" s="100">
        <f t="shared" si="492"/>
        <v>0.42693466627933674</v>
      </c>
      <c r="T297" s="100">
        <f t="shared" si="427"/>
        <v>0.43</v>
      </c>
      <c r="U297" s="125">
        <f t="shared" ca="1" si="493"/>
        <v>0.54678787192832012</v>
      </c>
      <c r="V297" s="174">
        <f t="shared" ca="1" si="428"/>
        <v>0</v>
      </c>
      <c r="W297" s="351">
        <f t="shared" ca="1" si="429"/>
        <v>0</v>
      </c>
      <c r="X297" s="174">
        <f t="shared" ca="1" si="430"/>
        <v>0</v>
      </c>
      <c r="Y297" s="174">
        <f t="shared" ca="1" si="431"/>
        <v>0</v>
      </c>
      <c r="Z297" s="351">
        <f t="shared" si="432"/>
        <v>-1</v>
      </c>
      <c r="AA297" s="174">
        <f t="shared" si="433"/>
        <v>3</v>
      </c>
      <c r="AB297" s="174">
        <f t="shared" si="434"/>
        <v>0</v>
      </c>
      <c r="AC297" s="352">
        <f t="shared" si="494"/>
        <v>1</v>
      </c>
      <c r="AD297" s="267">
        <f t="shared" si="435"/>
        <v>2</v>
      </c>
      <c r="AE297" s="267">
        <f t="shared" si="436"/>
        <v>1</v>
      </c>
      <c r="AF297" s="354">
        <f t="shared" ca="1" si="437"/>
        <v>1</v>
      </c>
      <c r="AG297" s="100">
        <f t="shared" ca="1" si="438"/>
        <v>6</v>
      </c>
      <c r="AH297" s="100">
        <f t="shared" ca="1" si="439"/>
        <v>3</v>
      </c>
      <c r="AI297" s="354">
        <f t="shared" ca="1" si="440"/>
        <v>0</v>
      </c>
      <c r="AJ297" s="100">
        <f t="shared" ca="1" si="441"/>
        <v>4</v>
      </c>
      <c r="AK297" s="100">
        <f t="shared" ca="1" si="442"/>
        <v>1</v>
      </c>
      <c r="AL297" s="354">
        <f t="shared" ca="1" si="443"/>
        <v>0</v>
      </c>
      <c r="AM297" s="354">
        <f t="shared" ca="1" si="444"/>
        <v>0</v>
      </c>
      <c r="AN297" s="100">
        <f t="shared" ref="AN297:AO297" ca="1" si="518">SUM(AL293:AL297)</f>
        <v>0</v>
      </c>
      <c r="AO297" s="100">
        <f t="shared" ca="1" si="518"/>
        <v>2</v>
      </c>
      <c r="AP297" s="355" t="str">
        <f t="shared" ca="1" si="446"/>
        <v/>
      </c>
      <c r="AQ297" s="355" t="str">
        <f t="shared" ca="1" si="447"/>
        <v/>
      </c>
      <c r="AR297" s="355" t="str">
        <f t="shared" si="448"/>
        <v/>
      </c>
      <c r="AS297" s="355" t="str">
        <f t="shared" si="449"/>
        <v/>
      </c>
      <c r="AT297" s="355" t="str">
        <f t="shared" ca="1" si="450"/>
        <v/>
      </c>
      <c r="AU297" s="355" t="str">
        <f t="shared" ca="1" si="451"/>
        <v/>
      </c>
      <c r="AV297" s="355" t="str">
        <f t="shared" ca="1" si="452"/>
        <v/>
      </c>
      <c r="AW297" s="379">
        <f t="shared" ca="1" si="453"/>
        <v>0</v>
      </c>
      <c r="AX297" s="351">
        <f t="shared" ca="1" si="454"/>
        <v>0</v>
      </c>
      <c r="AY297" s="174">
        <f t="shared" ca="1" si="455"/>
        <v>0</v>
      </c>
      <c r="AZ297" s="174">
        <f t="shared" ca="1" si="456"/>
        <v>0</v>
      </c>
      <c r="BA297" s="351"/>
      <c r="BB297" s="174"/>
      <c r="BC297" s="174"/>
      <c r="BD297" s="352">
        <f t="shared" si="457"/>
        <v>-1</v>
      </c>
      <c r="BE297" s="267">
        <f t="shared" si="458"/>
        <v>-2</v>
      </c>
      <c r="BF297" s="267">
        <f t="shared" si="459"/>
        <v>-3</v>
      </c>
      <c r="BG297" s="354">
        <f t="shared" ca="1" si="460"/>
        <v>1</v>
      </c>
      <c r="BH297" s="100">
        <f t="shared" ca="1" si="461"/>
        <v>6</v>
      </c>
      <c r="BI297" s="100">
        <f t="shared" ca="1" si="462"/>
        <v>4</v>
      </c>
      <c r="BJ297" s="354">
        <f t="shared" ca="1" si="463"/>
        <v>0</v>
      </c>
      <c r="BK297" s="100">
        <f t="shared" ca="1" si="464"/>
        <v>3</v>
      </c>
      <c r="BL297" s="100">
        <f t="shared" ca="1" si="465"/>
        <v>1</v>
      </c>
      <c r="BM297" s="354">
        <f t="shared" ca="1" si="466"/>
        <v>0</v>
      </c>
      <c r="BN297" s="354"/>
      <c r="BQ297" s="355" t="str">
        <f t="shared" ca="1" si="467"/>
        <v/>
      </c>
      <c r="BR297" s="355" t="str">
        <f t="shared" ca="1" si="468"/>
        <v/>
      </c>
      <c r="BS297" s="355"/>
      <c r="BT297" s="355" t="str">
        <f t="shared" si="469"/>
        <v/>
      </c>
      <c r="BU297" s="355" t="str">
        <f t="shared" ca="1" si="470"/>
        <v/>
      </c>
      <c r="BV297" s="355" t="str">
        <f t="shared" ca="1" si="471"/>
        <v/>
      </c>
      <c r="BW297" s="355"/>
      <c r="BX297" s="379">
        <f t="shared" ca="1" si="472"/>
        <v>0</v>
      </c>
      <c r="BY297" s="351">
        <f t="shared" ca="1" si="473"/>
        <v>0</v>
      </c>
      <c r="BZ297" s="174">
        <f t="shared" ca="1" si="474"/>
        <v>1</v>
      </c>
      <c r="CA297" s="174">
        <f t="shared" ca="1" si="475"/>
        <v>0</v>
      </c>
      <c r="CB297" s="351"/>
      <c r="CC297" s="174"/>
      <c r="CD297" s="174"/>
      <c r="CE297" s="352">
        <f t="shared" si="476"/>
        <v>-1</v>
      </c>
      <c r="CF297" s="267">
        <f t="shared" si="477"/>
        <v>-2</v>
      </c>
      <c r="CG297" s="267">
        <f t="shared" si="478"/>
        <v>-1</v>
      </c>
      <c r="CH297" s="354">
        <f t="shared" ca="1" si="479"/>
        <v>0</v>
      </c>
      <c r="CI297" s="100">
        <f t="shared" ca="1" si="480"/>
        <v>1</v>
      </c>
      <c r="CJ297" s="100">
        <f t="shared" ca="1" si="481"/>
        <v>1</v>
      </c>
      <c r="CK297" s="354">
        <f t="shared" ca="1" si="482"/>
        <v>1</v>
      </c>
      <c r="CL297" s="100">
        <f t="shared" ca="1" si="483"/>
        <v>7</v>
      </c>
      <c r="CM297" s="100">
        <f t="shared" ca="1" si="484"/>
        <v>3</v>
      </c>
      <c r="CN297" s="354">
        <f t="shared" ca="1" si="485"/>
        <v>0</v>
      </c>
      <c r="CO297" s="354"/>
      <c r="CR297" s="355" t="str">
        <f t="shared" ca="1" si="486"/>
        <v/>
      </c>
      <c r="CS297" s="355" t="str">
        <f t="shared" ca="1" si="487"/>
        <v/>
      </c>
      <c r="CT297" s="355"/>
      <c r="CU297" s="355" t="str">
        <f t="shared" si="488"/>
        <v/>
      </c>
      <c r="CV297" s="355" t="str">
        <f t="shared" ca="1" si="489"/>
        <v/>
      </c>
      <c r="CW297" s="355" t="str">
        <f t="shared" ca="1" si="490"/>
        <v/>
      </c>
      <c r="CX297" s="402"/>
      <c r="CY297" t="str">
        <f t="shared" ca="1" si="491"/>
        <v/>
      </c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</row>
    <row r="298" spans="1:133" x14ac:dyDescent="0.25">
      <c r="A298" s="126">
        <v>219</v>
      </c>
      <c r="B298" s="123">
        <f>IF(ввод!F221="","",ввод!F221)</f>
        <v>99.35675597590587</v>
      </c>
      <c r="C298" s="123">
        <f>IF(ввод!G221="","",ввод!G221)</f>
        <v>101.45880128573147</v>
      </c>
      <c r="D298" s="123" t="str">
        <f>IF(ввод!H221="","",ввод!H221)</f>
        <v/>
      </c>
      <c r="E298" s="124" t="str">
        <f>IF(ввод!I221="","",ввод!I221)</f>
        <v/>
      </c>
      <c r="F298" s="100">
        <f t="shared" si="387"/>
        <v>2</v>
      </c>
      <c r="G298" s="257">
        <f>IF(AND(F298&gt;=2,COUNTA(ввод!D221)=1),1,"")</f>
        <v>1</v>
      </c>
      <c r="H298" s="100">
        <f t="shared" si="423"/>
        <v>1.486370492939058</v>
      </c>
      <c r="K298" s="100">
        <f t="shared" si="419"/>
        <v>100.40777863081867</v>
      </c>
      <c r="M298" s="100">
        <f>IF(ISNUMBER(парам!$B$8),K298-парам!$B$8,K298-$B$3)</f>
        <v>0.40777863081866883</v>
      </c>
      <c r="N298" s="100">
        <f t="shared" si="420"/>
        <v>0.41</v>
      </c>
      <c r="O298" s="125">
        <f t="shared" ca="1" si="424"/>
        <v>0.51853118549577681</v>
      </c>
      <c r="P298" s="100">
        <f t="shared" si="425"/>
        <v>2.1020453098255985</v>
      </c>
      <c r="Q298" s="100">
        <f t="shared" si="421"/>
        <v>2.1</v>
      </c>
      <c r="R298" s="125">
        <f t="shared" ca="1" si="426"/>
        <v>0.94327707517467363</v>
      </c>
      <c r="S298" s="100">
        <f t="shared" si="492"/>
        <v>0.82054397442183813</v>
      </c>
      <c r="T298" s="100">
        <f t="shared" si="427"/>
        <v>0.82</v>
      </c>
      <c r="U298" s="125">
        <f t="shared" ca="1" si="493"/>
        <v>1.042711755770285</v>
      </c>
      <c r="V298" s="174">
        <f t="shared" ca="1" si="428"/>
        <v>0</v>
      </c>
      <c r="W298" s="351">
        <f t="shared" ca="1" si="429"/>
        <v>0</v>
      </c>
      <c r="X298" s="174">
        <f t="shared" ca="1" si="430"/>
        <v>0</v>
      </c>
      <c r="Y298" s="174">
        <f t="shared" ca="1" si="431"/>
        <v>0</v>
      </c>
      <c r="Z298" s="351">
        <f t="shared" si="432"/>
        <v>1</v>
      </c>
      <c r="AA298" s="174">
        <f t="shared" si="433"/>
        <v>3</v>
      </c>
      <c r="AB298" s="174">
        <f t="shared" si="434"/>
        <v>0</v>
      </c>
      <c r="AC298" s="352">
        <f t="shared" si="494"/>
        <v>1</v>
      </c>
      <c r="AD298" s="267">
        <f t="shared" si="435"/>
        <v>2</v>
      </c>
      <c r="AE298" s="267">
        <f t="shared" si="436"/>
        <v>3</v>
      </c>
      <c r="AF298" s="354">
        <f t="shared" ca="1" si="437"/>
        <v>1</v>
      </c>
      <c r="AG298" s="100">
        <f t="shared" ca="1" si="438"/>
        <v>7</v>
      </c>
      <c r="AH298" s="100">
        <f t="shared" ca="1" si="439"/>
        <v>4</v>
      </c>
      <c r="AI298" s="354">
        <f t="shared" ca="1" si="440"/>
        <v>0</v>
      </c>
      <c r="AJ298" s="100">
        <f t="shared" ca="1" si="441"/>
        <v>4</v>
      </c>
      <c r="AK298" s="100">
        <f t="shared" ca="1" si="442"/>
        <v>1</v>
      </c>
      <c r="AL298" s="354">
        <f t="shared" ca="1" si="443"/>
        <v>0</v>
      </c>
      <c r="AM298" s="354">
        <f t="shared" ca="1" si="444"/>
        <v>0</v>
      </c>
      <c r="AN298" s="100">
        <f t="shared" ref="AN298:AO298" ca="1" si="519">SUM(AL294:AL298)</f>
        <v>0</v>
      </c>
      <c r="AO298" s="100">
        <f t="shared" ca="1" si="519"/>
        <v>1</v>
      </c>
      <c r="AP298" s="355" t="str">
        <f t="shared" ca="1" si="446"/>
        <v/>
      </c>
      <c r="AQ298" s="355" t="str">
        <f t="shared" ca="1" si="447"/>
        <v/>
      </c>
      <c r="AR298" s="355" t="str">
        <f t="shared" si="448"/>
        <v/>
      </c>
      <c r="AS298" s="355" t="str">
        <f t="shared" si="449"/>
        <v/>
      </c>
      <c r="AT298" s="355" t="str">
        <f t="shared" ca="1" si="450"/>
        <v/>
      </c>
      <c r="AU298" s="355" t="str">
        <f t="shared" ca="1" si="451"/>
        <v/>
      </c>
      <c r="AV298" s="355" t="str">
        <f t="shared" ca="1" si="452"/>
        <v/>
      </c>
      <c r="AW298" s="379">
        <f t="shared" ca="1" si="453"/>
        <v>0</v>
      </c>
      <c r="AX298" s="351">
        <f t="shared" ca="1" si="454"/>
        <v>0</v>
      </c>
      <c r="AY298" s="174">
        <f t="shared" ca="1" si="455"/>
        <v>0</v>
      </c>
      <c r="AZ298" s="174">
        <f t="shared" ca="1" si="456"/>
        <v>0</v>
      </c>
      <c r="BA298" s="351"/>
      <c r="BB298" s="174"/>
      <c r="BC298" s="174"/>
      <c r="BD298" s="352">
        <f t="shared" si="457"/>
        <v>1</v>
      </c>
      <c r="BE298" s="267">
        <f t="shared" si="458"/>
        <v>-2</v>
      </c>
      <c r="BF298" s="267">
        <f t="shared" si="459"/>
        <v>-1</v>
      </c>
      <c r="BG298" s="354">
        <f t="shared" ca="1" si="460"/>
        <v>0</v>
      </c>
      <c r="BH298" s="100">
        <f t="shared" ca="1" si="461"/>
        <v>6</v>
      </c>
      <c r="BI298" s="100">
        <f t="shared" ca="1" si="462"/>
        <v>3</v>
      </c>
      <c r="BJ298" s="354">
        <f t="shared" ca="1" si="463"/>
        <v>1</v>
      </c>
      <c r="BK298" s="100">
        <f t="shared" ca="1" si="464"/>
        <v>4</v>
      </c>
      <c r="BL298" s="100">
        <f t="shared" ca="1" si="465"/>
        <v>2</v>
      </c>
      <c r="BM298" s="354">
        <f t="shared" ca="1" si="466"/>
        <v>1</v>
      </c>
      <c r="BN298" s="354"/>
      <c r="BQ298" s="355" t="str">
        <f t="shared" ca="1" si="467"/>
        <v/>
      </c>
      <c r="BR298" s="355" t="str">
        <f t="shared" ca="1" si="468"/>
        <v/>
      </c>
      <c r="BS298" s="355"/>
      <c r="BT298" s="355" t="str">
        <f t="shared" si="469"/>
        <v/>
      </c>
      <c r="BU298" s="355" t="str">
        <f t="shared" ca="1" si="470"/>
        <v/>
      </c>
      <c r="BV298" s="355" t="str">
        <f t="shared" ca="1" si="471"/>
        <v/>
      </c>
      <c r="BW298" s="355"/>
      <c r="BX298" s="379">
        <f t="shared" ca="1" si="472"/>
        <v>0</v>
      </c>
      <c r="BY298" s="351">
        <f t="shared" ca="1" si="473"/>
        <v>1</v>
      </c>
      <c r="BZ298" s="174">
        <f t="shared" ca="1" si="474"/>
        <v>1</v>
      </c>
      <c r="CA298" s="174">
        <f t="shared" ca="1" si="475"/>
        <v>2</v>
      </c>
      <c r="CB298" s="351"/>
      <c r="CC298" s="174"/>
      <c r="CD298" s="174"/>
      <c r="CE298" s="352">
        <f t="shared" si="476"/>
        <v>1</v>
      </c>
      <c r="CF298" s="267">
        <f t="shared" si="477"/>
        <v>0</v>
      </c>
      <c r="CG298" s="267">
        <f t="shared" si="478"/>
        <v>-1</v>
      </c>
      <c r="CH298" s="354">
        <f t="shared" ca="1" si="479"/>
        <v>0</v>
      </c>
      <c r="CI298" s="100">
        <f t="shared" ca="1" si="480"/>
        <v>1</v>
      </c>
      <c r="CJ298" s="100">
        <f t="shared" ca="1" si="481"/>
        <v>1</v>
      </c>
      <c r="CK298" s="354">
        <f t="shared" ca="1" si="482"/>
        <v>1</v>
      </c>
      <c r="CL298" s="100">
        <f t="shared" ca="1" si="483"/>
        <v>7</v>
      </c>
      <c r="CM298" s="100">
        <f t="shared" ca="1" si="484"/>
        <v>3</v>
      </c>
      <c r="CN298" s="354">
        <f t="shared" ca="1" si="485"/>
        <v>1</v>
      </c>
      <c r="CO298" s="354"/>
      <c r="CR298" s="355" t="str">
        <f t="shared" ca="1" si="486"/>
        <v/>
      </c>
      <c r="CS298" s="355" t="str">
        <f t="shared" ca="1" si="487"/>
        <v xml:space="preserve">wR3'2&gt;2S </v>
      </c>
      <c r="CT298" s="355"/>
      <c r="CU298" s="355" t="str">
        <f t="shared" si="488"/>
        <v/>
      </c>
      <c r="CV298" s="355" t="str">
        <f t="shared" ca="1" si="489"/>
        <v/>
      </c>
      <c r="CW298" s="355" t="str">
        <f t="shared" ca="1" si="490"/>
        <v/>
      </c>
      <c r="CX298" s="402"/>
      <c r="CY298" t="str">
        <f t="shared" ca="1" si="491"/>
        <v xml:space="preserve">wR3'2&gt;2S </v>
      </c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</row>
    <row r="299" spans="1:133" x14ac:dyDescent="0.25">
      <c r="A299" s="126">
        <v>220</v>
      </c>
      <c r="B299" s="123">
        <f>IF(ввод!F222="","",ввод!F222)</f>
        <v>99.540089210447107</v>
      </c>
      <c r="C299" s="123">
        <f>IF(ввод!G222="","",ввод!G222)</f>
        <v>99.518455886380451</v>
      </c>
      <c r="D299" s="123" t="str">
        <f>IF(ввод!H222="","",ввод!H222)</f>
        <v/>
      </c>
      <c r="E299" s="124" t="str">
        <f>IF(ввод!I222="","",ввод!I222)</f>
        <v/>
      </c>
      <c r="F299" s="100">
        <f t="shared" si="387"/>
        <v>2</v>
      </c>
      <c r="G299" s="257">
        <f>IF(AND(F299&gt;=2,COUNTA(ввод!D222)=1),1,"")</f>
        <v>1</v>
      </c>
      <c r="H299" s="100">
        <f t="shared" si="423"/>
        <v>1.5297070147138417E-2</v>
      </c>
      <c r="K299" s="100">
        <f t="shared" si="419"/>
        <v>99.529272548413786</v>
      </c>
      <c r="M299" s="100">
        <f>IF(ISNUMBER(парам!$B$8),K299-парам!$B$8,K299-$B$3)</f>
        <v>-0.47072745158621387</v>
      </c>
      <c r="N299" s="100">
        <f t="shared" si="420"/>
        <v>-0.47</v>
      </c>
      <c r="O299" s="125">
        <f t="shared" ca="1" si="424"/>
        <v>-0.5985768872350401</v>
      </c>
      <c r="P299" s="100">
        <f t="shared" si="425"/>
        <v>2.1633324066655746E-2</v>
      </c>
      <c r="Q299" s="100">
        <f t="shared" si="421"/>
        <v>2.1999999999999999E-2</v>
      </c>
      <c r="R299" s="125">
        <f t="shared" ca="1" si="426"/>
        <v>9.7077920045376947E-3</v>
      </c>
      <c r="S299" s="100">
        <f t="shared" si="492"/>
        <v>0.8785060824048827</v>
      </c>
      <c r="T299" s="100">
        <f t="shared" si="427"/>
        <v>0.88</v>
      </c>
      <c r="U299" s="125">
        <f t="shared" ca="1" si="493"/>
        <v>1.119007737899818</v>
      </c>
      <c r="V299" s="174">
        <f t="shared" ca="1" si="428"/>
        <v>0</v>
      </c>
      <c r="W299" s="351">
        <f t="shared" ca="1" si="429"/>
        <v>0</v>
      </c>
      <c r="X299" s="174">
        <f t="shared" ca="1" si="430"/>
        <v>0</v>
      </c>
      <c r="Y299" s="174">
        <f t="shared" ca="1" si="431"/>
        <v>0</v>
      </c>
      <c r="Z299" s="351">
        <f t="shared" si="432"/>
        <v>-1</v>
      </c>
      <c r="AA299" s="174">
        <f t="shared" si="433"/>
        <v>1</v>
      </c>
      <c r="AB299" s="174">
        <f t="shared" si="434"/>
        <v>0</v>
      </c>
      <c r="AC299" s="352">
        <f t="shared" si="494"/>
        <v>-1</v>
      </c>
      <c r="AD299" s="267">
        <f t="shared" si="435"/>
        <v>2</v>
      </c>
      <c r="AE299" s="267">
        <f t="shared" si="436"/>
        <v>1</v>
      </c>
      <c r="AF299" s="354">
        <f t="shared" ca="1" si="437"/>
        <v>0</v>
      </c>
      <c r="AG299" s="100">
        <f t="shared" ca="1" si="438"/>
        <v>7</v>
      </c>
      <c r="AH299" s="100">
        <f t="shared" ca="1" si="439"/>
        <v>4</v>
      </c>
      <c r="AI299" s="354">
        <f t="shared" ca="1" si="440"/>
        <v>1</v>
      </c>
      <c r="AJ299" s="100">
        <f t="shared" ca="1" si="441"/>
        <v>4</v>
      </c>
      <c r="AK299" s="100">
        <f t="shared" ca="1" si="442"/>
        <v>2</v>
      </c>
      <c r="AL299" s="354">
        <f t="shared" ca="1" si="443"/>
        <v>0</v>
      </c>
      <c r="AM299" s="354">
        <f t="shared" ca="1" si="444"/>
        <v>1</v>
      </c>
      <c r="AN299" s="100">
        <f t="shared" ref="AN299:AO299" ca="1" si="520">SUM(AL295:AL299)</f>
        <v>0</v>
      </c>
      <c r="AO299" s="100">
        <f t="shared" ca="1" si="520"/>
        <v>2</v>
      </c>
      <c r="AP299" s="355" t="str">
        <f t="shared" ca="1" si="446"/>
        <v/>
      </c>
      <c r="AQ299" s="355" t="str">
        <f t="shared" ca="1" si="447"/>
        <v/>
      </c>
      <c r="AR299" s="355" t="str">
        <f t="shared" si="448"/>
        <v/>
      </c>
      <c r="AS299" s="355" t="str">
        <f t="shared" si="449"/>
        <v/>
      </c>
      <c r="AT299" s="355" t="str">
        <f t="shared" ca="1" si="450"/>
        <v/>
      </c>
      <c r="AU299" s="355" t="str">
        <f t="shared" ca="1" si="451"/>
        <v/>
      </c>
      <c r="AV299" s="355" t="str">
        <f t="shared" ca="1" si="452"/>
        <v/>
      </c>
      <c r="AW299" s="379">
        <f t="shared" ca="1" si="453"/>
        <v>0</v>
      </c>
      <c r="AX299" s="351">
        <f t="shared" ca="1" si="454"/>
        <v>0</v>
      </c>
      <c r="AY299" s="174">
        <f t="shared" ca="1" si="455"/>
        <v>0</v>
      </c>
      <c r="AZ299" s="174">
        <f t="shared" ca="1" si="456"/>
        <v>0</v>
      </c>
      <c r="BA299" s="351"/>
      <c r="BB299" s="174"/>
      <c r="BC299" s="174"/>
      <c r="BD299" s="352">
        <f t="shared" si="457"/>
        <v>-1</v>
      </c>
      <c r="BE299" s="267">
        <f t="shared" si="458"/>
        <v>-2</v>
      </c>
      <c r="BF299" s="267">
        <f t="shared" si="459"/>
        <v>-1</v>
      </c>
      <c r="BG299" s="354">
        <f t="shared" ca="1" si="460"/>
        <v>1</v>
      </c>
      <c r="BH299" s="100">
        <f t="shared" ca="1" si="461"/>
        <v>7</v>
      </c>
      <c r="BI299" s="100">
        <f t="shared" ca="1" si="462"/>
        <v>4</v>
      </c>
      <c r="BJ299" s="354">
        <f t="shared" ca="1" si="463"/>
        <v>0</v>
      </c>
      <c r="BK299" s="100">
        <f t="shared" ca="1" si="464"/>
        <v>4</v>
      </c>
      <c r="BL299" s="100">
        <f t="shared" ca="1" si="465"/>
        <v>1</v>
      </c>
      <c r="BM299" s="354">
        <f t="shared" ca="1" si="466"/>
        <v>0</v>
      </c>
      <c r="BN299" s="354"/>
      <c r="BQ299" s="355" t="str">
        <f t="shared" ca="1" si="467"/>
        <v/>
      </c>
      <c r="BR299" s="355" t="str">
        <f t="shared" ca="1" si="468"/>
        <v/>
      </c>
      <c r="BS299" s="355"/>
      <c r="BT299" s="355" t="str">
        <f t="shared" si="469"/>
        <v/>
      </c>
      <c r="BU299" s="355" t="str">
        <f t="shared" ca="1" si="470"/>
        <v/>
      </c>
      <c r="BV299" s="355" t="str">
        <f t="shared" ca="1" si="471"/>
        <v/>
      </c>
      <c r="BW299" s="355"/>
      <c r="BX299" s="379">
        <f t="shared" ca="1" si="472"/>
        <v>0</v>
      </c>
      <c r="BY299" s="351">
        <f t="shared" ca="1" si="473"/>
        <v>1</v>
      </c>
      <c r="BZ299" s="174">
        <f t="shared" ca="1" si="474"/>
        <v>2</v>
      </c>
      <c r="CA299" s="174">
        <f t="shared" ca="1" si="475"/>
        <v>1</v>
      </c>
      <c r="CB299" s="351"/>
      <c r="CC299" s="174"/>
      <c r="CD299" s="174"/>
      <c r="CE299" s="352">
        <f t="shared" si="476"/>
        <v>1</v>
      </c>
      <c r="CF299" s="267">
        <f t="shared" si="477"/>
        <v>0</v>
      </c>
      <c r="CG299" s="267">
        <f t="shared" si="478"/>
        <v>1</v>
      </c>
      <c r="CH299" s="354">
        <f t="shared" ca="1" si="479"/>
        <v>0</v>
      </c>
      <c r="CI299" s="100">
        <f t="shared" ca="1" si="480"/>
        <v>1</v>
      </c>
      <c r="CJ299" s="100">
        <f t="shared" ca="1" si="481"/>
        <v>1</v>
      </c>
      <c r="CK299" s="354">
        <f t="shared" ca="1" si="482"/>
        <v>1</v>
      </c>
      <c r="CL299" s="100">
        <f t="shared" ca="1" si="483"/>
        <v>7</v>
      </c>
      <c r="CM299" s="100">
        <f t="shared" ca="1" si="484"/>
        <v>4</v>
      </c>
      <c r="CN299" s="354">
        <f t="shared" ca="1" si="485"/>
        <v>1</v>
      </c>
      <c r="CO299" s="354"/>
      <c r="CR299" s="355" t="str">
        <f t="shared" ca="1" si="486"/>
        <v/>
      </c>
      <c r="CS299" s="355" t="str">
        <f t="shared" ca="1" si="487"/>
        <v xml:space="preserve">wR3'2&gt;2S </v>
      </c>
      <c r="CT299" s="355"/>
      <c r="CU299" s="355" t="str">
        <f t="shared" si="488"/>
        <v/>
      </c>
      <c r="CV299" s="355" t="str">
        <f t="shared" ca="1" si="489"/>
        <v/>
      </c>
      <c r="CW299" s="355" t="str">
        <f t="shared" ca="1" si="490"/>
        <v/>
      </c>
      <c r="CX299" s="402"/>
      <c r="CY299" t="str">
        <f t="shared" ca="1" si="491"/>
        <v xml:space="preserve">wR3'2&gt;2S </v>
      </c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</row>
    <row r="300" spans="1:133" x14ac:dyDescent="0.25">
      <c r="A300" s="126">
        <v>221</v>
      </c>
      <c r="B300" s="123">
        <f>IF(ввод!F223="","",ввод!F223)</f>
        <v>100.69244400951629</v>
      </c>
      <c r="C300" s="123">
        <f>IF(ввод!G223="","",ввод!G223)</f>
        <v>98.220299759561101</v>
      </c>
      <c r="D300" s="123" t="str">
        <f>IF(ввод!H223="","",ввод!H223)</f>
        <v/>
      </c>
      <c r="E300" s="124" t="str">
        <f>IF(ввод!I223="","",ввод!I223)</f>
        <v/>
      </c>
      <c r="F300" s="100">
        <f t="shared" si="387"/>
        <v>2</v>
      </c>
      <c r="G300" s="257">
        <f>IF(AND(F300&gt;=2,COUNTA(ввод!D223)=1),1,"")</f>
        <v>1</v>
      </c>
      <c r="H300" s="100">
        <f t="shared" si="423"/>
        <v>1.7480699632146479</v>
      </c>
      <c r="K300" s="100">
        <f t="shared" si="419"/>
        <v>99.456371884538697</v>
      </c>
      <c r="M300" s="100">
        <f>IF(ISNUMBER(парам!$B$8),K300-парам!$B$8,K300-$B$3)</f>
        <v>-0.54362811546130274</v>
      </c>
      <c r="N300" s="100">
        <f t="shared" si="420"/>
        <v>-0.54</v>
      </c>
      <c r="O300" s="125">
        <f t="shared" ca="1" si="424"/>
        <v>-0.69127734970578802</v>
      </c>
      <c r="P300" s="100">
        <f t="shared" si="425"/>
        <v>2.4721442499551927</v>
      </c>
      <c r="Q300" s="100">
        <f t="shared" si="421"/>
        <v>2.5</v>
      </c>
      <c r="R300" s="125">
        <f t="shared" ca="1" si="426"/>
        <v>1.1093562001768149</v>
      </c>
      <c r="S300" s="100">
        <f t="shared" si="492"/>
        <v>7.2900663875088867E-2</v>
      </c>
      <c r="T300" s="100">
        <f t="shared" si="427"/>
        <v>7.2999999999999995E-2</v>
      </c>
      <c r="U300" s="125">
        <f t="shared" ca="1" si="493"/>
        <v>9.2826778257598525E-2</v>
      </c>
      <c r="V300" s="174">
        <f t="shared" ca="1" si="428"/>
        <v>0</v>
      </c>
      <c r="W300" s="351">
        <f t="shared" ca="1" si="429"/>
        <v>0</v>
      </c>
      <c r="X300" s="174">
        <f t="shared" ca="1" si="430"/>
        <v>0</v>
      </c>
      <c r="Y300" s="174">
        <f t="shared" ca="1" si="431"/>
        <v>0</v>
      </c>
      <c r="Z300" s="351">
        <f t="shared" si="432"/>
        <v>-1</v>
      </c>
      <c r="AA300" s="174">
        <f t="shared" si="433"/>
        <v>1</v>
      </c>
      <c r="AB300" s="174">
        <f t="shared" si="434"/>
        <v>2</v>
      </c>
      <c r="AC300" s="352">
        <f t="shared" si="494"/>
        <v>-1</v>
      </c>
      <c r="AD300" s="267">
        <f t="shared" si="435"/>
        <v>0</v>
      </c>
      <c r="AE300" s="267">
        <f t="shared" si="436"/>
        <v>-1</v>
      </c>
      <c r="AF300" s="354">
        <f t="shared" ca="1" si="437"/>
        <v>0</v>
      </c>
      <c r="AG300" s="100">
        <f t="shared" ca="1" si="438"/>
        <v>6</v>
      </c>
      <c r="AH300" s="100">
        <f t="shared" ca="1" si="439"/>
        <v>4</v>
      </c>
      <c r="AI300" s="354">
        <f t="shared" ca="1" si="440"/>
        <v>1</v>
      </c>
      <c r="AJ300" s="100">
        <f t="shared" ca="1" si="441"/>
        <v>4</v>
      </c>
      <c r="AK300" s="100">
        <f t="shared" ca="1" si="442"/>
        <v>2</v>
      </c>
      <c r="AL300" s="354">
        <f t="shared" ca="1" si="443"/>
        <v>0</v>
      </c>
      <c r="AM300" s="354">
        <f t="shared" ca="1" si="444"/>
        <v>1</v>
      </c>
      <c r="AN300" s="100">
        <f t="shared" ref="AN300:AO300" ca="1" si="521">SUM(AL296:AL300)</f>
        <v>0</v>
      </c>
      <c r="AO300" s="100">
        <f t="shared" ca="1" si="521"/>
        <v>3</v>
      </c>
      <c r="AP300" s="355" t="str">
        <f t="shared" ca="1" si="446"/>
        <v/>
      </c>
      <c r="AQ300" s="355" t="str">
        <f t="shared" ca="1" si="447"/>
        <v/>
      </c>
      <c r="AR300" s="355" t="str">
        <f t="shared" si="448"/>
        <v/>
      </c>
      <c r="AS300" s="355" t="str">
        <f t="shared" si="449"/>
        <v/>
      </c>
      <c r="AT300" s="355" t="str">
        <f t="shared" ca="1" si="450"/>
        <v/>
      </c>
      <c r="AU300" s="355" t="str">
        <f t="shared" ca="1" si="451"/>
        <v/>
      </c>
      <c r="AV300" s="355" t="str">
        <f t="shared" ca="1" si="452"/>
        <v/>
      </c>
      <c r="AW300" s="379">
        <f t="shared" ca="1" si="453"/>
        <v>0</v>
      </c>
      <c r="AX300" s="351">
        <f t="shared" ca="1" si="454"/>
        <v>1</v>
      </c>
      <c r="AY300" s="174">
        <f t="shared" ca="1" si="455"/>
        <v>1</v>
      </c>
      <c r="AZ300" s="174">
        <f t="shared" ca="1" si="456"/>
        <v>1</v>
      </c>
      <c r="BA300" s="351"/>
      <c r="BB300" s="174"/>
      <c r="BC300" s="174"/>
      <c r="BD300" s="352">
        <f t="shared" si="457"/>
        <v>1</v>
      </c>
      <c r="BE300" s="267">
        <f t="shared" si="458"/>
        <v>0</v>
      </c>
      <c r="BF300" s="267">
        <f t="shared" si="459"/>
        <v>-1</v>
      </c>
      <c r="BG300" s="354">
        <f t="shared" ca="1" si="460"/>
        <v>0</v>
      </c>
      <c r="BH300" s="100">
        <f t="shared" ca="1" si="461"/>
        <v>7</v>
      </c>
      <c r="BI300" s="100">
        <f t="shared" ca="1" si="462"/>
        <v>4</v>
      </c>
      <c r="BJ300" s="354">
        <f t="shared" ca="1" si="463"/>
        <v>1</v>
      </c>
      <c r="BK300" s="100">
        <f t="shared" ca="1" si="464"/>
        <v>4</v>
      </c>
      <c r="BL300" s="100">
        <f t="shared" ca="1" si="465"/>
        <v>2</v>
      </c>
      <c r="BM300" s="354">
        <f t="shared" ca="1" si="466"/>
        <v>1</v>
      </c>
      <c r="BN300" s="354"/>
      <c r="BQ300" s="355" t="str">
        <f t="shared" ca="1" si="467"/>
        <v/>
      </c>
      <c r="BR300" s="355" t="str">
        <f t="shared" ca="1" si="468"/>
        <v/>
      </c>
      <c r="BS300" s="355"/>
      <c r="BT300" s="355" t="str">
        <f t="shared" si="469"/>
        <v/>
      </c>
      <c r="BU300" s="355" t="str">
        <f t="shared" ca="1" si="470"/>
        <v/>
      </c>
      <c r="BV300" s="355" t="str">
        <f t="shared" ca="1" si="471"/>
        <v/>
      </c>
      <c r="BW300" s="355"/>
      <c r="BX300" s="379">
        <f t="shared" ca="1" si="472"/>
        <v>0</v>
      </c>
      <c r="BY300" s="351">
        <f t="shared" ca="1" si="473"/>
        <v>0</v>
      </c>
      <c r="BZ300" s="174">
        <f t="shared" ca="1" si="474"/>
        <v>1</v>
      </c>
      <c r="CA300" s="174">
        <f t="shared" ca="1" si="475"/>
        <v>1</v>
      </c>
      <c r="CB300" s="351"/>
      <c r="CC300" s="174"/>
      <c r="CD300" s="174"/>
      <c r="CE300" s="352">
        <f t="shared" si="476"/>
        <v>-1</v>
      </c>
      <c r="CF300" s="267">
        <f t="shared" si="477"/>
        <v>0</v>
      </c>
      <c r="CG300" s="267">
        <f t="shared" si="478"/>
        <v>1</v>
      </c>
      <c r="CH300" s="354">
        <f t="shared" ca="1" si="479"/>
        <v>1</v>
      </c>
      <c r="CI300" s="100">
        <f t="shared" ca="1" si="480"/>
        <v>2</v>
      </c>
      <c r="CJ300" s="100">
        <f t="shared" ca="1" si="481"/>
        <v>2</v>
      </c>
      <c r="CK300" s="354">
        <f t="shared" ca="1" si="482"/>
        <v>0</v>
      </c>
      <c r="CL300" s="100">
        <f t="shared" ca="1" si="483"/>
        <v>6</v>
      </c>
      <c r="CM300" s="100">
        <f t="shared" ca="1" si="484"/>
        <v>3</v>
      </c>
      <c r="CN300" s="354">
        <f t="shared" ca="1" si="485"/>
        <v>0</v>
      </c>
      <c r="CO300" s="354"/>
      <c r="CR300" s="355" t="str">
        <f t="shared" ca="1" si="486"/>
        <v/>
      </c>
      <c r="CS300" s="355" t="str">
        <f t="shared" ca="1" si="487"/>
        <v/>
      </c>
      <c r="CT300" s="355"/>
      <c r="CU300" s="355" t="str">
        <f t="shared" si="488"/>
        <v/>
      </c>
      <c r="CV300" s="355" t="str">
        <f t="shared" ca="1" si="489"/>
        <v/>
      </c>
      <c r="CW300" s="355" t="str">
        <f t="shared" ca="1" si="490"/>
        <v/>
      </c>
      <c r="CX300" s="402"/>
      <c r="CY300" t="str">
        <f t="shared" ca="1" si="491"/>
        <v/>
      </c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</row>
    <row r="301" spans="1:133" x14ac:dyDescent="0.25">
      <c r="A301" s="126">
        <v>222</v>
      </c>
      <c r="B301" s="123">
        <f>IF(ввод!F224="","",ввод!F224)</f>
        <v>98.198343601979659</v>
      </c>
      <c r="C301" s="123">
        <f>IF(ввод!G224="","",ввод!G224)</f>
        <v>101.18062366902527</v>
      </c>
      <c r="D301" s="123" t="str">
        <f>IF(ввод!H224="","",ввод!H224)</f>
        <v/>
      </c>
      <c r="E301" s="124" t="str">
        <f>IF(ввод!I224="","",ввод!I224)</f>
        <v/>
      </c>
      <c r="F301" s="100">
        <f t="shared" si="387"/>
        <v>2</v>
      </c>
      <c r="G301" s="257">
        <f>IF(AND(F301&gt;=2,COUNTA(ввод!D224)=1),1,"")</f>
        <v>1</v>
      </c>
      <c r="H301" s="100">
        <f t="shared" si="423"/>
        <v>2.1087904588054207</v>
      </c>
      <c r="K301" s="100">
        <f t="shared" si="419"/>
        <v>99.689483635502455</v>
      </c>
      <c r="M301" s="100">
        <f>IF(ISNUMBER(парам!$B$8),K301-парам!$B$8,K301-$B$3)</f>
        <v>-0.31051636449754483</v>
      </c>
      <c r="N301" s="100">
        <f t="shared" si="420"/>
        <v>-0.31</v>
      </c>
      <c r="O301" s="125">
        <f t="shared" ca="1" si="424"/>
        <v>-0.3948525166105375</v>
      </c>
      <c r="P301" s="100">
        <f t="shared" si="425"/>
        <v>2.9822800670456076</v>
      </c>
      <c r="Q301" s="100">
        <f t="shared" si="421"/>
        <v>3</v>
      </c>
      <c r="R301" s="125">
        <f t="shared" ca="1" si="426"/>
        <v>1.338275823953532</v>
      </c>
      <c r="S301" s="100">
        <f t="shared" si="492"/>
        <v>0.23311175096375791</v>
      </c>
      <c r="T301" s="100">
        <f t="shared" si="427"/>
        <v>0.23</v>
      </c>
      <c r="U301" s="125">
        <f t="shared" ca="1" si="493"/>
        <v>0.29246793149654338</v>
      </c>
      <c r="V301" s="174">
        <f t="shared" ca="1" si="428"/>
        <v>0</v>
      </c>
      <c r="W301" s="351">
        <f t="shared" ca="1" si="429"/>
        <v>0</v>
      </c>
      <c r="X301" s="174">
        <f t="shared" ca="1" si="430"/>
        <v>0</v>
      </c>
      <c r="Y301" s="174">
        <f t="shared" ca="1" si="431"/>
        <v>0</v>
      </c>
      <c r="Z301" s="351">
        <f t="shared" si="432"/>
        <v>-1</v>
      </c>
      <c r="AA301" s="174">
        <f t="shared" si="433"/>
        <v>3</v>
      </c>
      <c r="AB301" s="174">
        <f t="shared" si="434"/>
        <v>4</v>
      </c>
      <c r="AC301" s="352">
        <f t="shared" si="494"/>
        <v>1</v>
      </c>
      <c r="AD301" s="267">
        <f t="shared" si="435"/>
        <v>0</v>
      </c>
      <c r="AE301" s="267">
        <f t="shared" si="436"/>
        <v>1</v>
      </c>
      <c r="AF301" s="354">
        <f t="shared" ca="1" si="437"/>
        <v>1</v>
      </c>
      <c r="AG301" s="100">
        <f t="shared" ca="1" si="438"/>
        <v>7</v>
      </c>
      <c r="AH301" s="100">
        <f t="shared" ca="1" si="439"/>
        <v>4</v>
      </c>
      <c r="AI301" s="354">
        <f t="shared" ca="1" si="440"/>
        <v>0</v>
      </c>
      <c r="AJ301" s="100">
        <f t="shared" ca="1" si="441"/>
        <v>3</v>
      </c>
      <c r="AK301" s="100">
        <f t="shared" ca="1" si="442"/>
        <v>2</v>
      </c>
      <c r="AL301" s="354">
        <f t="shared" ca="1" si="443"/>
        <v>0</v>
      </c>
      <c r="AM301" s="354">
        <f t="shared" ca="1" si="444"/>
        <v>0</v>
      </c>
      <c r="AN301" s="100">
        <f t="shared" ref="AN301:AO301" ca="1" si="522">SUM(AL297:AL301)</f>
        <v>0</v>
      </c>
      <c r="AO301" s="100">
        <f t="shared" ca="1" si="522"/>
        <v>2</v>
      </c>
      <c r="AP301" s="355" t="str">
        <f t="shared" ca="1" si="446"/>
        <v/>
      </c>
      <c r="AQ301" s="355" t="str">
        <f t="shared" ca="1" si="447"/>
        <v/>
      </c>
      <c r="AR301" s="355" t="str">
        <f t="shared" si="448"/>
        <v/>
      </c>
      <c r="AS301" s="355" t="str">
        <f t="shared" si="449"/>
        <v/>
      </c>
      <c r="AT301" s="355" t="str">
        <f t="shared" ca="1" si="450"/>
        <v/>
      </c>
      <c r="AU301" s="355" t="str">
        <f t="shared" ca="1" si="451"/>
        <v/>
      </c>
      <c r="AV301" s="355" t="str">
        <f t="shared" ca="1" si="452"/>
        <v/>
      </c>
      <c r="AW301" s="379">
        <f t="shared" ca="1" si="453"/>
        <v>0</v>
      </c>
      <c r="AX301" s="351">
        <f t="shared" ca="1" si="454"/>
        <v>1</v>
      </c>
      <c r="AY301" s="174">
        <f t="shared" ca="1" si="455"/>
        <v>2</v>
      </c>
      <c r="AZ301" s="174">
        <f t="shared" ca="1" si="456"/>
        <v>1</v>
      </c>
      <c r="BA301" s="351"/>
      <c r="BB301" s="174"/>
      <c r="BC301" s="174"/>
      <c r="BD301" s="352">
        <f t="shared" si="457"/>
        <v>1</v>
      </c>
      <c r="BE301" s="267">
        <f t="shared" si="458"/>
        <v>0</v>
      </c>
      <c r="BF301" s="267">
        <f t="shared" si="459"/>
        <v>1</v>
      </c>
      <c r="BG301" s="354">
        <f t="shared" ca="1" si="460"/>
        <v>0</v>
      </c>
      <c r="BH301" s="100">
        <f t="shared" ca="1" si="461"/>
        <v>7</v>
      </c>
      <c r="BI301" s="100">
        <f t="shared" ca="1" si="462"/>
        <v>3</v>
      </c>
      <c r="BJ301" s="354">
        <f t="shared" ca="1" si="463"/>
        <v>1</v>
      </c>
      <c r="BK301" s="100">
        <f t="shared" ca="1" si="464"/>
        <v>4</v>
      </c>
      <c r="BL301" s="100">
        <f t="shared" ca="1" si="465"/>
        <v>3</v>
      </c>
      <c r="BM301" s="354">
        <f t="shared" ca="1" si="466"/>
        <v>1</v>
      </c>
      <c r="BN301" s="354"/>
      <c r="BQ301" s="355" t="str">
        <f t="shared" ca="1" si="467"/>
        <v/>
      </c>
      <c r="BR301" s="355" t="str">
        <f t="shared" ca="1" si="468"/>
        <v xml:space="preserve">wr3'2&gt;2S </v>
      </c>
      <c r="BS301" s="355"/>
      <c r="BT301" s="355" t="str">
        <f t="shared" si="469"/>
        <v/>
      </c>
      <c r="BU301" s="355" t="str">
        <f t="shared" ca="1" si="470"/>
        <v/>
      </c>
      <c r="BV301" s="355" t="str">
        <f t="shared" ca="1" si="471"/>
        <v/>
      </c>
      <c r="BW301" s="355"/>
      <c r="BX301" s="379">
        <f t="shared" ca="1" si="472"/>
        <v>0</v>
      </c>
      <c r="BY301" s="351">
        <f t="shared" ca="1" si="473"/>
        <v>0</v>
      </c>
      <c r="BZ301" s="174">
        <f t="shared" ca="1" si="474"/>
        <v>0</v>
      </c>
      <c r="CA301" s="174">
        <f t="shared" ca="1" si="475"/>
        <v>1</v>
      </c>
      <c r="CB301" s="351"/>
      <c r="CC301" s="174"/>
      <c r="CD301" s="174"/>
      <c r="CE301" s="352">
        <f t="shared" si="476"/>
        <v>1</v>
      </c>
      <c r="CF301" s="267">
        <f t="shared" si="477"/>
        <v>2</v>
      </c>
      <c r="CG301" s="267">
        <f t="shared" si="478"/>
        <v>1</v>
      </c>
      <c r="CH301" s="354">
        <f t="shared" ca="1" si="479"/>
        <v>1</v>
      </c>
      <c r="CI301" s="100">
        <f t="shared" ca="1" si="480"/>
        <v>3</v>
      </c>
      <c r="CJ301" s="100">
        <f t="shared" ca="1" si="481"/>
        <v>3</v>
      </c>
      <c r="CK301" s="354">
        <f t="shared" ca="1" si="482"/>
        <v>0</v>
      </c>
      <c r="CL301" s="100">
        <f t="shared" ca="1" si="483"/>
        <v>5</v>
      </c>
      <c r="CM301" s="100">
        <f t="shared" ca="1" si="484"/>
        <v>2</v>
      </c>
      <c r="CN301" s="354">
        <f t="shared" ca="1" si="485"/>
        <v>0</v>
      </c>
      <c r="CO301" s="354"/>
      <c r="CR301" s="355" t="str">
        <f t="shared" ca="1" si="486"/>
        <v/>
      </c>
      <c r="CS301" s="355" t="str">
        <f t="shared" ca="1" si="487"/>
        <v/>
      </c>
      <c r="CT301" s="355"/>
      <c r="CU301" s="355" t="str">
        <f t="shared" si="488"/>
        <v/>
      </c>
      <c r="CV301" s="355" t="str">
        <f t="shared" ca="1" si="489"/>
        <v/>
      </c>
      <c r="CW301" s="355" t="str">
        <f t="shared" ca="1" si="490"/>
        <v/>
      </c>
      <c r="CX301" s="402"/>
      <c r="CY301" t="str">
        <f t="shared" ca="1" si="491"/>
        <v xml:space="preserve">wr3'2&gt;2S </v>
      </c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</row>
    <row r="302" spans="1:133" x14ac:dyDescent="0.25">
      <c r="A302" s="126">
        <v>223</v>
      </c>
      <c r="B302" s="123">
        <f>IF(ввод!F225="","",ввод!F225)</f>
        <v>99.395782693703865</v>
      </c>
      <c r="C302" s="123">
        <f>IF(ввод!G225="","",ввод!G225)</f>
        <v>101.75084869367248</v>
      </c>
      <c r="D302" s="123" t="str">
        <f>IF(ввод!H225="","",ввод!H225)</f>
        <v/>
      </c>
      <c r="E302" s="124" t="str">
        <f>IF(ввод!I225="","",ввод!I225)</f>
        <v/>
      </c>
      <c r="F302" s="100">
        <f t="shared" si="387"/>
        <v>2</v>
      </c>
      <c r="G302" s="257">
        <f>IF(AND(F302&gt;=2,COUNTA(ввод!D225)=1),1,"")</f>
        <v>1</v>
      </c>
      <c r="H302" s="100">
        <f t="shared" si="423"/>
        <v>1.665283138719686</v>
      </c>
      <c r="K302" s="100">
        <f t="shared" si="419"/>
        <v>100.57331569368817</v>
      </c>
      <c r="M302" s="100">
        <f>IF(ISNUMBER(парам!$B$8),K302-парам!$B$8,K302-$B$3)</f>
        <v>0.5733156936881727</v>
      </c>
      <c r="N302" s="100">
        <f t="shared" si="420"/>
        <v>0.56999999999999995</v>
      </c>
      <c r="O302" s="125">
        <f t="shared" ca="1" si="424"/>
        <v>0.72902806533689446</v>
      </c>
      <c r="P302" s="100">
        <f t="shared" si="425"/>
        <v>2.3550659999686161</v>
      </c>
      <c r="Q302" s="100">
        <f t="shared" si="421"/>
        <v>2.4</v>
      </c>
      <c r="R302" s="125">
        <f t="shared" ca="1" si="426"/>
        <v>1.0568182131516588</v>
      </c>
      <c r="S302" s="100">
        <f t="shared" si="492"/>
        <v>0.88383205818571753</v>
      </c>
      <c r="T302" s="100">
        <f t="shared" si="427"/>
        <v>0.88</v>
      </c>
      <c r="U302" s="125">
        <f t="shared" ca="1" si="493"/>
        <v>1.119007737899818</v>
      </c>
      <c r="V302" s="174">
        <f t="shared" ca="1" si="428"/>
        <v>0</v>
      </c>
      <c r="W302" s="351">
        <f t="shared" ca="1" si="429"/>
        <v>0</v>
      </c>
      <c r="X302" s="174">
        <f t="shared" ca="1" si="430"/>
        <v>0</v>
      </c>
      <c r="Y302" s="174">
        <f t="shared" ca="1" si="431"/>
        <v>0</v>
      </c>
      <c r="Z302" s="351">
        <f t="shared" si="432"/>
        <v>1</v>
      </c>
      <c r="AA302" s="174">
        <f t="shared" si="433"/>
        <v>1</v>
      </c>
      <c r="AB302" s="174">
        <f t="shared" si="434"/>
        <v>2</v>
      </c>
      <c r="AC302" s="352">
        <f t="shared" si="494"/>
        <v>1</v>
      </c>
      <c r="AD302" s="267">
        <f t="shared" si="435"/>
        <v>2</v>
      </c>
      <c r="AE302" s="267">
        <f t="shared" si="436"/>
        <v>1</v>
      </c>
      <c r="AF302" s="354">
        <f t="shared" ca="1" si="437"/>
        <v>0</v>
      </c>
      <c r="AG302" s="100">
        <f t="shared" ca="1" si="438"/>
        <v>7</v>
      </c>
      <c r="AH302" s="100">
        <f t="shared" ca="1" si="439"/>
        <v>3</v>
      </c>
      <c r="AI302" s="354">
        <f t="shared" ca="1" si="440"/>
        <v>1</v>
      </c>
      <c r="AJ302" s="100">
        <f t="shared" ca="1" si="441"/>
        <v>4</v>
      </c>
      <c r="AK302" s="100">
        <f t="shared" ca="1" si="442"/>
        <v>3</v>
      </c>
      <c r="AL302" s="354">
        <f t="shared" ca="1" si="443"/>
        <v>1</v>
      </c>
      <c r="AM302" s="354">
        <f t="shared" ca="1" si="444"/>
        <v>0</v>
      </c>
      <c r="AN302" s="100">
        <f t="shared" ref="AN302:AO302" ca="1" si="523">SUM(AL298:AL302)</f>
        <v>1</v>
      </c>
      <c r="AO302" s="100">
        <f t="shared" ca="1" si="523"/>
        <v>2</v>
      </c>
      <c r="AP302" s="355" t="str">
        <f t="shared" ca="1" si="446"/>
        <v/>
      </c>
      <c r="AQ302" s="355" t="str">
        <f t="shared" ca="1" si="447"/>
        <v/>
      </c>
      <c r="AR302" s="355" t="str">
        <f t="shared" si="448"/>
        <v/>
      </c>
      <c r="AS302" s="355" t="str">
        <f t="shared" si="449"/>
        <v/>
      </c>
      <c r="AT302" s="355" t="str">
        <f t="shared" ca="1" si="450"/>
        <v/>
      </c>
      <c r="AU302" s="355" t="str">
        <f t="shared" ca="1" si="451"/>
        <v/>
      </c>
      <c r="AV302" s="355" t="str">
        <f t="shared" ca="1" si="452"/>
        <v/>
      </c>
      <c r="AW302" s="379">
        <f t="shared" ca="1" si="453"/>
        <v>0</v>
      </c>
      <c r="AX302" s="351">
        <f t="shared" ca="1" si="454"/>
        <v>1</v>
      </c>
      <c r="AY302" s="174">
        <f t="shared" ca="1" si="455"/>
        <v>2</v>
      </c>
      <c r="AZ302" s="174">
        <f t="shared" ca="1" si="456"/>
        <v>2</v>
      </c>
      <c r="BA302" s="351"/>
      <c r="BB302" s="174"/>
      <c r="BC302" s="174"/>
      <c r="BD302" s="352">
        <f t="shared" si="457"/>
        <v>-1</v>
      </c>
      <c r="BE302" s="267">
        <f t="shared" si="458"/>
        <v>0</v>
      </c>
      <c r="BF302" s="267">
        <f t="shared" si="459"/>
        <v>1</v>
      </c>
      <c r="BG302" s="354">
        <f t="shared" ca="1" si="460"/>
        <v>0</v>
      </c>
      <c r="BH302" s="100">
        <f t="shared" ca="1" si="461"/>
        <v>6</v>
      </c>
      <c r="BI302" s="100">
        <f t="shared" ca="1" si="462"/>
        <v>3</v>
      </c>
      <c r="BJ302" s="354">
        <f t="shared" ca="1" si="463"/>
        <v>1</v>
      </c>
      <c r="BK302" s="100">
        <f t="shared" ca="1" si="464"/>
        <v>5</v>
      </c>
      <c r="BL302" s="100">
        <f t="shared" ca="1" si="465"/>
        <v>3</v>
      </c>
      <c r="BM302" s="354">
        <f t="shared" ca="1" si="466"/>
        <v>1</v>
      </c>
      <c r="BN302" s="354"/>
      <c r="BQ302" s="355" t="str">
        <f t="shared" ca="1" si="467"/>
        <v/>
      </c>
      <c r="BR302" s="355" t="str">
        <f t="shared" ca="1" si="468"/>
        <v xml:space="preserve">wr3'2&gt;2S </v>
      </c>
      <c r="BS302" s="355"/>
      <c r="BT302" s="355" t="str">
        <f t="shared" si="469"/>
        <v/>
      </c>
      <c r="BU302" s="355" t="str">
        <f t="shared" ca="1" si="470"/>
        <v/>
      </c>
      <c r="BV302" s="355" t="str">
        <f t="shared" ca="1" si="471"/>
        <v/>
      </c>
      <c r="BW302" s="355"/>
      <c r="BX302" s="379">
        <f t="shared" ca="1" si="472"/>
        <v>0</v>
      </c>
      <c r="BY302" s="351">
        <f t="shared" ca="1" si="473"/>
        <v>1</v>
      </c>
      <c r="BZ302" s="174">
        <f t="shared" ca="1" si="474"/>
        <v>1</v>
      </c>
      <c r="CA302" s="174">
        <f t="shared" ca="1" si="475"/>
        <v>1</v>
      </c>
      <c r="CB302" s="351"/>
      <c r="CC302" s="174"/>
      <c r="CD302" s="174"/>
      <c r="CE302" s="352">
        <f t="shared" si="476"/>
        <v>1</v>
      </c>
      <c r="CF302" s="267">
        <f t="shared" si="477"/>
        <v>2</v>
      </c>
      <c r="CG302" s="267">
        <f t="shared" si="478"/>
        <v>3</v>
      </c>
      <c r="CH302" s="354">
        <f t="shared" ca="1" si="479"/>
        <v>0</v>
      </c>
      <c r="CI302" s="100">
        <f t="shared" ca="1" si="480"/>
        <v>3</v>
      </c>
      <c r="CJ302" s="100">
        <f t="shared" ca="1" si="481"/>
        <v>2</v>
      </c>
      <c r="CK302" s="354">
        <f t="shared" ca="1" si="482"/>
        <v>1</v>
      </c>
      <c r="CL302" s="100">
        <f t="shared" ca="1" si="483"/>
        <v>5</v>
      </c>
      <c r="CM302" s="100">
        <f t="shared" ca="1" si="484"/>
        <v>2</v>
      </c>
      <c r="CN302" s="354">
        <f t="shared" ca="1" si="485"/>
        <v>1</v>
      </c>
      <c r="CO302" s="354"/>
      <c r="CR302" s="355" t="str">
        <f t="shared" ca="1" si="486"/>
        <v/>
      </c>
      <c r="CS302" s="355" t="str">
        <f t="shared" ca="1" si="487"/>
        <v/>
      </c>
      <c r="CT302" s="355"/>
      <c r="CU302" s="355" t="str">
        <f t="shared" si="488"/>
        <v/>
      </c>
      <c r="CV302" s="355" t="str">
        <f t="shared" ca="1" si="489"/>
        <v/>
      </c>
      <c r="CW302" s="355" t="str">
        <f t="shared" ca="1" si="490"/>
        <v/>
      </c>
      <c r="CX302" s="402"/>
      <c r="CY302" t="str">
        <f t="shared" ca="1" si="491"/>
        <v xml:space="preserve">wr3'2&gt;2S </v>
      </c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</row>
    <row r="303" spans="1:133" x14ac:dyDescent="0.25">
      <c r="A303" s="126">
        <v>224</v>
      </c>
      <c r="B303" s="123">
        <f>IF(ввод!F226="","",ввод!F226)</f>
        <v>101.58299517099245</v>
      </c>
      <c r="C303" s="123">
        <f>IF(ввод!G226="","",ввод!G226)</f>
        <v>98.607151735244585</v>
      </c>
      <c r="D303" s="123" t="str">
        <f>IF(ввод!H226="","",ввод!H226)</f>
        <v/>
      </c>
      <c r="E303" s="124" t="str">
        <f>IF(ввод!I226="","",ввод!I226)</f>
        <v/>
      </c>
      <c r="F303" s="100">
        <f t="shared" si="387"/>
        <v>2</v>
      </c>
      <c r="G303" s="257">
        <f>IF(AND(F303&gt;=2,COUNTA(ввод!D226)=1),1,"")</f>
        <v>1</v>
      </c>
      <c r="H303" s="100">
        <f t="shared" si="423"/>
        <v>2.1042390731667875</v>
      </c>
      <c r="K303" s="100">
        <f t="shared" si="419"/>
        <v>100.09507345311852</v>
      </c>
      <c r="M303" s="100">
        <f>IF(ISNUMBER(парам!$B$8),K303-парам!$B$8,K303-$B$3)</f>
        <v>9.5073453118516227E-2</v>
      </c>
      <c r="N303" s="100">
        <f t="shared" si="420"/>
        <v>9.5000000000000001E-2</v>
      </c>
      <c r="O303" s="125">
        <f t="shared" ca="1" si="424"/>
        <v>0.12089537466872186</v>
      </c>
      <c r="P303" s="100">
        <f t="shared" si="425"/>
        <v>2.975843435747862</v>
      </c>
      <c r="Q303" s="100">
        <f t="shared" si="421"/>
        <v>3</v>
      </c>
      <c r="R303" s="125">
        <f t="shared" ca="1" si="426"/>
        <v>1.3353874339097327</v>
      </c>
      <c r="S303" s="100">
        <f t="shared" si="492"/>
        <v>0.47824224056965647</v>
      </c>
      <c r="T303" s="100">
        <f t="shared" si="427"/>
        <v>0.48</v>
      </c>
      <c r="U303" s="125">
        <f t="shared" ca="1" si="493"/>
        <v>0.61036785703626428</v>
      </c>
      <c r="V303" s="174">
        <f t="shared" ca="1" si="428"/>
        <v>0</v>
      </c>
      <c r="W303" s="351">
        <f t="shared" ca="1" si="429"/>
        <v>0</v>
      </c>
      <c r="X303" s="174">
        <f t="shared" ca="1" si="430"/>
        <v>0</v>
      </c>
      <c r="Y303" s="174">
        <f t="shared" ca="1" si="431"/>
        <v>0</v>
      </c>
      <c r="Z303" s="351">
        <f t="shared" si="432"/>
        <v>1</v>
      </c>
      <c r="AA303" s="174">
        <f t="shared" si="433"/>
        <v>1</v>
      </c>
      <c r="AB303" s="174">
        <f t="shared" si="434"/>
        <v>0</v>
      </c>
      <c r="AC303" s="352">
        <f t="shared" si="494"/>
        <v>-1</v>
      </c>
      <c r="AD303" s="267">
        <f t="shared" si="435"/>
        <v>0</v>
      </c>
      <c r="AE303" s="267">
        <f t="shared" si="436"/>
        <v>-1</v>
      </c>
      <c r="AF303" s="354">
        <f t="shared" ca="1" si="437"/>
        <v>1</v>
      </c>
      <c r="AG303" s="100">
        <f t="shared" ca="1" si="438"/>
        <v>8</v>
      </c>
      <c r="AH303" s="100">
        <f t="shared" ca="1" si="439"/>
        <v>4</v>
      </c>
      <c r="AI303" s="354">
        <f t="shared" ca="1" si="440"/>
        <v>0</v>
      </c>
      <c r="AJ303" s="100">
        <f t="shared" ca="1" si="441"/>
        <v>4</v>
      </c>
      <c r="AK303" s="100">
        <f t="shared" ca="1" si="442"/>
        <v>2</v>
      </c>
      <c r="AL303" s="354">
        <f t="shared" ca="1" si="443"/>
        <v>0</v>
      </c>
      <c r="AM303" s="354">
        <f t="shared" ca="1" si="444"/>
        <v>0</v>
      </c>
      <c r="AN303" s="100">
        <f t="shared" ref="AN303:AO303" ca="1" si="524">SUM(AL299:AL303)</f>
        <v>1</v>
      </c>
      <c r="AO303" s="100">
        <f t="shared" ca="1" si="524"/>
        <v>2</v>
      </c>
      <c r="AP303" s="355" t="str">
        <f t="shared" ca="1" si="446"/>
        <v/>
      </c>
      <c r="AQ303" s="355" t="str">
        <f t="shared" ca="1" si="447"/>
        <v/>
      </c>
      <c r="AR303" s="355" t="str">
        <f t="shared" si="448"/>
        <v/>
      </c>
      <c r="AS303" s="355" t="str">
        <f t="shared" si="449"/>
        <v/>
      </c>
      <c r="AT303" s="355" t="str">
        <f t="shared" ca="1" si="450"/>
        <v/>
      </c>
      <c r="AU303" s="355" t="str">
        <f t="shared" ca="1" si="451"/>
        <v/>
      </c>
      <c r="AV303" s="355" t="str">
        <f t="shared" ca="1" si="452"/>
        <v/>
      </c>
      <c r="AW303" s="379">
        <f t="shared" ca="1" si="453"/>
        <v>0</v>
      </c>
      <c r="AX303" s="351">
        <f t="shared" ca="1" si="454"/>
        <v>1</v>
      </c>
      <c r="AY303" s="174">
        <f t="shared" ca="1" si="455"/>
        <v>2</v>
      </c>
      <c r="AZ303" s="174">
        <f t="shared" ca="1" si="456"/>
        <v>2</v>
      </c>
      <c r="BA303" s="351"/>
      <c r="BB303" s="174"/>
      <c r="BC303" s="174"/>
      <c r="BD303" s="352">
        <f t="shared" si="457"/>
        <v>1</v>
      </c>
      <c r="BE303" s="267">
        <f t="shared" si="458"/>
        <v>2</v>
      </c>
      <c r="BF303" s="267">
        <f t="shared" si="459"/>
        <v>1</v>
      </c>
      <c r="BG303" s="354">
        <f t="shared" ca="1" si="460"/>
        <v>0</v>
      </c>
      <c r="BH303" s="100">
        <f t="shared" ca="1" si="461"/>
        <v>6</v>
      </c>
      <c r="BI303" s="100">
        <f t="shared" ca="1" si="462"/>
        <v>2</v>
      </c>
      <c r="BJ303" s="354">
        <f t="shared" ca="1" si="463"/>
        <v>1</v>
      </c>
      <c r="BK303" s="100">
        <f t="shared" ca="1" si="464"/>
        <v>5</v>
      </c>
      <c r="BL303" s="100">
        <f t="shared" ca="1" si="465"/>
        <v>4</v>
      </c>
      <c r="BM303" s="354">
        <f t="shared" ca="1" si="466"/>
        <v>1</v>
      </c>
      <c r="BN303" s="354"/>
      <c r="BQ303" s="355" t="str">
        <f t="shared" ca="1" si="467"/>
        <v/>
      </c>
      <c r="BR303" s="355" t="str">
        <f t="shared" ca="1" si="468"/>
        <v xml:space="preserve">wr3'2&gt;2S </v>
      </c>
      <c r="BS303" s="355"/>
      <c r="BT303" s="355" t="str">
        <f t="shared" si="469"/>
        <v/>
      </c>
      <c r="BU303" s="355" t="str">
        <f t="shared" ca="1" si="470"/>
        <v/>
      </c>
      <c r="BV303" s="355" t="str">
        <f t="shared" ca="1" si="471"/>
        <v/>
      </c>
      <c r="BW303" s="355"/>
      <c r="BX303" s="379">
        <f t="shared" ca="1" si="472"/>
        <v>0</v>
      </c>
      <c r="BY303" s="351">
        <f t="shared" ca="1" si="473"/>
        <v>0</v>
      </c>
      <c r="BZ303" s="174">
        <f t="shared" ca="1" si="474"/>
        <v>1</v>
      </c>
      <c r="CA303" s="174">
        <f t="shared" ca="1" si="475"/>
        <v>0</v>
      </c>
      <c r="CB303" s="351"/>
      <c r="CC303" s="174"/>
      <c r="CD303" s="174"/>
      <c r="CE303" s="352">
        <f t="shared" si="476"/>
        <v>-1</v>
      </c>
      <c r="CF303" s="267">
        <f t="shared" si="477"/>
        <v>2</v>
      </c>
      <c r="CG303" s="267">
        <f t="shared" si="478"/>
        <v>1</v>
      </c>
      <c r="CH303" s="354">
        <f t="shared" ca="1" si="479"/>
        <v>0</v>
      </c>
      <c r="CI303" s="100">
        <f t="shared" ca="1" si="480"/>
        <v>3</v>
      </c>
      <c r="CJ303" s="100">
        <f t="shared" ca="1" si="481"/>
        <v>2</v>
      </c>
      <c r="CK303" s="354">
        <f t="shared" ca="1" si="482"/>
        <v>1</v>
      </c>
      <c r="CL303" s="100">
        <f t="shared" ca="1" si="483"/>
        <v>6</v>
      </c>
      <c r="CM303" s="100">
        <f t="shared" ca="1" si="484"/>
        <v>2</v>
      </c>
      <c r="CN303" s="354">
        <f t="shared" ca="1" si="485"/>
        <v>0</v>
      </c>
      <c r="CO303" s="354"/>
      <c r="CR303" s="355" t="str">
        <f t="shared" ca="1" si="486"/>
        <v/>
      </c>
      <c r="CS303" s="355" t="str">
        <f t="shared" ca="1" si="487"/>
        <v/>
      </c>
      <c r="CT303" s="355"/>
      <c r="CU303" s="355" t="str">
        <f t="shared" si="488"/>
        <v/>
      </c>
      <c r="CV303" s="355" t="str">
        <f t="shared" ca="1" si="489"/>
        <v/>
      </c>
      <c r="CW303" s="355" t="str">
        <f t="shared" ca="1" si="490"/>
        <v/>
      </c>
      <c r="CX303" s="402"/>
      <c r="CY303" t="str">
        <f t="shared" ca="1" si="491"/>
        <v xml:space="preserve">wr3'2&gt;2S </v>
      </c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</row>
    <row r="304" spans="1:133" x14ac:dyDescent="0.25">
      <c r="A304" s="126">
        <v>225</v>
      </c>
      <c r="B304" s="123">
        <f>IF(ввод!F227="","",ввод!F227)</f>
        <v>99.541301895462382</v>
      </c>
      <c r="C304" s="123">
        <f>IF(ввод!G227="","",ввод!G227)</f>
        <v>101.4817831010164</v>
      </c>
      <c r="D304" s="123" t="str">
        <f>IF(ввод!H227="","",ввод!H227)</f>
        <v/>
      </c>
      <c r="E304" s="124" t="str">
        <f>IF(ввод!I227="","",ввод!I227)</f>
        <v/>
      </c>
      <c r="F304" s="100">
        <f t="shared" si="387"/>
        <v>2</v>
      </c>
      <c r="G304" s="257">
        <f>IF(AND(F304&gt;=2,COUNTA(ввод!D227)=1),1,"")</f>
        <v>1</v>
      </c>
      <c r="H304" s="100">
        <f t="shared" si="423"/>
        <v>1.3721274192122956</v>
      </c>
      <c r="K304" s="100">
        <f t="shared" si="419"/>
        <v>100.51154249823939</v>
      </c>
      <c r="M304" s="100">
        <f>IF(ISNUMBER(парам!$B$8),K304-парам!$B$8,K304-$B$3)</f>
        <v>0.51154249823939324</v>
      </c>
      <c r="N304" s="100">
        <f t="shared" si="420"/>
        <v>0.51</v>
      </c>
      <c r="O304" s="125">
        <f t="shared" ca="1" si="424"/>
        <v>0.65047728840282393</v>
      </c>
      <c r="P304" s="100">
        <f t="shared" si="425"/>
        <v>1.9404812055540219</v>
      </c>
      <c r="Q304" s="100">
        <f t="shared" si="421"/>
        <v>1.9</v>
      </c>
      <c r="R304" s="125">
        <f t="shared" ca="1" si="426"/>
        <v>0.87077639451943456</v>
      </c>
      <c r="S304" s="100">
        <f t="shared" si="492"/>
        <v>0.41646904512087701</v>
      </c>
      <c r="T304" s="100">
        <f t="shared" si="427"/>
        <v>0.42</v>
      </c>
      <c r="U304" s="125">
        <f t="shared" ca="1" si="493"/>
        <v>0.53407187490673125</v>
      </c>
      <c r="V304" s="174">
        <f t="shared" ca="1" si="428"/>
        <v>0</v>
      </c>
      <c r="W304" s="351">
        <f t="shared" ca="1" si="429"/>
        <v>0</v>
      </c>
      <c r="X304" s="174">
        <f t="shared" ca="1" si="430"/>
        <v>0</v>
      </c>
      <c r="Y304" s="174">
        <f t="shared" ca="1" si="431"/>
        <v>0</v>
      </c>
      <c r="Z304" s="351">
        <f t="shared" si="432"/>
        <v>1</v>
      </c>
      <c r="AA304" s="174">
        <f t="shared" si="433"/>
        <v>1</v>
      </c>
      <c r="AB304" s="174">
        <f t="shared" si="434"/>
        <v>0</v>
      </c>
      <c r="AC304" s="352">
        <f t="shared" si="494"/>
        <v>1</v>
      </c>
      <c r="AD304" s="267">
        <f t="shared" si="435"/>
        <v>0</v>
      </c>
      <c r="AE304" s="267">
        <f t="shared" si="436"/>
        <v>1</v>
      </c>
      <c r="AF304" s="354">
        <f t="shared" ca="1" si="437"/>
        <v>0</v>
      </c>
      <c r="AG304" s="100">
        <f t="shared" ca="1" si="438"/>
        <v>7</v>
      </c>
      <c r="AH304" s="100">
        <f t="shared" ca="1" si="439"/>
        <v>3</v>
      </c>
      <c r="AI304" s="354">
        <f t="shared" ca="1" si="440"/>
        <v>1</v>
      </c>
      <c r="AJ304" s="100">
        <f t="shared" ca="1" si="441"/>
        <v>4</v>
      </c>
      <c r="AK304" s="100">
        <f t="shared" ca="1" si="442"/>
        <v>2</v>
      </c>
      <c r="AL304" s="354">
        <f t="shared" ca="1" si="443"/>
        <v>1</v>
      </c>
      <c r="AM304" s="354">
        <f t="shared" ca="1" si="444"/>
        <v>0</v>
      </c>
      <c r="AN304" s="100">
        <f t="shared" ref="AN304:AO304" ca="1" si="525">SUM(AL300:AL304)</f>
        <v>2</v>
      </c>
      <c r="AO304" s="100">
        <f t="shared" ca="1" si="525"/>
        <v>1</v>
      </c>
      <c r="AP304" s="355" t="str">
        <f t="shared" ca="1" si="446"/>
        <v/>
      </c>
      <c r="AQ304" s="355" t="str">
        <f t="shared" ca="1" si="447"/>
        <v/>
      </c>
      <c r="AR304" s="355" t="str">
        <f t="shared" si="448"/>
        <v/>
      </c>
      <c r="AS304" s="355" t="str">
        <f t="shared" si="449"/>
        <v/>
      </c>
      <c r="AT304" s="355" t="str">
        <f t="shared" ca="1" si="450"/>
        <v/>
      </c>
      <c r="AU304" s="355" t="str">
        <f t="shared" ca="1" si="451"/>
        <v/>
      </c>
      <c r="AV304" s="355" t="str">
        <f t="shared" ca="1" si="452"/>
        <v/>
      </c>
      <c r="AW304" s="379">
        <f t="shared" ca="1" si="453"/>
        <v>0</v>
      </c>
      <c r="AX304" s="351">
        <f t="shared" ca="1" si="454"/>
        <v>0</v>
      </c>
      <c r="AY304" s="174">
        <f t="shared" ca="1" si="455"/>
        <v>1</v>
      </c>
      <c r="AZ304" s="174">
        <f t="shared" ca="1" si="456"/>
        <v>1</v>
      </c>
      <c r="BA304" s="351"/>
      <c r="BB304" s="174"/>
      <c r="BC304" s="174"/>
      <c r="BD304" s="352">
        <f t="shared" si="457"/>
        <v>-1</v>
      </c>
      <c r="BE304" s="267">
        <f t="shared" si="458"/>
        <v>0</v>
      </c>
      <c r="BF304" s="267">
        <f t="shared" si="459"/>
        <v>1</v>
      </c>
      <c r="BG304" s="354">
        <f t="shared" ca="1" si="460"/>
        <v>0</v>
      </c>
      <c r="BH304" s="100">
        <f t="shared" ca="1" si="461"/>
        <v>6</v>
      </c>
      <c r="BI304" s="100">
        <f t="shared" ca="1" si="462"/>
        <v>1</v>
      </c>
      <c r="BJ304" s="354">
        <f t="shared" ca="1" si="463"/>
        <v>1</v>
      </c>
      <c r="BK304" s="100">
        <f t="shared" ca="1" si="464"/>
        <v>6</v>
      </c>
      <c r="BL304" s="100">
        <f t="shared" ca="1" si="465"/>
        <v>4</v>
      </c>
      <c r="BM304" s="354">
        <f t="shared" ca="1" si="466"/>
        <v>1</v>
      </c>
      <c r="BN304" s="354"/>
      <c r="BQ304" s="355" t="str">
        <f t="shared" ca="1" si="467"/>
        <v/>
      </c>
      <c r="BR304" s="355" t="str">
        <f t="shared" ca="1" si="468"/>
        <v/>
      </c>
      <c r="BS304" s="355"/>
      <c r="BT304" s="355" t="str">
        <f t="shared" si="469"/>
        <v/>
      </c>
      <c r="BU304" s="355" t="str">
        <f t="shared" ca="1" si="470"/>
        <v/>
      </c>
      <c r="BV304" s="355" t="str">
        <f t="shared" ca="1" si="471"/>
        <v/>
      </c>
      <c r="BW304" s="355"/>
      <c r="BX304" s="379">
        <f t="shared" ca="1" si="472"/>
        <v>0</v>
      </c>
      <c r="BY304" s="351">
        <f t="shared" ca="1" si="473"/>
        <v>0</v>
      </c>
      <c r="BZ304" s="174">
        <f t="shared" ca="1" si="474"/>
        <v>0</v>
      </c>
      <c r="CA304" s="174">
        <f t="shared" ca="1" si="475"/>
        <v>1</v>
      </c>
      <c r="CB304" s="351"/>
      <c r="CC304" s="174"/>
      <c r="CD304" s="174"/>
      <c r="CE304" s="352">
        <f t="shared" si="476"/>
        <v>-1</v>
      </c>
      <c r="CF304" s="267">
        <f t="shared" si="477"/>
        <v>0</v>
      </c>
      <c r="CG304" s="267">
        <f t="shared" si="478"/>
        <v>-1</v>
      </c>
      <c r="CH304" s="354">
        <f t="shared" ca="1" si="479"/>
        <v>0</v>
      </c>
      <c r="CI304" s="100">
        <f t="shared" ca="1" si="480"/>
        <v>3</v>
      </c>
      <c r="CJ304" s="100">
        <f t="shared" ca="1" si="481"/>
        <v>2</v>
      </c>
      <c r="CK304" s="354">
        <f t="shared" ca="1" si="482"/>
        <v>1</v>
      </c>
      <c r="CL304" s="100">
        <f t="shared" ca="1" si="483"/>
        <v>6</v>
      </c>
      <c r="CM304" s="100">
        <f t="shared" ca="1" si="484"/>
        <v>3</v>
      </c>
      <c r="CN304" s="354">
        <f t="shared" ca="1" si="485"/>
        <v>0</v>
      </c>
      <c r="CO304" s="354"/>
      <c r="CR304" s="355" t="str">
        <f t="shared" ca="1" si="486"/>
        <v/>
      </c>
      <c r="CS304" s="355" t="str">
        <f t="shared" ca="1" si="487"/>
        <v/>
      </c>
      <c r="CT304" s="355"/>
      <c r="CU304" s="355" t="str">
        <f t="shared" si="488"/>
        <v/>
      </c>
      <c r="CV304" s="355" t="str">
        <f t="shared" ca="1" si="489"/>
        <v/>
      </c>
      <c r="CW304" s="355" t="str">
        <f t="shared" ca="1" si="490"/>
        <v/>
      </c>
      <c r="CX304" s="402"/>
      <c r="CY304" t="str">
        <f t="shared" ca="1" si="491"/>
        <v/>
      </c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</row>
    <row r="305" spans="1:133" x14ac:dyDescent="0.25">
      <c r="A305" s="126">
        <v>226</v>
      </c>
      <c r="B305" s="123">
        <f>IF(ввод!F228="","",ввод!F228)</f>
        <v>99.827009074050963</v>
      </c>
      <c r="C305" s="123">
        <f>IF(ввод!G228="","",ввод!G228)</f>
        <v>101.85315418582152</v>
      </c>
      <c r="D305" s="123" t="str">
        <f>IF(ввод!H228="","",ввод!H228)</f>
        <v/>
      </c>
      <c r="E305" s="124" t="str">
        <f>IF(ввод!I228="","",ввод!I228)</f>
        <v/>
      </c>
      <c r="F305" s="100">
        <f t="shared" ref="F305:F368" si="526">IF(COUNT(B305:E305)&lt;2,"",COUNT(B305:E305))</f>
        <v>2</v>
      </c>
      <c r="G305" s="257">
        <f>IF(AND(F305&gt;=2,COUNTA(ввод!D228)=1),1,"")</f>
        <v>1</v>
      </c>
      <c r="H305" s="100">
        <f t="shared" si="423"/>
        <v>1.4327009482009385</v>
      </c>
      <c r="K305" s="100">
        <f t="shared" si="419"/>
        <v>100.84008162993624</v>
      </c>
      <c r="M305" s="100">
        <f>IF(ISNUMBER(парам!$B$8),K305-парам!$B$8,K305-$B$3)</f>
        <v>0.84008162993623614</v>
      </c>
      <c r="N305" s="100">
        <f t="shared" si="420"/>
        <v>0.84</v>
      </c>
      <c r="O305" s="125">
        <f t="shared" ca="1" si="424"/>
        <v>1.0682475504160678</v>
      </c>
      <c r="P305" s="100">
        <f t="shared" si="425"/>
        <v>2.0261451117705604</v>
      </c>
      <c r="Q305" s="100">
        <f t="shared" si="421"/>
        <v>2</v>
      </c>
      <c r="R305" s="125">
        <f t="shared" ca="1" si="426"/>
        <v>0.90921743026983814</v>
      </c>
      <c r="S305" s="100">
        <f t="shared" si="492"/>
        <v>0.3285391316968429</v>
      </c>
      <c r="T305" s="100">
        <f t="shared" si="427"/>
        <v>0.33</v>
      </c>
      <c r="U305" s="125">
        <f t="shared" ca="1" si="493"/>
        <v>0.41962790171243175</v>
      </c>
      <c r="V305" s="174">
        <f t="shared" ca="1" si="428"/>
        <v>0</v>
      </c>
      <c r="W305" s="351">
        <f t="shared" ca="1" si="429"/>
        <v>0</v>
      </c>
      <c r="X305" s="174">
        <f t="shared" ca="1" si="430"/>
        <v>0</v>
      </c>
      <c r="Y305" s="174">
        <f t="shared" ca="1" si="431"/>
        <v>0</v>
      </c>
      <c r="Z305" s="351">
        <f t="shared" si="432"/>
        <v>1</v>
      </c>
      <c r="AA305" s="174">
        <f t="shared" si="433"/>
        <v>1</v>
      </c>
      <c r="AB305" s="174">
        <f t="shared" si="434"/>
        <v>2</v>
      </c>
      <c r="AC305" s="352">
        <f t="shared" si="494"/>
        <v>1</v>
      </c>
      <c r="AD305" s="267">
        <f t="shared" si="435"/>
        <v>2</v>
      </c>
      <c r="AE305" s="267">
        <f t="shared" si="436"/>
        <v>3</v>
      </c>
      <c r="AF305" s="354">
        <f t="shared" ca="1" si="437"/>
        <v>0</v>
      </c>
      <c r="AG305" s="100">
        <f t="shared" ca="1" si="438"/>
        <v>6</v>
      </c>
      <c r="AH305" s="100">
        <f t="shared" ca="1" si="439"/>
        <v>2</v>
      </c>
      <c r="AI305" s="354">
        <f t="shared" ca="1" si="440"/>
        <v>1</v>
      </c>
      <c r="AJ305" s="100">
        <f t="shared" ca="1" si="441"/>
        <v>5</v>
      </c>
      <c r="AK305" s="100">
        <f t="shared" ca="1" si="442"/>
        <v>3</v>
      </c>
      <c r="AL305" s="354">
        <f t="shared" ca="1" si="443"/>
        <v>1</v>
      </c>
      <c r="AM305" s="354">
        <f t="shared" ca="1" si="444"/>
        <v>0</v>
      </c>
      <c r="AN305" s="100">
        <f t="shared" ref="AN305:AO305" ca="1" si="527">SUM(AL301:AL305)</f>
        <v>3</v>
      </c>
      <c r="AO305" s="100">
        <f t="shared" ca="1" si="527"/>
        <v>0</v>
      </c>
      <c r="AP305" s="355" t="str">
        <f t="shared" ca="1" si="446"/>
        <v/>
      </c>
      <c r="AQ305" s="355" t="str">
        <f t="shared" ca="1" si="447"/>
        <v/>
      </c>
      <c r="AR305" s="355" t="str">
        <f t="shared" si="448"/>
        <v/>
      </c>
      <c r="AS305" s="355" t="str">
        <f t="shared" si="449"/>
        <v/>
      </c>
      <c r="AT305" s="355" t="str">
        <f t="shared" ca="1" si="450"/>
        <v/>
      </c>
      <c r="AU305" s="355" t="str">
        <f t="shared" ca="1" si="451"/>
        <v/>
      </c>
      <c r="AV305" s="355" t="str">
        <f t="shared" ca="1" si="452"/>
        <v/>
      </c>
      <c r="AW305" s="379">
        <f t="shared" ca="1" si="453"/>
        <v>0</v>
      </c>
      <c r="AX305" s="351">
        <f t="shared" ca="1" si="454"/>
        <v>0</v>
      </c>
      <c r="AY305" s="174">
        <f t="shared" ca="1" si="455"/>
        <v>0</v>
      </c>
      <c r="AZ305" s="174">
        <f t="shared" ca="1" si="456"/>
        <v>1</v>
      </c>
      <c r="BA305" s="351"/>
      <c r="BB305" s="174"/>
      <c r="BC305" s="174"/>
      <c r="BD305" s="352">
        <f t="shared" si="457"/>
        <v>1</v>
      </c>
      <c r="BE305" s="267">
        <f t="shared" si="458"/>
        <v>2</v>
      </c>
      <c r="BF305" s="267">
        <f t="shared" si="459"/>
        <v>1</v>
      </c>
      <c r="BG305" s="354">
        <f t="shared" ca="1" si="460"/>
        <v>0</v>
      </c>
      <c r="BH305" s="100">
        <f t="shared" ca="1" si="461"/>
        <v>5</v>
      </c>
      <c r="BI305" s="100">
        <f t="shared" ca="1" si="462"/>
        <v>1</v>
      </c>
      <c r="BJ305" s="354">
        <f t="shared" ca="1" si="463"/>
        <v>1</v>
      </c>
      <c r="BK305" s="100">
        <f t="shared" ca="1" si="464"/>
        <v>7</v>
      </c>
      <c r="BL305" s="100">
        <f t="shared" ca="1" si="465"/>
        <v>4</v>
      </c>
      <c r="BM305" s="354">
        <f t="shared" ca="1" si="466"/>
        <v>1</v>
      </c>
      <c r="BN305" s="354"/>
      <c r="BQ305" s="355" t="str">
        <f t="shared" ca="1" si="467"/>
        <v/>
      </c>
      <c r="BR305" s="355" t="str">
        <f t="shared" ca="1" si="468"/>
        <v/>
      </c>
      <c r="BS305" s="355"/>
      <c r="BT305" s="355" t="str">
        <f t="shared" si="469"/>
        <v/>
      </c>
      <c r="BU305" s="355" t="str">
        <f t="shared" ca="1" si="470"/>
        <v/>
      </c>
      <c r="BV305" s="355" t="str">
        <f t="shared" ca="1" si="471"/>
        <v/>
      </c>
      <c r="BW305" s="355"/>
      <c r="BX305" s="379">
        <f t="shared" ca="1" si="472"/>
        <v>0</v>
      </c>
      <c r="BY305" s="351">
        <f t="shared" ca="1" si="473"/>
        <v>0</v>
      </c>
      <c r="BZ305" s="174">
        <f t="shared" ca="1" si="474"/>
        <v>0</v>
      </c>
      <c r="CA305" s="174">
        <f t="shared" ca="1" si="475"/>
        <v>0</v>
      </c>
      <c r="CB305" s="351"/>
      <c r="CC305" s="174"/>
      <c r="CD305" s="174"/>
      <c r="CE305" s="352">
        <f t="shared" si="476"/>
        <v>-1</v>
      </c>
      <c r="CF305" s="267">
        <f t="shared" si="477"/>
        <v>-2</v>
      </c>
      <c r="CG305" s="267">
        <f t="shared" si="478"/>
        <v>-1</v>
      </c>
      <c r="CH305" s="354">
        <f t="shared" ca="1" si="479"/>
        <v>0</v>
      </c>
      <c r="CI305" s="100">
        <f t="shared" ca="1" si="480"/>
        <v>3</v>
      </c>
      <c r="CJ305" s="100">
        <f t="shared" ca="1" si="481"/>
        <v>2</v>
      </c>
      <c r="CK305" s="354">
        <f t="shared" ca="1" si="482"/>
        <v>1</v>
      </c>
      <c r="CL305" s="100">
        <f t="shared" ca="1" si="483"/>
        <v>6</v>
      </c>
      <c r="CM305" s="100">
        <f t="shared" ca="1" si="484"/>
        <v>4</v>
      </c>
      <c r="CN305" s="354">
        <f t="shared" ca="1" si="485"/>
        <v>0</v>
      </c>
      <c r="CO305" s="354"/>
      <c r="CR305" s="355" t="str">
        <f t="shared" ca="1" si="486"/>
        <v/>
      </c>
      <c r="CS305" s="355" t="str">
        <f t="shared" ca="1" si="487"/>
        <v/>
      </c>
      <c r="CT305" s="355"/>
      <c r="CU305" s="355" t="str">
        <f t="shared" si="488"/>
        <v/>
      </c>
      <c r="CV305" s="355" t="str">
        <f t="shared" ca="1" si="489"/>
        <v/>
      </c>
      <c r="CW305" s="355" t="str">
        <f t="shared" ca="1" si="490"/>
        <v/>
      </c>
      <c r="CX305" s="402"/>
      <c r="CY305" t="str">
        <f t="shared" ca="1" si="491"/>
        <v/>
      </c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</row>
    <row r="306" spans="1:133" x14ac:dyDescent="0.25">
      <c r="A306" s="126">
        <v>227</v>
      </c>
      <c r="B306" s="123">
        <f>IF(ввод!F229="","",ввод!F229)</f>
        <v>98.914656796859518</v>
      </c>
      <c r="C306" s="123">
        <f>IF(ввод!G229="","",ввод!G229)</f>
        <v>100.00926378251309</v>
      </c>
      <c r="D306" s="123" t="str">
        <f>IF(ввод!H229="","",ввод!H229)</f>
        <v/>
      </c>
      <c r="E306" s="124" t="str">
        <f>IF(ввод!I229="","",ввод!I229)</f>
        <v/>
      </c>
      <c r="F306" s="100">
        <f t="shared" si="526"/>
        <v>2</v>
      </c>
      <c r="G306" s="257">
        <f>IF(AND(F306&gt;=2,COUNTA(ввод!D229)=1),1,"")</f>
        <v>1</v>
      </c>
      <c r="H306" s="100">
        <f t="shared" si="423"/>
        <v>0.77400402228980536</v>
      </c>
      <c r="K306" s="100">
        <f t="shared" si="419"/>
        <v>99.461960289686303</v>
      </c>
      <c r="M306" s="100">
        <f>IF(ISNUMBER(парам!$B$8),K306-парам!$B$8,K306-$B$3)</f>
        <v>-0.53803971031369713</v>
      </c>
      <c r="N306" s="100">
        <f t="shared" si="420"/>
        <v>-0.54</v>
      </c>
      <c r="O306" s="125">
        <f t="shared" ca="1" si="424"/>
        <v>-0.68417113538454954</v>
      </c>
      <c r="P306" s="100">
        <f t="shared" si="425"/>
        <v>1.0946069856535701</v>
      </c>
      <c r="Q306" s="100">
        <f t="shared" si="421"/>
        <v>1.1000000000000001</v>
      </c>
      <c r="R306" s="125">
        <f t="shared" ca="1" si="426"/>
        <v>0.49119667928505828</v>
      </c>
      <c r="S306" s="100">
        <f t="shared" si="492"/>
        <v>1.3781213402499333</v>
      </c>
      <c r="T306" s="100">
        <f t="shared" si="427"/>
        <v>1.4</v>
      </c>
      <c r="U306" s="125">
        <f t="shared" ca="1" si="493"/>
        <v>1.7802395830224376</v>
      </c>
      <c r="V306" s="174">
        <f t="shared" ca="1" si="428"/>
        <v>0</v>
      </c>
      <c r="W306" s="351">
        <f t="shared" ca="1" si="429"/>
        <v>0</v>
      </c>
      <c r="X306" s="174">
        <f t="shared" ca="1" si="430"/>
        <v>0</v>
      </c>
      <c r="Y306" s="174">
        <f t="shared" ca="1" si="431"/>
        <v>0</v>
      </c>
      <c r="Z306" s="351">
        <f t="shared" si="432"/>
        <v>-1</v>
      </c>
      <c r="AA306" s="174">
        <f t="shared" si="433"/>
        <v>1</v>
      </c>
      <c r="AB306" s="174">
        <f t="shared" si="434"/>
        <v>2</v>
      </c>
      <c r="AC306" s="352">
        <f t="shared" si="494"/>
        <v>-1</v>
      </c>
      <c r="AD306" s="267">
        <f t="shared" si="435"/>
        <v>2</v>
      </c>
      <c r="AE306" s="267">
        <f t="shared" si="436"/>
        <v>1</v>
      </c>
      <c r="AF306" s="354">
        <f t="shared" ca="1" si="437"/>
        <v>0</v>
      </c>
      <c r="AG306" s="100">
        <f t="shared" ca="1" si="438"/>
        <v>6</v>
      </c>
      <c r="AH306" s="100">
        <f t="shared" ca="1" si="439"/>
        <v>2</v>
      </c>
      <c r="AI306" s="354">
        <f t="shared" ca="1" si="440"/>
        <v>1</v>
      </c>
      <c r="AJ306" s="100">
        <f t="shared" ca="1" si="441"/>
        <v>6</v>
      </c>
      <c r="AK306" s="100">
        <f t="shared" ca="1" si="442"/>
        <v>3</v>
      </c>
      <c r="AL306" s="354">
        <f t="shared" ca="1" si="443"/>
        <v>0</v>
      </c>
      <c r="AM306" s="354">
        <f t="shared" ca="1" si="444"/>
        <v>1</v>
      </c>
      <c r="AN306" s="100">
        <f t="shared" ref="AN306:AO306" ca="1" si="528">SUM(AL302:AL306)</f>
        <v>3</v>
      </c>
      <c r="AO306" s="100">
        <f t="shared" ca="1" si="528"/>
        <v>1</v>
      </c>
      <c r="AP306" s="355" t="str">
        <f t="shared" ca="1" si="446"/>
        <v/>
      </c>
      <c r="AQ306" s="355" t="str">
        <f t="shared" ca="1" si="447"/>
        <v/>
      </c>
      <c r="AR306" s="355" t="str">
        <f t="shared" si="448"/>
        <v/>
      </c>
      <c r="AS306" s="355" t="str">
        <f t="shared" si="449"/>
        <v/>
      </c>
      <c r="AT306" s="355" t="str">
        <f t="shared" ca="1" si="450"/>
        <v/>
      </c>
      <c r="AU306" s="355" t="str">
        <f t="shared" ca="1" si="451"/>
        <v/>
      </c>
      <c r="AV306" s="355" t="str">
        <f t="shared" ca="1" si="452"/>
        <v/>
      </c>
      <c r="AW306" s="379">
        <f t="shared" ca="1" si="453"/>
        <v>0</v>
      </c>
      <c r="AX306" s="351">
        <f t="shared" ca="1" si="454"/>
        <v>0</v>
      </c>
      <c r="AY306" s="174">
        <f t="shared" ca="1" si="455"/>
        <v>0</v>
      </c>
      <c r="AZ306" s="174">
        <f t="shared" ca="1" si="456"/>
        <v>0</v>
      </c>
      <c r="BA306" s="351"/>
      <c r="BB306" s="174"/>
      <c r="BC306" s="174"/>
      <c r="BD306" s="352">
        <f t="shared" si="457"/>
        <v>-1</v>
      </c>
      <c r="BE306" s="267">
        <f t="shared" si="458"/>
        <v>0</v>
      </c>
      <c r="BF306" s="267">
        <f t="shared" si="459"/>
        <v>-1</v>
      </c>
      <c r="BG306" s="354">
        <f t="shared" ca="1" si="460"/>
        <v>0</v>
      </c>
      <c r="BH306" s="100">
        <f t="shared" ca="1" si="461"/>
        <v>4</v>
      </c>
      <c r="BI306" s="100">
        <f t="shared" ca="1" si="462"/>
        <v>0</v>
      </c>
      <c r="BJ306" s="354">
        <f t="shared" ca="1" si="463"/>
        <v>1</v>
      </c>
      <c r="BK306" s="100">
        <f t="shared" ca="1" si="464"/>
        <v>7</v>
      </c>
      <c r="BL306" s="100">
        <f t="shared" ca="1" si="465"/>
        <v>4</v>
      </c>
      <c r="BM306" s="354">
        <f t="shared" ca="1" si="466"/>
        <v>1</v>
      </c>
      <c r="BN306" s="354"/>
      <c r="BQ306" s="355" t="str">
        <f t="shared" ca="1" si="467"/>
        <v/>
      </c>
      <c r="BR306" s="355" t="str">
        <f t="shared" ca="1" si="468"/>
        <v/>
      </c>
      <c r="BS306" s="355"/>
      <c r="BT306" s="355" t="str">
        <f t="shared" si="469"/>
        <v/>
      </c>
      <c r="BU306" s="355" t="str">
        <f t="shared" ca="1" si="470"/>
        <v/>
      </c>
      <c r="BV306" s="355" t="str">
        <f t="shared" ca="1" si="471"/>
        <v/>
      </c>
      <c r="BW306" s="355"/>
      <c r="BX306" s="379">
        <f t="shared" ca="1" si="472"/>
        <v>1</v>
      </c>
      <c r="BY306" s="351">
        <f t="shared" ca="1" si="473"/>
        <v>1</v>
      </c>
      <c r="BZ306" s="174">
        <f t="shared" ca="1" si="474"/>
        <v>1</v>
      </c>
      <c r="CA306" s="174">
        <f t="shared" ca="1" si="475"/>
        <v>1</v>
      </c>
      <c r="CB306" s="351"/>
      <c r="CC306" s="174"/>
      <c r="CD306" s="174"/>
      <c r="CE306" s="352">
        <f t="shared" si="476"/>
        <v>1</v>
      </c>
      <c r="CF306" s="267">
        <f t="shared" si="477"/>
        <v>0</v>
      </c>
      <c r="CG306" s="267">
        <f t="shared" si="478"/>
        <v>-1</v>
      </c>
      <c r="CH306" s="354">
        <f t="shared" ca="1" si="479"/>
        <v>0</v>
      </c>
      <c r="CI306" s="100">
        <f t="shared" ca="1" si="480"/>
        <v>3</v>
      </c>
      <c r="CJ306" s="100">
        <f t="shared" ca="1" si="481"/>
        <v>2</v>
      </c>
      <c r="CK306" s="354">
        <f t="shared" ca="1" si="482"/>
        <v>1</v>
      </c>
      <c r="CL306" s="100">
        <f t="shared" ca="1" si="483"/>
        <v>6</v>
      </c>
      <c r="CM306" s="100">
        <f t="shared" ca="1" si="484"/>
        <v>4</v>
      </c>
      <c r="CN306" s="354">
        <f t="shared" ca="1" si="485"/>
        <v>1</v>
      </c>
      <c r="CO306" s="354"/>
      <c r="CR306" s="355" t="str">
        <f t="shared" ca="1" si="486"/>
        <v xml:space="preserve">wR1'1&gt;3S </v>
      </c>
      <c r="CS306" s="355" t="str">
        <f t="shared" ca="1" si="487"/>
        <v/>
      </c>
      <c r="CT306" s="355"/>
      <c r="CU306" s="355" t="str">
        <f t="shared" si="488"/>
        <v/>
      </c>
      <c r="CV306" s="355" t="str">
        <f t="shared" ca="1" si="489"/>
        <v/>
      </c>
      <c r="CW306" s="355" t="str">
        <f t="shared" ca="1" si="490"/>
        <v/>
      </c>
      <c r="CX306" s="402"/>
      <c r="CY306" t="str">
        <f t="shared" ca="1" si="491"/>
        <v xml:space="preserve">wR1'1&gt;3S </v>
      </c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</row>
    <row r="307" spans="1:133" x14ac:dyDescent="0.25">
      <c r="A307" s="126">
        <v>228</v>
      </c>
      <c r="B307" s="123">
        <f>IF(ввод!F230="","",ввод!F230)</f>
        <v>101.59549218594506</v>
      </c>
      <c r="C307" s="123">
        <f>IF(ввод!G230="","",ввод!G230)</f>
        <v>100.57433449489528</v>
      </c>
      <c r="D307" s="123" t="str">
        <f>IF(ввод!H230="","",ввод!H230)</f>
        <v/>
      </c>
      <c r="E307" s="124" t="str">
        <f>IF(ввод!I230="","",ввод!I230)</f>
        <v/>
      </c>
      <c r="F307" s="100">
        <f t="shared" si="526"/>
        <v>2</v>
      </c>
      <c r="G307" s="257">
        <f>IF(AND(F307&gt;=2,COUNTA(ввод!D230)=1),1,"")</f>
        <v>1</v>
      </c>
      <c r="H307" s="100">
        <f t="shared" si="423"/>
        <v>0.72206752800209673</v>
      </c>
      <c r="K307" s="100">
        <f t="shared" si="419"/>
        <v>101.08491334042017</v>
      </c>
      <c r="M307" s="100">
        <f>IF(ISNUMBER(парам!$B$8),K307-парам!$B$8,K307-$B$3)</f>
        <v>1.0849133404201723</v>
      </c>
      <c r="N307" s="100">
        <f t="shared" si="420"/>
        <v>1.1000000000000001</v>
      </c>
      <c r="O307" s="125">
        <f t="shared" ca="1" si="424"/>
        <v>1.379575480546491</v>
      </c>
      <c r="P307" s="100">
        <f t="shared" si="425"/>
        <v>1.0211576910497797</v>
      </c>
      <c r="Q307" s="100">
        <f t="shared" si="421"/>
        <v>1</v>
      </c>
      <c r="R307" s="125">
        <f t="shared" ca="1" si="426"/>
        <v>0.45823685893120752</v>
      </c>
      <c r="S307" s="100">
        <f t="shared" si="492"/>
        <v>1.6229530507338694</v>
      </c>
      <c r="T307" s="100">
        <f t="shared" si="427"/>
        <v>1.6</v>
      </c>
      <c r="U307" s="125">
        <f t="shared" ca="1" si="493"/>
        <v>2.0345595234542144</v>
      </c>
      <c r="V307" s="174">
        <f t="shared" ca="1" si="428"/>
        <v>0</v>
      </c>
      <c r="W307" s="351">
        <f t="shared" ca="1" si="429"/>
        <v>1</v>
      </c>
      <c r="X307" s="174">
        <f t="shared" ca="1" si="430"/>
        <v>1</v>
      </c>
      <c r="Y307" s="174">
        <f t="shared" ca="1" si="431"/>
        <v>1</v>
      </c>
      <c r="Z307" s="351">
        <f t="shared" si="432"/>
        <v>1</v>
      </c>
      <c r="AA307" s="174">
        <f t="shared" si="433"/>
        <v>1</v>
      </c>
      <c r="AB307" s="174">
        <f t="shared" si="434"/>
        <v>4</v>
      </c>
      <c r="AC307" s="352">
        <f t="shared" si="494"/>
        <v>1</v>
      </c>
      <c r="AD307" s="267">
        <f t="shared" si="435"/>
        <v>2</v>
      </c>
      <c r="AE307" s="267">
        <f t="shared" si="436"/>
        <v>1</v>
      </c>
      <c r="AF307" s="354">
        <f t="shared" ca="1" si="437"/>
        <v>0</v>
      </c>
      <c r="AG307" s="100">
        <f t="shared" ca="1" si="438"/>
        <v>6</v>
      </c>
      <c r="AH307" s="100">
        <f t="shared" ca="1" si="439"/>
        <v>2</v>
      </c>
      <c r="AI307" s="354">
        <f t="shared" ca="1" si="440"/>
        <v>1</v>
      </c>
      <c r="AJ307" s="100">
        <f t="shared" ca="1" si="441"/>
        <v>6</v>
      </c>
      <c r="AK307" s="100">
        <f t="shared" ca="1" si="442"/>
        <v>4</v>
      </c>
      <c r="AL307" s="354">
        <f t="shared" ca="1" si="443"/>
        <v>1</v>
      </c>
      <c r="AM307" s="354">
        <f t="shared" ca="1" si="444"/>
        <v>0</v>
      </c>
      <c r="AN307" s="100">
        <f t="shared" ref="AN307:AO307" ca="1" si="529">SUM(AL303:AL307)</f>
        <v>3</v>
      </c>
      <c r="AO307" s="100">
        <f t="shared" ca="1" si="529"/>
        <v>1</v>
      </c>
      <c r="AP307" s="355" t="str">
        <f t="shared" ca="1" si="446"/>
        <v/>
      </c>
      <c r="AQ307" s="355" t="str">
        <f t="shared" ca="1" si="447"/>
        <v/>
      </c>
      <c r="AR307" s="355" t="str">
        <f t="shared" si="448"/>
        <v/>
      </c>
      <c r="AS307" s="355" t="str">
        <f t="shared" si="449"/>
        <v/>
      </c>
      <c r="AT307" s="355" t="str">
        <f t="shared" ca="1" si="450"/>
        <v/>
      </c>
      <c r="AU307" s="355" t="str">
        <f t="shared" ca="1" si="451"/>
        <v/>
      </c>
      <c r="AV307" s="355" t="str">
        <f t="shared" ca="1" si="452"/>
        <v/>
      </c>
      <c r="AW307" s="379">
        <f t="shared" ca="1" si="453"/>
        <v>0</v>
      </c>
      <c r="AX307" s="351">
        <f t="shared" ca="1" si="454"/>
        <v>0</v>
      </c>
      <c r="AY307" s="174">
        <f t="shared" ca="1" si="455"/>
        <v>0</v>
      </c>
      <c r="AZ307" s="174">
        <f t="shared" ca="1" si="456"/>
        <v>0</v>
      </c>
      <c r="BA307" s="351"/>
      <c r="BB307" s="174"/>
      <c r="BC307" s="174"/>
      <c r="BD307" s="352">
        <f t="shared" si="457"/>
        <v>-1</v>
      </c>
      <c r="BE307" s="267">
        <f t="shared" si="458"/>
        <v>-2</v>
      </c>
      <c r="BF307" s="267">
        <f t="shared" si="459"/>
        <v>-1</v>
      </c>
      <c r="BG307" s="354">
        <f t="shared" ca="1" si="460"/>
        <v>0</v>
      </c>
      <c r="BH307" s="100">
        <f t="shared" ca="1" si="461"/>
        <v>4</v>
      </c>
      <c r="BI307" s="100">
        <f t="shared" ca="1" si="462"/>
        <v>0</v>
      </c>
      <c r="BJ307" s="354">
        <f t="shared" ca="1" si="463"/>
        <v>1</v>
      </c>
      <c r="BK307" s="100">
        <f t="shared" ca="1" si="464"/>
        <v>8</v>
      </c>
      <c r="BL307" s="100">
        <f t="shared" ca="1" si="465"/>
        <v>4</v>
      </c>
      <c r="BM307" s="354">
        <f t="shared" ca="1" si="466"/>
        <v>1</v>
      </c>
      <c r="BN307" s="354"/>
      <c r="BQ307" s="355" t="str">
        <f t="shared" ca="1" si="467"/>
        <v/>
      </c>
      <c r="BR307" s="355" t="str">
        <f t="shared" ca="1" si="468"/>
        <v/>
      </c>
      <c r="BS307" s="355"/>
      <c r="BT307" s="355" t="str">
        <f t="shared" si="469"/>
        <v/>
      </c>
      <c r="BU307" s="355" t="str">
        <f t="shared" ca="1" si="470"/>
        <v/>
      </c>
      <c r="BV307" s="355" t="str">
        <f t="shared" ca="1" si="471"/>
        <v xml:space="preserve">wr8'8&gt;1S </v>
      </c>
      <c r="BW307" s="355"/>
      <c r="BX307" s="379">
        <f t="shared" ca="1" si="472"/>
        <v>1</v>
      </c>
      <c r="BY307" s="351">
        <f t="shared" ca="1" si="473"/>
        <v>1</v>
      </c>
      <c r="BZ307" s="174">
        <f t="shared" ca="1" si="474"/>
        <v>2</v>
      </c>
      <c r="CA307" s="174">
        <f t="shared" ca="1" si="475"/>
        <v>1</v>
      </c>
      <c r="CB307" s="351"/>
      <c r="CC307" s="174"/>
      <c r="CD307" s="174"/>
      <c r="CE307" s="352">
        <f t="shared" si="476"/>
        <v>1</v>
      </c>
      <c r="CF307" s="267">
        <f t="shared" si="477"/>
        <v>0</v>
      </c>
      <c r="CG307" s="267">
        <f t="shared" si="478"/>
        <v>-1</v>
      </c>
      <c r="CH307" s="354">
        <f t="shared" ca="1" si="479"/>
        <v>0</v>
      </c>
      <c r="CI307" s="100">
        <f t="shared" ca="1" si="480"/>
        <v>3</v>
      </c>
      <c r="CJ307" s="100">
        <f t="shared" ca="1" si="481"/>
        <v>1</v>
      </c>
      <c r="CK307" s="354">
        <f t="shared" ca="1" si="482"/>
        <v>1</v>
      </c>
      <c r="CL307" s="100">
        <f t="shared" ca="1" si="483"/>
        <v>6</v>
      </c>
      <c r="CM307" s="100">
        <f t="shared" ca="1" si="484"/>
        <v>4</v>
      </c>
      <c r="CN307" s="354">
        <f t="shared" ca="1" si="485"/>
        <v>1</v>
      </c>
      <c r="CO307" s="354"/>
      <c r="CR307" s="355" t="str">
        <f t="shared" ca="1" si="486"/>
        <v xml:space="preserve">wR1'1&gt;3S </v>
      </c>
      <c r="CS307" s="355" t="str">
        <f t="shared" ca="1" si="487"/>
        <v xml:space="preserve">wR3'2&gt;2S </v>
      </c>
      <c r="CT307" s="355"/>
      <c r="CU307" s="355" t="str">
        <f t="shared" si="488"/>
        <v/>
      </c>
      <c r="CV307" s="355" t="str">
        <f t="shared" ca="1" si="489"/>
        <v/>
      </c>
      <c r="CW307" s="355" t="str">
        <f t="shared" ca="1" si="490"/>
        <v/>
      </c>
      <c r="CX307" s="402"/>
      <c r="CY307" t="str">
        <f t="shared" ca="1" si="491"/>
        <v xml:space="preserve">wr8'8&gt;1S wR1'1&gt;3S wR3'2&gt;2S </v>
      </c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</row>
    <row r="308" spans="1:133" x14ac:dyDescent="0.25">
      <c r="A308" s="126">
        <v>229</v>
      </c>
      <c r="B308" s="123">
        <f>IF(ввод!F231="","",ввод!F231)</f>
        <v>99.939992504752524</v>
      </c>
      <c r="C308" s="123">
        <f>IF(ввод!G231="","",ввод!G231)</f>
        <v>101.80246199671762</v>
      </c>
      <c r="D308" s="123" t="str">
        <f>IF(ввод!H231="","",ввод!H231)</f>
        <v/>
      </c>
      <c r="E308" s="124" t="str">
        <f>IF(ввод!I231="","",ввод!I231)</f>
        <v/>
      </c>
      <c r="F308" s="100">
        <f t="shared" si="526"/>
        <v>2</v>
      </c>
      <c r="G308" s="257">
        <f>IF(AND(F308&gt;=2,COUNTA(ввод!D231)=1),1,"")</f>
        <v>1</v>
      </c>
      <c r="H308" s="100">
        <f t="shared" si="423"/>
        <v>1.3169648075215867</v>
      </c>
      <c r="K308" s="100">
        <f t="shared" si="419"/>
        <v>100.87122725073507</v>
      </c>
      <c r="M308" s="100">
        <f>IF(ISNUMBER(парам!$B$8),K308-парам!$B$8,K308-$B$3)</f>
        <v>0.87122725073507468</v>
      </c>
      <c r="N308" s="100">
        <f t="shared" si="420"/>
        <v>0.87</v>
      </c>
      <c r="O308" s="125">
        <f t="shared" ca="1" si="424"/>
        <v>1.1078523125474244</v>
      </c>
      <c r="P308" s="100">
        <f t="shared" si="425"/>
        <v>1.8624694919651006</v>
      </c>
      <c r="Q308" s="100">
        <f t="shared" si="421"/>
        <v>1.9</v>
      </c>
      <c r="R308" s="125">
        <f t="shared" ca="1" si="426"/>
        <v>0.83576922284737043</v>
      </c>
      <c r="S308" s="100">
        <f t="shared" si="492"/>
        <v>0.21368608968509761</v>
      </c>
      <c r="T308" s="100">
        <f t="shared" si="427"/>
        <v>0.21</v>
      </c>
      <c r="U308" s="125">
        <f t="shared" ca="1" si="493"/>
        <v>0.26703593745336562</v>
      </c>
      <c r="V308" s="174">
        <f t="shared" ca="1" si="428"/>
        <v>0</v>
      </c>
      <c r="W308" s="351">
        <f t="shared" ca="1" si="429"/>
        <v>0</v>
      </c>
      <c r="X308" s="174">
        <f t="shared" ca="1" si="430"/>
        <v>1</v>
      </c>
      <c r="Y308" s="174">
        <f t="shared" ca="1" si="431"/>
        <v>0</v>
      </c>
      <c r="Z308" s="351">
        <f t="shared" si="432"/>
        <v>1</v>
      </c>
      <c r="AA308" s="174">
        <f t="shared" si="433"/>
        <v>3</v>
      </c>
      <c r="AB308" s="174">
        <f t="shared" si="434"/>
        <v>4</v>
      </c>
      <c r="AC308" s="352">
        <f t="shared" si="494"/>
        <v>-1</v>
      </c>
      <c r="AD308" s="267">
        <f t="shared" si="435"/>
        <v>0</v>
      </c>
      <c r="AE308" s="267">
        <f t="shared" si="436"/>
        <v>1</v>
      </c>
      <c r="AF308" s="354">
        <f t="shared" ca="1" si="437"/>
        <v>0</v>
      </c>
      <c r="AG308" s="100">
        <f t="shared" ca="1" si="438"/>
        <v>6</v>
      </c>
      <c r="AH308" s="100">
        <f t="shared" ca="1" si="439"/>
        <v>1</v>
      </c>
      <c r="AI308" s="354">
        <f t="shared" ca="1" si="440"/>
        <v>1</v>
      </c>
      <c r="AJ308" s="100">
        <f t="shared" ca="1" si="441"/>
        <v>6</v>
      </c>
      <c r="AK308" s="100">
        <f t="shared" ca="1" si="442"/>
        <v>4</v>
      </c>
      <c r="AL308" s="354">
        <f t="shared" ca="1" si="443"/>
        <v>1</v>
      </c>
      <c r="AM308" s="354">
        <f t="shared" ca="1" si="444"/>
        <v>0</v>
      </c>
      <c r="AN308" s="100">
        <f t="shared" ref="AN308:AO308" ca="1" si="530">SUM(AL304:AL308)</f>
        <v>4</v>
      </c>
      <c r="AO308" s="100">
        <f t="shared" ca="1" si="530"/>
        <v>1</v>
      </c>
      <c r="AP308" s="355" t="str">
        <f t="shared" ca="1" si="446"/>
        <v/>
      </c>
      <c r="AQ308" s="355" t="str">
        <f t="shared" ca="1" si="447"/>
        <v/>
      </c>
      <c r="AR308" s="355" t="str">
        <f t="shared" si="448"/>
        <v/>
      </c>
      <c r="AS308" s="355" t="str">
        <f t="shared" si="449"/>
        <v/>
      </c>
      <c r="AT308" s="355" t="str">
        <f t="shared" ca="1" si="450"/>
        <v/>
      </c>
      <c r="AU308" s="355" t="str">
        <f t="shared" ca="1" si="451"/>
        <v/>
      </c>
      <c r="AV308" s="355" t="str">
        <f t="shared" ca="1" si="452"/>
        <v xml:space="preserve">wX5'4&gt;1SF </v>
      </c>
      <c r="AW308" s="379">
        <f t="shared" ca="1" si="453"/>
        <v>0</v>
      </c>
      <c r="AX308" s="351">
        <f t="shared" ca="1" si="454"/>
        <v>0</v>
      </c>
      <c r="AY308" s="174">
        <f t="shared" ca="1" si="455"/>
        <v>0</v>
      </c>
      <c r="AZ308" s="174">
        <f t="shared" ca="1" si="456"/>
        <v>0</v>
      </c>
      <c r="BA308" s="351"/>
      <c r="BB308" s="174"/>
      <c r="BC308" s="174"/>
      <c r="BD308" s="352">
        <f t="shared" si="457"/>
        <v>1</v>
      </c>
      <c r="BE308" s="267">
        <f t="shared" si="458"/>
        <v>0</v>
      </c>
      <c r="BF308" s="267">
        <f t="shared" si="459"/>
        <v>-1</v>
      </c>
      <c r="BG308" s="354">
        <f t="shared" ca="1" si="460"/>
        <v>0</v>
      </c>
      <c r="BH308" s="100">
        <f t="shared" ca="1" si="461"/>
        <v>4</v>
      </c>
      <c r="BI308" s="100">
        <f t="shared" ca="1" si="462"/>
        <v>0</v>
      </c>
      <c r="BJ308" s="354">
        <f t="shared" ca="1" si="463"/>
        <v>1</v>
      </c>
      <c r="BK308" s="100">
        <f t="shared" ca="1" si="464"/>
        <v>8</v>
      </c>
      <c r="BL308" s="100">
        <f t="shared" ca="1" si="465"/>
        <v>4</v>
      </c>
      <c r="BM308" s="354">
        <f t="shared" ca="1" si="466"/>
        <v>1</v>
      </c>
      <c r="BN308" s="354"/>
      <c r="BQ308" s="355" t="str">
        <f t="shared" ca="1" si="467"/>
        <v/>
      </c>
      <c r="BR308" s="355" t="str">
        <f t="shared" ca="1" si="468"/>
        <v/>
      </c>
      <c r="BS308" s="355"/>
      <c r="BT308" s="355" t="str">
        <f t="shared" si="469"/>
        <v/>
      </c>
      <c r="BU308" s="355" t="str">
        <f t="shared" ca="1" si="470"/>
        <v/>
      </c>
      <c r="BV308" s="355" t="str">
        <f t="shared" ca="1" si="471"/>
        <v xml:space="preserve">wr8'8&gt;1S </v>
      </c>
      <c r="BW308" s="355"/>
      <c r="BX308" s="379">
        <f t="shared" ca="1" si="472"/>
        <v>0</v>
      </c>
      <c r="BY308" s="351">
        <f t="shared" ca="1" si="473"/>
        <v>0</v>
      </c>
      <c r="BZ308" s="174">
        <f t="shared" ca="1" si="474"/>
        <v>1</v>
      </c>
      <c r="CA308" s="174">
        <f t="shared" ca="1" si="475"/>
        <v>1</v>
      </c>
      <c r="CB308" s="351"/>
      <c r="CC308" s="174"/>
      <c r="CD308" s="174"/>
      <c r="CE308" s="352">
        <f t="shared" si="476"/>
        <v>-1</v>
      </c>
      <c r="CF308" s="267">
        <f t="shared" si="477"/>
        <v>-2</v>
      </c>
      <c r="CG308" s="267">
        <f t="shared" si="478"/>
        <v>-1</v>
      </c>
      <c r="CH308" s="354">
        <f t="shared" ca="1" si="479"/>
        <v>1</v>
      </c>
      <c r="CI308" s="100">
        <f t="shared" ca="1" si="480"/>
        <v>4</v>
      </c>
      <c r="CJ308" s="100">
        <f t="shared" ca="1" si="481"/>
        <v>1</v>
      </c>
      <c r="CK308" s="354">
        <f t="shared" ca="1" si="482"/>
        <v>0</v>
      </c>
      <c r="CL308" s="100">
        <f t="shared" ca="1" si="483"/>
        <v>6</v>
      </c>
      <c r="CM308" s="100">
        <f t="shared" ca="1" si="484"/>
        <v>3</v>
      </c>
      <c r="CN308" s="354">
        <f t="shared" ca="1" si="485"/>
        <v>0</v>
      </c>
      <c r="CO308" s="354"/>
      <c r="CR308" s="355" t="str">
        <f t="shared" ca="1" si="486"/>
        <v/>
      </c>
      <c r="CS308" s="355" t="str">
        <f t="shared" ca="1" si="487"/>
        <v/>
      </c>
      <c r="CT308" s="355"/>
      <c r="CU308" s="355" t="str">
        <f t="shared" si="488"/>
        <v/>
      </c>
      <c r="CV308" s="355" t="str">
        <f t="shared" ca="1" si="489"/>
        <v/>
      </c>
      <c r="CW308" s="355" t="str">
        <f t="shared" ca="1" si="490"/>
        <v/>
      </c>
      <c r="CX308" s="402"/>
      <c r="CY308" t="str">
        <f t="shared" ca="1" si="491"/>
        <v xml:space="preserve">wX5'4&gt;1SF wr8'8&gt;1S </v>
      </c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</row>
    <row r="309" spans="1:133" x14ac:dyDescent="0.25">
      <c r="A309" s="126">
        <v>230</v>
      </c>
      <c r="B309" s="123">
        <f>IF(ввод!F232="","",ввод!F232)</f>
        <v>99.041953893772842</v>
      </c>
      <c r="C309" s="123">
        <f>IF(ввод!G232="","",ввод!G232)</f>
        <v>99.872869667607645</v>
      </c>
      <c r="D309" s="123" t="str">
        <f>IF(ввод!H232="","",ввод!H232)</f>
        <v/>
      </c>
      <c r="E309" s="124" t="str">
        <f>IF(ввод!I232="","",ввод!I232)</f>
        <v/>
      </c>
      <c r="F309" s="100">
        <f t="shared" si="526"/>
        <v>2</v>
      </c>
      <c r="G309" s="257">
        <f>IF(AND(F309&gt;=2,COUNTA(ввод!D232)=1),1,"")</f>
        <v>1</v>
      </c>
      <c r="H309" s="100">
        <f t="shared" si="423"/>
        <v>0.58754617827345712</v>
      </c>
      <c r="K309" s="100">
        <f t="shared" si="419"/>
        <v>99.457411780690251</v>
      </c>
      <c r="M309" s="100">
        <f>IF(ISNUMBER(парам!$B$8),K309-парам!$B$8,K309-$B$3)</f>
        <v>-0.54258821930974932</v>
      </c>
      <c r="N309" s="100">
        <f t="shared" si="420"/>
        <v>-0.54</v>
      </c>
      <c r="O309" s="125">
        <f t="shared" ca="1" si="424"/>
        <v>-0.68995501806919646</v>
      </c>
      <c r="P309" s="100">
        <f t="shared" si="425"/>
        <v>0.83091577383480342</v>
      </c>
      <c r="Q309" s="100">
        <f t="shared" si="421"/>
        <v>0.83</v>
      </c>
      <c r="R309" s="125">
        <f t="shared" ca="1" si="426"/>
        <v>0.37286722469575245</v>
      </c>
      <c r="S309" s="100">
        <f t="shared" si="492"/>
        <v>1.413815470044824</v>
      </c>
      <c r="T309" s="100">
        <f t="shared" si="427"/>
        <v>1.4</v>
      </c>
      <c r="U309" s="125">
        <f t="shared" ca="1" si="493"/>
        <v>1.7802395830224376</v>
      </c>
      <c r="V309" s="174">
        <f t="shared" ca="1" si="428"/>
        <v>0</v>
      </c>
      <c r="W309" s="351">
        <f t="shared" ca="1" si="429"/>
        <v>0</v>
      </c>
      <c r="X309" s="174">
        <f t="shared" ca="1" si="430"/>
        <v>0</v>
      </c>
      <c r="Y309" s="174">
        <f t="shared" ca="1" si="431"/>
        <v>1</v>
      </c>
      <c r="Z309" s="351">
        <f t="shared" si="432"/>
        <v>-1</v>
      </c>
      <c r="AA309" s="174">
        <f t="shared" si="433"/>
        <v>3</v>
      </c>
      <c r="AB309" s="174">
        <f t="shared" si="434"/>
        <v>2</v>
      </c>
      <c r="AC309" s="352">
        <f t="shared" si="494"/>
        <v>-1</v>
      </c>
      <c r="AD309" s="267">
        <f t="shared" si="435"/>
        <v>0</v>
      </c>
      <c r="AE309" s="267">
        <f t="shared" si="436"/>
        <v>-1</v>
      </c>
      <c r="AF309" s="354">
        <f t="shared" ca="1" si="437"/>
        <v>0</v>
      </c>
      <c r="AG309" s="100">
        <f t="shared" ca="1" si="438"/>
        <v>5</v>
      </c>
      <c r="AH309" s="100">
        <f t="shared" ca="1" si="439"/>
        <v>1</v>
      </c>
      <c r="AI309" s="354">
        <f t="shared" ca="1" si="440"/>
        <v>1</v>
      </c>
      <c r="AJ309" s="100">
        <f t="shared" ca="1" si="441"/>
        <v>7</v>
      </c>
      <c r="AK309" s="100">
        <f t="shared" ca="1" si="442"/>
        <v>4</v>
      </c>
      <c r="AL309" s="354">
        <f t="shared" ca="1" si="443"/>
        <v>0</v>
      </c>
      <c r="AM309" s="354">
        <f t="shared" ca="1" si="444"/>
        <v>1</v>
      </c>
      <c r="AN309" s="100">
        <f t="shared" ref="AN309:AO309" ca="1" si="531">SUM(AL305:AL309)</f>
        <v>3</v>
      </c>
      <c r="AO309" s="100">
        <f t="shared" ca="1" si="531"/>
        <v>2</v>
      </c>
      <c r="AP309" s="355" t="str">
        <f t="shared" ca="1" si="446"/>
        <v/>
      </c>
      <c r="AQ309" s="355" t="str">
        <f t="shared" ca="1" si="447"/>
        <v/>
      </c>
      <c r="AR309" s="355" t="str">
        <f t="shared" si="448"/>
        <v/>
      </c>
      <c r="AS309" s="355" t="str">
        <f t="shared" si="449"/>
        <v/>
      </c>
      <c r="AT309" s="355" t="str">
        <f t="shared" ca="1" si="450"/>
        <v/>
      </c>
      <c r="AU309" s="355" t="str">
        <f t="shared" ca="1" si="451"/>
        <v/>
      </c>
      <c r="AV309" s="355" t="str">
        <f t="shared" ca="1" si="452"/>
        <v/>
      </c>
      <c r="AW309" s="379">
        <f t="shared" ca="1" si="453"/>
        <v>0</v>
      </c>
      <c r="AX309" s="351">
        <f t="shared" ca="1" si="454"/>
        <v>0</v>
      </c>
      <c r="AY309" s="174">
        <f t="shared" ca="1" si="455"/>
        <v>0</v>
      </c>
      <c r="AZ309" s="174">
        <f t="shared" ca="1" si="456"/>
        <v>0</v>
      </c>
      <c r="BA309" s="351"/>
      <c r="BB309" s="174"/>
      <c r="BC309" s="174"/>
      <c r="BD309" s="352">
        <f t="shared" si="457"/>
        <v>-1</v>
      </c>
      <c r="BE309" s="267">
        <f t="shared" si="458"/>
        <v>-2</v>
      </c>
      <c r="BF309" s="267">
        <f t="shared" si="459"/>
        <v>-1</v>
      </c>
      <c r="BG309" s="354">
        <f t="shared" ca="1" si="460"/>
        <v>1</v>
      </c>
      <c r="BH309" s="100">
        <f t="shared" ca="1" si="461"/>
        <v>4</v>
      </c>
      <c r="BI309" s="100">
        <f t="shared" ca="1" si="462"/>
        <v>1</v>
      </c>
      <c r="BJ309" s="354">
        <f t="shared" ca="1" si="463"/>
        <v>0</v>
      </c>
      <c r="BK309" s="100">
        <f t="shared" ca="1" si="464"/>
        <v>7</v>
      </c>
      <c r="BL309" s="100">
        <f t="shared" ca="1" si="465"/>
        <v>3</v>
      </c>
      <c r="BM309" s="354">
        <f t="shared" ca="1" si="466"/>
        <v>0</v>
      </c>
      <c r="BN309" s="354"/>
      <c r="BQ309" s="355" t="str">
        <f t="shared" ca="1" si="467"/>
        <v/>
      </c>
      <c r="BR309" s="355" t="str">
        <f t="shared" ca="1" si="468"/>
        <v/>
      </c>
      <c r="BS309" s="355"/>
      <c r="BT309" s="355" t="str">
        <f t="shared" si="469"/>
        <v/>
      </c>
      <c r="BU309" s="355" t="str">
        <f t="shared" ca="1" si="470"/>
        <v/>
      </c>
      <c r="BV309" s="355" t="str">
        <f t="shared" ca="1" si="471"/>
        <v/>
      </c>
      <c r="BW309" s="355"/>
      <c r="BX309" s="379">
        <f t="shared" ca="1" si="472"/>
        <v>1</v>
      </c>
      <c r="BY309" s="351">
        <f t="shared" ca="1" si="473"/>
        <v>1</v>
      </c>
      <c r="BZ309" s="174">
        <f t="shared" ca="1" si="474"/>
        <v>1</v>
      </c>
      <c r="CA309" s="174">
        <f t="shared" ca="1" si="475"/>
        <v>2</v>
      </c>
      <c r="CB309" s="351"/>
      <c r="CC309" s="174"/>
      <c r="CD309" s="174"/>
      <c r="CE309" s="352">
        <f t="shared" si="476"/>
        <v>1</v>
      </c>
      <c r="CF309" s="267">
        <f t="shared" si="477"/>
        <v>0</v>
      </c>
      <c r="CG309" s="267">
        <f t="shared" si="478"/>
        <v>1</v>
      </c>
      <c r="CH309" s="354">
        <f t="shared" ca="1" si="479"/>
        <v>0</v>
      </c>
      <c r="CI309" s="100">
        <f t="shared" ca="1" si="480"/>
        <v>4</v>
      </c>
      <c r="CJ309" s="100">
        <f t="shared" ca="1" si="481"/>
        <v>1</v>
      </c>
      <c r="CK309" s="354">
        <f t="shared" ca="1" si="482"/>
        <v>1</v>
      </c>
      <c r="CL309" s="100">
        <f t="shared" ca="1" si="483"/>
        <v>7</v>
      </c>
      <c r="CM309" s="100">
        <f t="shared" ca="1" si="484"/>
        <v>3</v>
      </c>
      <c r="CN309" s="354">
        <f t="shared" ca="1" si="485"/>
        <v>1</v>
      </c>
      <c r="CO309" s="354"/>
      <c r="CR309" s="355" t="str">
        <f t="shared" ca="1" si="486"/>
        <v xml:space="preserve">wR1'1&gt;3S </v>
      </c>
      <c r="CS309" s="355" t="str">
        <f t="shared" ca="1" si="487"/>
        <v xml:space="preserve">wR3'2&gt;2S </v>
      </c>
      <c r="CT309" s="355"/>
      <c r="CU309" s="355" t="str">
        <f t="shared" si="488"/>
        <v/>
      </c>
      <c r="CV309" s="355" t="str">
        <f t="shared" ca="1" si="489"/>
        <v/>
      </c>
      <c r="CW309" s="355" t="str">
        <f t="shared" ca="1" si="490"/>
        <v/>
      </c>
      <c r="CX309" s="402"/>
      <c r="CY309" t="str">
        <f t="shared" ca="1" si="491"/>
        <v xml:space="preserve">wR1'1&gt;3S wR3'2&gt;2S </v>
      </c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</row>
    <row r="310" spans="1:133" x14ac:dyDescent="0.25">
      <c r="A310" s="126">
        <v>231</v>
      </c>
      <c r="B310" s="123">
        <f>IF(ввод!F233="","",ввод!F233)</f>
        <v>99.6606046018494</v>
      </c>
      <c r="C310" s="123">
        <f>IF(ввод!G233="","",ввод!G233)</f>
        <v>99.764600239783604</v>
      </c>
      <c r="D310" s="123" t="str">
        <f>IF(ввод!H233="","",ввод!H233)</f>
        <v/>
      </c>
      <c r="E310" s="124" t="str">
        <f>IF(ввод!I233="","",ввод!I233)</f>
        <v/>
      </c>
      <c r="F310" s="100">
        <f t="shared" si="526"/>
        <v>2</v>
      </c>
      <c r="G310" s="257">
        <f>IF(AND(F310&gt;=2,COUNTA(ввод!D233)=1),1,"")</f>
        <v>1</v>
      </c>
      <c r="H310" s="100">
        <f t="shared" si="423"/>
        <v>7.3536020797096896E-2</v>
      </c>
      <c r="K310" s="100">
        <f t="shared" si="419"/>
        <v>99.712602420816495</v>
      </c>
      <c r="M310" s="100">
        <f>IF(ISNUMBER(парам!$B$8),K310-парам!$B$8,K310-$B$3)</f>
        <v>-0.28739757918350506</v>
      </c>
      <c r="N310" s="100">
        <f t="shared" si="420"/>
        <v>-0.28999999999999998</v>
      </c>
      <c r="O310" s="125">
        <f t="shared" ca="1" si="424"/>
        <v>-0.36545467609092935</v>
      </c>
      <c r="P310" s="100">
        <f t="shared" si="425"/>
        <v>0.10399563793420441</v>
      </c>
      <c r="Q310" s="100">
        <f t="shared" si="421"/>
        <v>0.1</v>
      </c>
      <c r="R310" s="125">
        <f t="shared" ca="1" si="426"/>
        <v>4.6667262938133107E-2</v>
      </c>
      <c r="S310" s="100">
        <f t="shared" si="492"/>
        <v>0.25519064012624426</v>
      </c>
      <c r="T310" s="100">
        <f t="shared" si="427"/>
        <v>0.26</v>
      </c>
      <c r="U310" s="125">
        <f t="shared" ca="1" si="493"/>
        <v>0.33061592256130989</v>
      </c>
      <c r="V310" s="174">
        <f t="shared" ca="1" si="428"/>
        <v>0</v>
      </c>
      <c r="W310" s="351">
        <f t="shared" ca="1" si="429"/>
        <v>0</v>
      </c>
      <c r="X310" s="174">
        <f t="shared" ca="1" si="430"/>
        <v>0</v>
      </c>
      <c r="Y310" s="174">
        <f t="shared" ca="1" si="431"/>
        <v>0</v>
      </c>
      <c r="Z310" s="351">
        <f t="shared" si="432"/>
        <v>-1</v>
      </c>
      <c r="AA310" s="174">
        <f t="shared" si="433"/>
        <v>3</v>
      </c>
      <c r="AB310" s="174">
        <f t="shared" si="434"/>
        <v>0</v>
      </c>
      <c r="AC310" s="352">
        <f t="shared" si="494"/>
        <v>1</v>
      </c>
      <c r="AD310" s="267">
        <f t="shared" si="435"/>
        <v>0</v>
      </c>
      <c r="AE310" s="267">
        <f t="shared" si="436"/>
        <v>-1</v>
      </c>
      <c r="AF310" s="354">
        <f t="shared" ca="1" si="437"/>
        <v>1</v>
      </c>
      <c r="AG310" s="100">
        <f t="shared" ca="1" si="438"/>
        <v>5</v>
      </c>
      <c r="AH310" s="100">
        <f t="shared" ca="1" si="439"/>
        <v>1</v>
      </c>
      <c r="AI310" s="354">
        <f t="shared" ca="1" si="440"/>
        <v>0</v>
      </c>
      <c r="AJ310" s="100">
        <f t="shared" ca="1" si="441"/>
        <v>6</v>
      </c>
      <c r="AK310" s="100">
        <f t="shared" ca="1" si="442"/>
        <v>3</v>
      </c>
      <c r="AL310" s="354">
        <f t="shared" ca="1" si="443"/>
        <v>0</v>
      </c>
      <c r="AM310" s="354">
        <f t="shared" ca="1" si="444"/>
        <v>0</v>
      </c>
      <c r="AN310" s="100">
        <f t="shared" ref="AN310:AO310" ca="1" si="532">SUM(AL306:AL310)</f>
        <v>2</v>
      </c>
      <c r="AO310" s="100">
        <f t="shared" ca="1" si="532"/>
        <v>2</v>
      </c>
      <c r="AP310" s="355" t="str">
        <f t="shared" ca="1" si="446"/>
        <v/>
      </c>
      <c r="AQ310" s="355" t="str">
        <f t="shared" ca="1" si="447"/>
        <v/>
      </c>
      <c r="AR310" s="355" t="str">
        <f t="shared" si="448"/>
        <v/>
      </c>
      <c r="AS310" s="355" t="str">
        <f t="shared" si="449"/>
        <v/>
      </c>
      <c r="AT310" s="355" t="str">
        <f t="shared" ca="1" si="450"/>
        <v/>
      </c>
      <c r="AU310" s="355" t="str">
        <f t="shared" ca="1" si="451"/>
        <v/>
      </c>
      <c r="AV310" s="355" t="str">
        <f t="shared" ca="1" si="452"/>
        <v/>
      </c>
      <c r="AW310" s="379">
        <f t="shared" ca="1" si="453"/>
        <v>0</v>
      </c>
      <c r="AX310" s="351">
        <f t="shared" ca="1" si="454"/>
        <v>0</v>
      </c>
      <c r="AY310" s="174">
        <f t="shared" ca="1" si="455"/>
        <v>0</v>
      </c>
      <c r="AZ310" s="174">
        <f t="shared" ca="1" si="456"/>
        <v>0</v>
      </c>
      <c r="BA310" s="351"/>
      <c r="BB310" s="174"/>
      <c r="BC310" s="174"/>
      <c r="BD310" s="352">
        <f t="shared" si="457"/>
        <v>-1</v>
      </c>
      <c r="BE310" s="267">
        <f t="shared" si="458"/>
        <v>-2</v>
      </c>
      <c r="BF310" s="267">
        <f t="shared" si="459"/>
        <v>-3</v>
      </c>
      <c r="BG310" s="354">
        <f t="shared" ca="1" si="460"/>
        <v>1</v>
      </c>
      <c r="BH310" s="100">
        <f t="shared" ca="1" si="461"/>
        <v>5</v>
      </c>
      <c r="BI310" s="100">
        <f t="shared" ca="1" si="462"/>
        <v>2</v>
      </c>
      <c r="BJ310" s="354">
        <f t="shared" ca="1" si="463"/>
        <v>0</v>
      </c>
      <c r="BK310" s="100">
        <f t="shared" ca="1" si="464"/>
        <v>6</v>
      </c>
      <c r="BL310" s="100">
        <f t="shared" ca="1" si="465"/>
        <v>2</v>
      </c>
      <c r="BM310" s="354">
        <f t="shared" ca="1" si="466"/>
        <v>0</v>
      </c>
      <c r="BN310" s="354"/>
      <c r="BQ310" s="355" t="str">
        <f t="shared" ca="1" si="467"/>
        <v/>
      </c>
      <c r="BR310" s="355" t="str">
        <f t="shared" ca="1" si="468"/>
        <v/>
      </c>
      <c r="BS310" s="355"/>
      <c r="BT310" s="355" t="str">
        <f t="shared" si="469"/>
        <v/>
      </c>
      <c r="BU310" s="355" t="str">
        <f t="shared" ca="1" si="470"/>
        <v/>
      </c>
      <c r="BV310" s="355" t="str">
        <f t="shared" ca="1" si="471"/>
        <v/>
      </c>
      <c r="BW310" s="355"/>
      <c r="BX310" s="379">
        <f t="shared" ca="1" si="472"/>
        <v>0</v>
      </c>
      <c r="BY310" s="351">
        <f t="shared" ca="1" si="473"/>
        <v>0</v>
      </c>
      <c r="BZ310" s="174">
        <f t="shared" ca="1" si="474"/>
        <v>1</v>
      </c>
      <c r="CA310" s="174">
        <f t="shared" ca="1" si="475"/>
        <v>0</v>
      </c>
      <c r="CB310" s="351"/>
      <c r="CC310" s="174"/>
      <c r="CD310" s="174"/>
      <c r="CE310" s="352">
        <f t="shared" si="476"/>
        <v>-1</v>
      </c>
      <c r="CF310" s="267">
        <f t="shared" si="477"/>
        <v>0</v>
      </c>
      <c r="CG310" s="267">
        <f t="shared" si="478"/>
        <v>1</v>
      </c>
      <c r="CH310" s="354">
        <f t="shared" ca="1" si="479"/>
        <v>1</v>
      </c>
      <c r="CI310" s="100">
        <f t="shared" ca="1" si="480"/>
        <v>4</v>
      </c>
      <c r="CJ310" s="100">
        <f t="shared" ca="1" si="481"/>
        <v>2</v>
      </c>
      <c r="CK310" s="354">
        <f t="shared" ca="1" si="482"/>
        <v>0</v>
      </c>
      <c r="CL310" s="100">
        <f t="shared" ca="1" si="483"/>
        <v>6</v>
      </c>
      <c r="CM310" s="100">
        <f t="shared" ca="1" si="484"/>
        <v>2</v>
      </c>
      <c r="CN310" s="354">
        <f t="shared" ca="1" si="485"/>
        <v>0</v>
      </c>
      <c r="CO310" s="354"/>
      <c r="CR310" s="355" t="str">
        <f t="shared" ca="1" si="486"/>
        <v/>
      </c>
      <c r="CS310" s="355" t="str">
        <f t="shared" ca="1" si="487"/>
        <v/>
      </c>
      <c r="CT310" s="355"/>
      <c r="CU310" s="355" t="str">
        <f t="shared" si="488"/>
        <v/>
      </c>
      <c r="CV310" s="355" t="str">
        <f t="shared" ca="1" si="489"/>
        <v/>
      </c>
      <c r="CW310" s="355" t="str">
        <f t="shared" ca="1" si="490"/>
        <v/>
      </c>
      <c r="CX310" s="402"/>
      <c r="CY310" t="str">
        <f t="shared" ca="1" si="491"/>
        <v/>
      </c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</row>
    <row r="311" spans="1:133" x14ac:dyDescent="0.25">
      <c r="A311" s="126">
        <v>232</v>
      </c>
      <c r="B311" s="123">
        <f>IF(ввод!F234="","",ввод!F234)</f>
        <v>100.73232942872775</v>
      </c>
      <c r="C311" s="123">
        <f>IF(ввод!G234="","",ввод!G234)</f>
        <v>99.897718072296911</v>
      </c>
      <c r="D311" s="123" t="str">
        <f>IF(ввод!H234="","",ввод!H234)</f>
        <v/>
      </c>
      <c r="E311" s="124" t="str">
        <f>IF(ввод!I234="","",ввод!I234)</f>
        <v/>
      </c>
      <c r="F311" s="100">
        <f t="shared" si="526"/>
        <v>2</v>
      </c>
      <c r="G311" s="257">
        <f>IF(AND(F311&gt;=2,COUNTA(ввод!D234)=1),1,"")</f>
        <v>1</v>
      </c>
      <c r="H311" s="100">
        <f t="shared" si="423"/>
        <v>0.59015934978755036</v>
      </c>
      <c r="K311" s="100">
        <f t="shared" si="419"/>
        <v>100.31502375051232</v>
      </c>
      <c r="M311" s="100">
        <f>IF(ISNUMBER(парам!$B$8),K311-парам!$B$8,K311-$B$3)</f>
        <v>0.31502375051232434</v>
      </c>
      <c r="N311" s="100">
        <f t="shared" si="420"/>
        <v>0.32</v>
      </c>
      <c r="O311" s="125">
        <f t="shared" ca="1" si="424"/>
        <v>0.40058410732444621</v>
      </c>
      <c r="P311" s="100">
        <f t="shared" si="425"/>
        <v>0.83461135643084106</v>
      </c>
      <c r="Q311" s="100">
        <f t="shared" si="421"/>
        <v>0.83</v>
      </c>
      <c r="R311" s="125">
        <f t="shared" ca="1" si="426"/>
        <v>0.37452558968244531</v>
      </c>
      <c r="S311" s="100">
        <f t="shared" si="492"/>
        <v>0.6024213296958294</v>
      </c>
      <c r="T311" s="100">
        <f t="shared" si="427"/>
        <v>0.6</v>
      </c>
      <c r="U311" s="125">
        <f t="shared" ca="1" si="493"/>
        <v>0.76295982129533046</v>
      </c>
      <c r="V311" s="174">
        <f t="shared" ca="1" si="428"/>
        <v>0</v>
      </c>
      <c r="W311" s="351">
        <f t="shared" ca="1" si="429"/>
        <v>0</v>
      </c>
      <c r="X311" s="174">
        <f t="shared" ca="1" si="430"/>
        <v>0</v>
      </c>
      <c r="Y311" s="174">
        <f t="shared" ca="1" si="431"/>
        <v>0</v>
      </c>
      <c r="Z311" s="351">
        <f t="shared" si="432"/>
        <v>1</v>
      </c>
      <c r="AA311" s="174">
        <f t="shared" si="433"/>
        <v>3</v>
      </c>
      <c r="AB311" s="174">
        <f t="shared" si="434"/>
        <v>0</v>
      </c>
      <c r="AC311" s="352">
        <f t="shared" si="494"/>
        <v>1</v>
      </c>
      <c r="AD311" s="267">
        <f t="shared" si="435"/>
        <v>0</v>
      </c>
      <c r="AE311" s="267">
        <f t="shared" si="436"/>
        <v>1</v>
      </c>
      <c r="AF311" s="354">
        <f t="shared" ca="1" si="437"/>
        <v>1</v>
      </c>
      <c r="AG311" s="100">
        <f t="shared" ca="1" si="438"/>
        <v>6</v>
      </c>
      <c r="AH311" s="100">
        <f t="shared" ca="1" si="439"/>
        <v>2</v>
      </c>
      <c r="AI311" s="354">
        <f t="shared" ca="1" si="440"/>
        <v>0</v>
      </c>
      <c r="AJ311" s="100">
        <f t="shared" ca="1" si="441"/>
        <v>6</v>
      </c>
      <c r="AK311" s="100">
        <f t="shared" ca="1" si="442"/>
        <v>2</v>
      </c>
      <c r="AL311" s="354">
        <f t="shared" ca="1" si="443"/>
        <v>0</v>
      </c>
      <c r="AM311" s="354">
        <f t="shared" ca="1" si="444"/>
        <v>0</v>
      </c>
      <c r="AN311" s="100">
        <f t="shared" ref="AN311:AO311" ca="1" si="533">SUM(AL307:AL311)</f>
        <v>2</v>
      </c>
      <c r="AO311" s="100">
        <f t="shared" ca="1" si="533"/>
        <v>1</v>
      </c>
      <c r="AP311" s="355" t="str">
        <f t="shared" ca="1" si="446"/>
        <v/>
      </c>
      <c r="AQ311" s="355" t="str">
        <f t="shared" ca="1" si="447"/>
        <v/>
      </c>
      <c r="AR311" s="355" t="str">
        <f t="shared" si="448"/>
        <v/>
      </c>
      <c r="AS311" s="355" t="str">
        <f t="shared" si="449"/>
        <v/>
      </c>
      <c r="AT311" s="355" t="str">
        <f t="shared" ca="1" si="450"/>
        <v/>
      </c>
      <c r="AU311" s="355" t="str">
        <f t="shared" ca="1" si="451"/>
        <v/>
      </c>
      <c r="AV311" s="355" t="str">
        <f t="shared" ca="1" si="452"/>
        <v/>
      </c>
      <c r="AW311" s="379">
        <f t="shared" ca="1" si="453"/>
        <v>0</v>
      </c>
      <c r="AX311" s="351">
        <f t="shared" ca="1" si="454"/>
        <v>0</v>
      </c>
      <c r="AY311" s="174">
        <f t="shared" ca="1" si="455"/>
        <v>0</v>
      </c>
      <c r="AZ311" s="174">
        <f t="shared" ca="1" si="456"/>
        <v>0</v>
      </c>
      <c r="BA311" s="351"/>
      <c r="BB311" s="174"/>
      <c r="BC311" s="174"/>
      <c r="BD311" s="352">
        <f t="shared" si="457"/>
        <v>1</v>
      </c>
      <c r="BE311" s="267">
        <f t="shared" si="458"/>
        <v>-2</v>
      </c>
      <c r="BF311" s="267">
        <f t="shared" si="459"/>
        <v>-1</v>
      </c>
      <c r="BG311" s="354">
        <f t="shared" ca="1" si="460"/>
        <v>1</v>
      </c>
      <c r="BH311" s="100">
        <f t="shared" ca="1" si="461"/>
        <v>5</v>
      </c>
      <c r="BI311" s="100">
        <f t="shared" ca="1" si="462"/>
        <v>3</v>
      </c>
      <c r="BJ311" s="354">
        <f t="shared" ca="1" si="463"/>
        <v>0</v>
      </c>
      <c r="BK311" s="100">
        <f t="shared" ca="1" si="464"/>
        <v>5</v>
      </c>
      <c r="BL311" s="100">
        <f t="shared" ca="1" si="465"/>
        <v>1</v>
      </c>
      <c r="BM311" s="354">
        <f t="shared" ca="1" si="466"/>
        <v>0</v>
      </c>
      <c r="BN311" s="354"/>
      <c r="BQ311" s="355" t="str">
        <f t="shared" ca="1" si="467"/>
        <v/>
      </c>
      <c r="BR311" s="355" t="str">
        <f t="shared" ca="1" si="468"/>
        <v/>
      </c>
      <c r="BS311" s="355"/>
      <c r="BT311" s="355" t="str">
        <f t="shared" si="469"/>
        <v/>
      </c>
      <c r="BU311" s="355" t="str">
        <f t="shared" ca="1" si="470"/>
        <v/>
      </c>
      <c r="BV311" s="355" t="str">
        <f t="shared" ca="1" si="471"/>
        <v/>
      </c>
      <c r="BW311" s="355"/>
      <c r="BX311" s="379">
        <f t="shared" ca="1" si="472"/>
        <v>0</v>
      </c>
      <c r="BY311" s="351">
        <f t="shared" ca="1" si="473"/>
        <v>0</v>
      </c>
      <c r="BZ311" s="174">
        <f t="shared" ca="1" si="474"/>
        <v>0</v>
      </c>
      <c r="CA311" s="174">
        <f t="shared" ca="1" si="475"/>
        <v>1</v>
      </c>
      <c r="CB311" s="351"/>
      <c r="CC311" s="174"/>
      <c r="CD311" s="174"/>
      <c r="CE311" s="352">
        <f t="shared" si="476"/>
        <v>1</v>
      </c>
      <c r="CF311" s="267">
        <f t="shared" si="477"/>
        <v>2</v>
      </c>
      <c r="CG311" s="267">
        <f t="shared" si="478"/>
        <v>1</v>
      </c>
      <c r="CH311" s="354">
        <f t="shared" ca="1" si="479"/>
        <v>0</v>
      </c>
      <c r="CI311" s="100">
        <f t="shared" ca="1" si="480"/>
        <v>4</v>
      </c>
      <c r="CJ311" s="100">
        <f t="shared" ca="1" si="481"/>
        <v>2</v>
      </c>
      <c r="CK311" s="354">
        <f t="shared" ca="1" si="482"/>
        <v>1</v>
      </c>
      <c r="CL311" s="100">
        <f t="shared" ca="1" si="483"/>
        <v>6</v>
      </c>
      <c r="CM311" s="100">
        <f t="shared" ca="1" si="484"/>
        <v>2</v>
      </c>
      <c r="CN311" s="354">
        <f t="shared" ca="1" si="485"/>
        <v>0</v>
      </c>
      <c r="CO311" s="354"/>
      <c r="CR311" s="355" t="str">
        <f t="shared" ca="1" si="486"/>
        <v/>
      </c>
      <c r="CS311" s="355" t="str">
        <f t="shared" ca="1" si="487"/>
        <v/>
      </c>
      <c r="CT311" s="355"/>
      <c r="CU311" s="355" t="str">
        <f t="shared" si="488"/>
        <v/>
      </c>
      <c r="CV311" s="355" t="str">
        <f t="shared" ca="1" si="489"/>
        <v/>
      </c>
      <c r="CW311" s="355" t="str">
        <f t="shared" ca="1" si="490"/>
        <v/>
      </c>
      <c r="CX311" s="402"/>
      <c r="CY311" t="str">
        <f t="shared" ca="1" si="491"/>
        <v/>
      </c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</row>
    <row r="312" spans="1:133" x14ac:dyDescent="0.25">
      <c r="A312" s="126">
        <v>233</v>
      </c>
      <c r="B312" s="123">
        <f>IF(ввод!F235="","",ввод!F235)</f>
        <v>101.31942369628024</v>
      </c>
      <c r="C312" s="123">
        <f>IF(ввод!G235="","",ввод!G235)</f>
        <v>100.23869784197255</v>
      </c>
      <c r="D312" s="123" t="str">
        <f>IF(ввод!H235="","",ввод!H235)</f>
        <v/>
      </c>
      <c r="E312" s="124" t="str">
        <f>IF(ввод!I235="","",ввод!I235)</f>
        <v/>
      </c>
      <c r="F312" s="100">
        <f t="shared" si="526"/>
        <v>2</v>
      </c>
      <c r="G312" s="257">
        <f>IF(AND(F312&gt;=2,COUNTA(ввод!D235)=1),1,"")</f>
        <v>1</v>
      </c>
      <c r="H312" s="100">
        <f t="shared" si="423"/>
        <v>0.76418858018459024</v>
      </c>
      <c r="K312" s="100">
        <f t="shared" si="419"/>
        <v>100.7790607691264</v>
      </c>
      <c r="M312" s="100">
        <f>IF(ISNUMBER(парам!$B$8),K312-парам!$B$8,K312-$B$3)</f>
        <v>0.77906076912640287</v>
      </c>
      <c r="N312" s="100">
        <f t="shared" si="420"/>
        <v>0.78</v>
      </c>
      <c r="O312" s="125">
        <f t="shared" ca="1" si="424"/>
        <v>0.99065344198480509</v>
      </c>
      <c r="P312" s="100">
        <f t="shared" si="425"/>
        <v>1.080725854307687</v>
      </c>
      <c r="Q312" s="100">
        <f t="shared" si="421"/>
        <v>1.1000000000000001</v>
      </c>
      <c r="R312" s="125">
        <f t="shared" ca="1" si="426"/>
        <v>0.48496762565103058</v>
      </c>
      <c r="S312" s="100">
        <f t="shared" si="492"/>
        <v>0.46403701861407853</v>
      </c>
      <c r="T312" s="100">
        <f t="shared" si="427"/>
        <v>0.46</v>
      </c>
      <c r="U312" s="125">
        <f t="shared" ca="1" si="493"/>
        <v>0.58493586299308675</v>
      </c>
      <c r="V312" s="174">
        <f t="shared" ca="1" si="428"/>
        <v>0</v>
      </c>
      <c r="W312" s="351">
        <f t="shared" ca="1" si="429"/>
        <v>0</v>
      </c>
      <c r="X312" s="174">
        <f t="shared" ca="1" si="430"/>
        <v>0</v>
      </c>
      <c r="Y312" s="174">
        <f t="shared" ca="1" si="431"/>
        <v>0</v>
      </c>
      <c r="Z312" s="351">
        <f t="shared" si="432"/>
        <v>1</v>
      </c>
      <c r="AA312" s="174">
        <f t="shared" si="433"/>
        <v>3</v>
      </c>
      <c r="AB312" s="174">
        <f t="shared" si="434"/>
        <v>2</v>
      </c>
      <c r="AC312" s="352">
        <f t="shared" si="494"/>
        <v>1</v>
      </c>
      <c r="AD312" s="267">
        <f t="shared" si="435"/>
        <v>2</v>
      </c>
      <c r="AE312" s="267">
        <f t="shared" si="436"/>
        <v>1</v>
      </c>
      <c r="AF312" s="354">
        <f t="shared" ca="1" si="437"/>
        <v>0</v>
      </c>
      <c r="AG312" s="100">
        <f t="shared" ca="1" si="438"/>
        <v>5</v>
      </c>
      <c r="AH312" s="100">
        <f t="shared" ca="1" si="439"/>
        <v>2</v>
      </c>
      <c r="AI312" s="354">
        <f t="shared" ca="1" si="440"/>
        <v>1</v>
      </c>
      <c r="AJ312" s="100">
        <f t="shared" ca="1" si="441"/>
        <v>6</v>
      </c>
      <c r="AK312" s="100">
        <f t="shared" ca="1" si="442"/>
        <v>2</v>
      </c>
      <c r="AL312" s="354">
        <f t="shared" ca="1" si="443"/>
        <v>1</v>
      </c>
      <c r="AM312" s="354">
        <f t="shared" ca="1" si="444"/>
        <v>0</v>
      </c>
      <c r="AN312" s="100">
        <f t="shared" ref="AN312:AO312" ca="1" si="534">SUM(AL308:AL312)</f>
        <v>2</v>
      </c>
      <c r="AO312" s="100">
        <f t="shared" ca="1" si="534"/>
        <v>1</v>
      </c>
      <c r="AP312" s="355" t="str">
        <f t="shared" ca="1" si="446"/>
        <v/>
      </c>
      <c r="AQ312" s="355" t="str">
        <f t="shared" ca="1" si="447"/>
        <v/>
      </c>
      <c r="AR312" s="355" t="str">
        <f t="shared" si="448"/>
        <v/>
      </c>
      <c r="AS312" s="355" t="str">
        <f t="shared" si="449"/>
        <v/>
      </c>
      <c r="AT312" s="355" t="str">
        <f t="shared" ca="1" si="450"/>
        <v/>
      </c>
      <c r="AU312" s="355" t="str">
        <f t="shared" ca="1" si="451"/>
        <v/>
      </c>
      <c r="AV312" s="355" t="str">
        <f t="shared" ca="1" si="452"/>
        <v/>
      </c>
      <c r="AW312" s="379">
        <f t="shared" ca="1" si="453"/>
        <v>0</v>
      </c>
      <c r="AX312" s="351">
        <f t="shared" ca="1" si="454"/>
        <v>0</v>
      </c>
      <c r="AY312" s="174">
        <f t="shared" ca="1" si="455"/>
        <v>0</v>
      </c>
      <c r="AZ312" s="174">
        <f t="shared" ca="1" si="456"/>
        <v>0</v>
      </c>
      <c r="BA312" s="351"/>
      <c r="BB312" s="174"/>
      <c r="BC312" s="174"/>
      <c r="BD312" s="352">
        <f t="shared" si="457"/>
        <v>1</v>
      </c>
      <c r="BE312" s="267">
        <f t="shared" si="458"/>
        <v>0</v>
      </c>
      <c r="BF312" s="267">
        <f t="shared" si="459"/>
        <v>1</v>
      </c>
      <c r="BG312" s="354">
        <f t="shared" ca="1" si="460"/>
        <v>0</v>
      </c>
      <c r="BH312" s="100">
        <f t="shared" ca="1" si="461"/>
        <v>4</v>
      </c>
      <c r="BI312" s="100">
        <f t="shared" ca="1" si="462"/>
        <v>3</v>
      </c>
      <c r="BJ312" s="354">
        <f t="shared" ca="1" si="463"/>
        <v>1</v>
      </c>
      <c r="BK312" s="100">
        <f t="shared" ca="1" si="464"/>
        <v>5</v>
      </c>
      <c r="BL312" s="100">
        <f t="shared" ca="1" si="465"/>
        <v>1</v>
      </c>
      <c r="BM312" s="354">
        <f t="shared" ca="1" si="466"/>
        <v>1</v>
      </c>
      <c r="BN312" s="354"/>
      <c r="BQ312" s="355" t="str">
        <f t="shared" ca="1" si="467"/>
        <v/>
      </c>
      <c r="BR312" s="355" t="str">
        <f t="shared" ca="1" si="468"/>
        <v/>
      </c>
      <c r="BS312" s="355"/>
      <c r="BT312" s="355" t="str">
        <f t="shared" si="469"/>
        <v/>
      </c>
      <c r="BU312" s="355" t="str">
        <f t="shared" ca="1" si="470"/>
        <v/>
      </c>
      <c r="BV312" s="355" t="str">
        <f t="shared" ca="1" si="471"/>
        <v/>
      </c>
      <c r="BW312" s="355"/>
      <c r="BX312" s="379">
        <f t="shared" ca="1" si="472"/>
        <v>0</v>
      </c>
      <c r="BY312" s="351">
        <f t="shared" ca="1" si="473"/>
        <v>0</v>
      </c>
      <c r="BZ312" s="174">
        <f t="shared" ca="1" si="474"/>
        <v>0</v>
      </c>
      <c r="CA312" s="174">
        <f t="shared" ca="1" si="475"/>
        <v>0</v>
      </c>
      <c r="CB312" s="351"/>
      <c r="CC312" s="174"/>
      <c r="CD312" s="174"/>
      <c r="CE312" s="352">
        <f t="shared" si="476"/>
        <v>-1</v>
      </c>
      <c r="CF312" s="267">
        <f t="shared" si="477"/>
        <v>0</v>
      </c>
      <c r="CG312" s="267">
        <f t="shared" si="478"/>
        <v>-1</v>
      </c>
      <c r="CH312" s="354">
        <f t="shared" ca="1" si="479"/>
        <v>0</v>
      </c>
      <c r="CI312" s="100">
        <f t="shared" ca="1" si="480"/>
        <v>4</v>
      </c>
      <c r="CJ312" s="100">
        <f t="shared" ca="1" si="481"/>
        <v>2</v>
      </c>
      <c r="CK312" s="354">
        <f t="shared" ca="1" si="482"/>
        <v>1</v>
      </c>
      <c r="CL312" s="100">
        <f t="shared" ca="1" si="483"/>
        <v>6</v>
      </c>
      <c r="CM312" s="100">
        <f t="shared" ca="1" si="484"/>
        <v>3</v>
      </c>
      <c r="CN312" s="354">
        <f t="shared" ca="1" si="485"/>
        <v>0</v>
      </c>
      <c r="CO312" s="354"/>
      <c r="CR312" s="355" t="str">
        <f t="shared" ca="1" si="486"/>
        <v/>
      </c>
      <c r="CS312" s="355" t="str">
        <f t="shared" ca="1" si="487"/>
        <v/>
      </c>
      <c r="CT312" s="355"/>
      <c r="CU312" s="355" t="str">
        <f t="shared" si="488"/>
        <v/>
      </c>
      <c r="CV312" s="355" t="str">
        <f t="shared" ca="1" si="489"/>
        <v/>
      </c>
      <c r="CW312" s="355" t="str">
        <f t="shared" ca="1" si="490"/>
        <v/>
      </c>
      <c r="CX312" s="402"/>
      <c r="CY312" t="str">
        <f t="shared" ca="1" si="491"/>
        <v/>
      </c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</row>
    <row r="313" spans="1:133" x14ac:dyDescent="0.25">
      <c r="A313" s="126">
        <v>234</v>
      </c>
      <c r="B313" s="123">
        <f>IF(ввод!F236="","",ввод!F236)</f>
        <v>100.69849684116295</v>
      </c>
      <c r="C313" s="123">
        <f>IF(ввод!G236="","",ввод!G236)</f>
        <v>99.722567690901158</v>
      </c>
      <c r="D313" s="123" t="str">
        <f>IF(ввод!H236="","",ввод!H236)</f>
        <v/>
      </c>
      <c r="E313" s="124" t="str">
        <f>IF(ввод!I236="","",ввод!I236)</f>
        <v/>
      </c>
      <c r="F313" s="100">
        <f t="shared" si="526"/>
        <v>2</v>
      </c>
      <c r="G313" s="257">
        <f>IF(AND(F313&gt;=2,COUNTA(ввод!D236)=1),1,"")</f>
        <v>1</v>
      </c>
      <c r="H313" s="100">
        <f t="shared" si="423"/>
        <v>0.69008612010773773</v>
      </c>
      <c r="K313" s="100">
        <f t="shared" si="419"/>
        <v>100.21053226603206</v>
      </c>
      <c r="M313" s="100">
        <f>IF(ISNUMBER(парам!$B$8),K313-парам!$B$8,K313-$B$3)</f>
        <v>0.21053226603206099</v>
      </c>
      <c r="N313" s="100">
        <f t="shared" si="420"/>
        <v>0.21</v>
      </c>
      <c r="O313" s="125">
        <f t="shared" ca="1" si="424"/>
        <v>0.2677127667812037</v>
      </c>
      <c r="P313" s="100">
        <f t="shared" si="425"/>
        <v>0.97592915026179128</v>
      </c>
      <c r="Q313" s="100">
        <f t="shared" si="421"/>
        <v>0.98</v>
      </c>
      <c r="R313" s="125">
        <f t="shared" ca="1" si="426"/>
        <v>0.4379408903003259</v>
      </c>
      <c r="S313" s="100">
        <f t="shared" si="492"/>
        <v>0.56852850309434189</v>
      </c>
      <c r="T313" s="100">
        <f t="shared" si="427"/>
        <v>0.56999999999999995</v>
      </c>
      <c r="U313" s="125">
        <f t="shared" ca="1" si="493"/>
        <v>0.72481183023056384</v>
      </c>
      <c r="V313" s="174">
        <f t="shared" ca="1" si="428"/>
        <v>0</v>
      </c>
      <c r="W313" s="351">
        <f t="shared" ca="1" si="429"/>
        <v>0</v>
      </c>
      <c r="X313" s="174">
        <f t="shared" ca="1" si="430"/>
        <v>0</v>
      </c>
      <c r="Y313" s="174">
        <f t="shared" ca="1" si="431"/>
        <v>0</v>
      </c>
      <c r="Z313" s="351">
        <f t="shared" si="432"/>
        <v>1</v>
      </c>
      <c r="AA313" s="174">
        <f t="shared" si="433"/>
        <v>3</v>
      </c>
      <c r="AB313" s="174">
        <f t="shared" si="434"/>
        <v>2</v>
      </c>
      <c r="AC313" s="352">
        <f t="shared" si="494"/>
        <v>-1</v>
      </c>
      <c r="AD313" s="267">
        <f t="shared" si="435"/>
        <v>0</v>
      </c>
      <c r="AE313" s="267">
        <f t="shared" si="436"/>
        <v>1</v>
      </c>
      <c r="AF313" s="354">
        <f t="shared" ca="1" si="437"/>
        <v>1</v>
      </c>
      <c r="AG313" s="100">
        <f t="shared" ca="1" si="438"/>
        <v>5</v>
      </c>
      <c r="AH313" s="100">
        <f t="shared" ca="1" si="439"/>
        <v>3</v>
      </c>
      <c r="AI313" s="354">
        <f t="shared" ca="1" si="440"/>
        <v>0</v>
      </c>
      <c r="AJ313" s="100">
        <f t="shared" ca="1" si="441"/>
        <v>5</v>
      </c>
      <c r="AK313" s="100">
        <f t="shared" ca="1" si="442"/>
        <v>1</v>
      </c>
      <c r="AL313" s="354">
        <f t="shared" ca="1" si="443"/>
        <v>0</v>
      </c>
      <c r="AM313" s="354">
        <f t="shared" ca="1" si="444"/>
        <v>0</v>
      </c>
      <c r="AN313" s="100">
        <f t="shared" ref="AN313:AO313" ca="1" si="535">SUM(AL309:AL313)</f>
        <v>1</v>
      </c>
      <c r="AO313" s="100">
        <f t="shared" ca="1" si="535"/>
        <v>1</v>
      </c>
      <c r="AP313" s="355" t="str">
        <f t="shared" ca="1" si="446"/>
        <v/>
      </c>
      <c r="AQ313" s="355" t="str">
        <f t="shared" ca="1" si="447"/>
        <v/>
      </c>
      <c r="AR313" s="355" t="str">
        <f t="shared" si="448"/>
        <v/>
      </c>
      <c r="AS313" s="355" t="str">
        <f t="shared" si="449"/>
        <v/>
      </c>
      <c r="AT313" s="355" t="str">
        <f t="shared" ca="1" si="450"/>
        <v/>
      </c>
      <c r="AU313" s="355" t="str">
        <f t="shared" ca="1" si="451"/>
        <v/>
      </c>
      <c r="AV313" s="355" t="str">
        <f t="shared" ca="1" si="452"/>
        <v/>
      </c>
      <c r="AW313" s="379">
        <f t="shared" ca="1" si="453"/>
        <v>0</v>
      </c>
      <c r="AX313" s="351">
        <f t="shared" ca="1" si="454"/>
        <v>0</v>
      </c>
      <c r="AY313" s="174">
        <f t="shared" ca="1" si="455"/>
        <v>0</v>
      </c>
      <c r="AZ313" s="174">
        <f t="shared" ca="1" si="456"/>
        <v>0</v>
      </c>
      <c r="BA313" s="351"/>
      <c r="BB313" s="174"/>
      <c r="BC313" s="174"/>
      <c r="BD313" s="352">
        <f t="shared" si="457"/>
        <v>-1</v>
      </c>
      <c r="BE313" s="267">
        <f t="shared" si="458"/>
        <v>0</v>
      </c>
      <c r="BF313" s="267">
        <f t="shared" si="459"/>
        <v>-1</v>
      </c>
      <c r="BG313" s="354">
        <f t="shared" ca="1" si="460"/>
        <v>0</v>
      </c>
      <c r="BH313" s="100">
        <f t="shared" ca="1" si="461"/>
        <v>4</v>
      </c>
      <c r="BI313" s="100">
        <f t="shared" ca="1" si="462"/>
        <v>3</v>
      </c>
      <c r="BJ313" s="354">
        <f t="shared" ca="1" si="463"/>
        <v>1</v>
      </c>
      <c r="BK313" s="100">
        <f t="shared" ca="1" si="464"/>
        <v>5</v>
      </c>
      <c r="BL313" s="100">
        <f t="shared" ca="1" si="465"/>
        <v>2</v>
      </c>
      <c r="BM313" s="354">
        <f t="shared" ca="1" si="466"/>
        <v>1</v>
      </c>
      <c r="BN313" s="354"/>
      <c r="BQ313" s="355" t="str">
        <f t="shared" ca="1" si="467"/>
        <v/>
      </c>
      <c r="BR313" s="355" t="str">
        <f t="shared" ca="1" si="468"/>
        <v/>
      </c>
      <c r="BS313" s="355"/>
      <c r="BT313" s="355" t="str">
        <f t="shared" si="469"/>
        <v/>
      </c>
      <c r="BU313" s="355" t="str">
        <f t="shared" ca="1" si="470"/>
        <v/>
      </c>
      <c r="BV313" s="355" t="str">
        <f t="shared" ca="1" si="471"/>
        <v/>
      </c>
      <c r="BW313" s="355"/>
      <c r="BX313" s="379">
        <f t="shared" ca="1" si="472"/>
        <v>0</v>
      </c>
      <c r="BY313" s="351">
        <f t="shared" ca="1" si="473"/>
        <v>0</v>
      </c>
      <c r="BZ313" s="174">
        <f t="shared" ca="1" si="474"/>
        <v>0</v>
      </c>
      <c r="CA313" s="174">
        <f t="shared" ca="1" si="475"/>
        <v>0</v>
      </c>
      <c r="CB313" s="351"/>
      <c r="CC313" s="174"/>
      <c r="CD313" s="174"/>
      <c r="CE313" s="352">
        <f t="shared" si="476"/>
        <v>1</v>
      </c>
      <c r="CF313" s="267">
        <f t="shared" si="477"/>
        <v>0</v>
      </c>
      <c r="CG313" s="267">
        <f t="shared" si="478"/>
        <v>1</v>
      </c>
      <c r="CH313" s="354">
        <f t="shared" ca="1" si="479"/>
        <v>0</v>
      </c>
      <c r="CI313" s="100">
        <f t="shared" ca="1" si="480"/>
        <v>4</v>
      </c>
      <c r="CJ313" s="100">
        <f t="shared" ca="1" si="481"/>
        <v>2</v>
      </c>
      <c r="CK313" s="354">
        <f t="shared" ca="1" si="482"/>
        <v>1</v>
      </c>
      <c r="CL313" s="100">
        <f t="shared" ca="1" si="483"/>
        <v>6</v>
      </c>
      <c r="CM313" s="100">
        <f t="shared" ca="1" si="484"/>
        <v>3</v>
      </c>
      <c r="CN313" s="354">
        <f t="shared" ca="1" si="485"/>
        <v>0</v>
      </c>
      <c r="CO313" s="354"/>
      <c r="CR313" s="355" t="str">
        <f t="shared" ca="1" si="486"/>
        <v/>
      </c>
      <c r="CS313" s="355" t="str">
        <f t="shared" ca="1" si="487"/>
        <v/>
      </c>
      <c r="CT313" s="355"/>
      <c r="CU313" s="355" t="str">
        <f t="shared" si="488"/>
        <v/>
      </c>
      <c r="CV313" s="355" t="str">
        <f t="shared" ca="1" si="489"/>
        <v/>
      </c>
      <c r="CW313" s="355" t="str">
        <f t="shared" ca="1" si="490"/>
        <v/>
      </c>
      <c r="CX313" s="402"/>
      <c r="CY313" t="str">
        <f t="shared" ca="1" si="491"/>
        <v/>
      </c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</row>
    <row r="314" spans="1:133" x14ac:dyDescent="0.25">
      <c r="A314" s="126">
        <v>235</v>
      </c>
      <c r="B314" s="123">
        <f>IF(ввод!F237="","",ввод!F237)</f>
        <v>100.86841239811314</v>
      </c>
      <c r="C314" s="123">
        <f>IF(ввод!G237="","",ввод!G237)</f>
        <v>100.03947861118998</v>
      </c>
      <c r="D314" s="123" t="str">
        <f>IF(ввод!H237="","",ввод!H237)</f>
        <v/>
      </c>
      <c r="E314" s="124" t="str">
        <f>IF(ввод!I237="","",ввод!I237)</f>
        <v/>
      </c>
      <c r="F314" s="100">
        <f t="shared" si="526"/>
        <v>2</v>
      </c>
      <c r="G314" s="257">
        <f>IF(AND(F314&gt;=2,COUNTA(ввод!D237)=1),1,"")</f>
        <v>1</v>
      </c>
      <c r="H314" s="100">
        <f t="shared" si="423"/>
        <v>0.58614470188801027</v>
      </c>
      <c r="K314" s="100">
        <f t="shared" si="419"/>
        <v>100.45394550465156</v>
      </c>
      <c r="M314" s="100">
        <f>IF(ISNUMBER(парам!$B$8),K314-парам!$B$8,K314-$B$3)</f>
        <v>0.45394550465155703</v>
      </c>
      <c r="N314" s="100">
        <f t="shared" si="420"/>
        <v>0.45</v>
      </c>
      <c r="O314" s="125">
        <f t="shared" ca="1" si="424"/>
        <v>0.57723696851128425</v>
      </c>
      <c r="P314" s="100">
        <f t="shared" si="425"/>
        <v>0.82893378692315878</v>
      </c>
      <c r="Q314" s="100">
        <f t="shared" si="421"/>
        <v>0.83</v>
      </c>
      <c r="R314" s="125">
        <f t="shared" ca="1" si="426"/>
        <v>0.37197782292676501</v>
      </c>
      <c r="S314" s="100">
        <f t="shared" si="492"/>
        <v>0.24341323861949604</v>
      </c>
      <c r="T314" s="100">
        <f t="shared" si="427"/>
        <v>0.24</v>
      </c>
      <c r="U314" s="125">
        <f t="shared" ca="1" si="493"/>
        <v>0.30518392851813214</v>
      </c>
      <c r="V314" s="174">
        <f t="shared" ca="1" si="428"/>
        <v>0</v>
      </c>
      <c r="W314" s="351">
        <f t="shared" ca="1" si="429"/>
        <v>0</v>
      </c>
      <c r="X314" s="174">
        <f t="shared" ca="1" si="430"/>
        <v>0</v>
      </c>
      <c r="Y314" s="174">
        <f t="shared" ca="1" si="431"/>
        <v>0</v>
      </c>
      <c r="Z314" s="351">
        <f t="shared" si="432"/>
        <v>1</v>
      </c>
      <c r="AA314" s="174">
        <f t="shared" si="433"/>
        <v>3</v>
      </c>
      <c r="AB314" s="174">
        <f t="shared" si="434"/>
        <v>2</v>
      </c>
      <c r="AC314" s="352">
        <f t="shared" si="494"/>
        <v>1</v>
      </c>
      <c r="AD314" s="267">
        <f t="shared" si="435"/>
        <v>2</v>
      </c>
      <c r="AE314" s="267">
        <f t="shared" si="436"/>
        <v>3</v>
      </c>
      <c r="AF314" s="354">
        <f t="shared" ca="1" si="437"/>
        <v>1</v>
      </c>
      <c r="AG314" s="100">
        <f t="shared" ca="1" si="438"/>
        <v>6</v>
      </c>
      <c r="AH314" s="100">
        <f t="shared" ca="1" si="439"/>
        <v>4</v>
      </c>
      <c r="AI314" s="354">
        <f t="shared" ca="1" si="440"/>
        <v>0</v>
      </c>
      <c r="AJ314" s="100">
        <f t="shared" ca="1" si="441"/>
        <v>4</v>
      </c>
      <c r="AK314" s="100">
        <f t="shared" ca="1" si="442"/>
        <v>1</v>
      </c>
      <c r="AL314" s="354">
        <f t="shared" ca="1" si="443"/>
        <v>0</v>
      </c>
      <c r="AM314" s="354">
        <f t="shared" ca="1" si="444"/>
        <v>0</v>
      </c>
      <c r="AN314" s="100">
        <f t="shared" ref="AN314:AO314" ca="1" si="536">SUM(AL310:AL314)</f>
        <v>1</v>
      </c>
      <c r="AO314" s="100">
        <f t="shared" ca="1" si="536"/>
        <v>0</v>
      </c>
      <c r="AP314" s="355" t="str">
        <f t="shared" ca="1" si="446"/>
        <v/>
      </c>
      <c r="AQ314" s="355" t="str">
        <f t="shared" ca="1" si="447"/>
        <v/>
      </c>
      <c r="AR314" s="355" t="str">
        <f t="shared" si="448"/>
        <v/>
      </c>
      <c r="AS314" s="355" t="str">
        <f t="shared" si="449"/>
        <v/>
      </c>
      <c r="AT314" s="355" t="str">
        <f t="shared" ca="1" si="450"/>
        <v/>
      </c>
      <c r="AU314" s="355" t="str">
        <f t="shared" ca="1" si="451"/>
        <v/>
      </c>
      <c r="AV314" s="355" t="str">
        <f t="shared" ca="1" si="452"/>
        <v/>
      </c>
      <c r="AW314" s="379">
        <f t="shared" ca="1" si="453"/>
        <v>0</v>
      </c>
      <c r="AX314" s="351">
        <f t="shared" ca="1" si="454"/>
        <v>0</v>
      </c>
      <c r="AY314" s="174">
        <f t="shared" ca="1" si="455"/>
        <v>0</v>
      </c>
      <c r="AZ314" s="174">
        <f t="shared" ca="1" si="456"/>
        <v>0</v>
      </c>
      <c r="BA314" s="351"/>
      <c r="BB314" s="174"/>
      <c r="BC314" s="174"/>
      <c r="BD314" s="352">
        <f t="shared" si="457"/>
        <v>-1</v>
      </c>
      <c r="BE314" s="267">
        <f t="shared" si="458"/>
        <v>-2</v>
      </c>
      <c r="BF314" s="267">
        <f t="shared" si="459"/>
        <v>-1</v>
      </c>
      <c r="BG314" s="354">
        <f t="shared" ca="1" si="460"/>
        <v>1</v>
      </c>
      <c r="BH314" s="100">
        <f t="shared" ca="1" si="461"/>
        <v>4</v>
      </c>
      <c r="BI314" s="100">
        <f t="shared" ca="1" si="462"/>
        <v>4</v>
      </c>
      <c r="BJ314" s="354">
        <f t="shared" ca="1" si="463"/>
        <v>0</v>
      </c>
      <c r="BK314" s="100">
        <f t="shared" ca="1" si="464"/>
        <v>4</v>
      </c>
      <c r="BL314" s="100">
        <f t="shared" ca="1" si="465"/>
        <v>2</v>
      </c>
      <c r="BM314" s="354">
        <f t="shared" ca="1" si="466"/>
        <v>0</v>
      </c>
      <c r="BN314" s="354"/>
      <c r="BQ314" s="355" t="str">
        <f t="shared" ca="1" si="467"/>
        <v/>
      </c>
      <c r="BR314" s="355" t="str">
        <f t="shared" ca="1" si="468"/>
        <v/>
      </c>
      <c r="BS314" s="355"/>
      <c r="BT314" s="355" t="str">
        <f t="shared" si="469"/>
        <v/>
      </c>
      <c r="BU314" s="355" t="str">
        <f t="shared" ca="1" si="470"/>
        <v/>
      </c>
      <c r="BV314" s="355" t="str">
        <f t="shared" ca="1" si="471"/>
        <v/>
      </c>
      <c r="BW314" s="355"/>
      <c r="BX314" s="379">
        <f t="shared" ca="1" si="472"/>
        <v>0</v>
      </c>
      <c r="BY314" s="351">
        <f t="shared" ca="1" si="473"/>
        <v>0</v>
      </c>
      <c r="BZ314" s="174">
        <f t="shared" ca="1" si="474"/>
        <v>0</v>
      </c>
      <c r="CA314" s="174">
        <f t="shared" ca="1" si="475"/>
        <v>0</v>
      </c>
      <c r="CB314" s="351"/>
      <c r="CC314" s="174"/>
      <c r="CD314" s="174"/>
      <c r="CE314" s="352">
        <f t="shared" si="476"/>
        <v>-1</v>
      </c>
      <c r="CF314" s="267">
        <f t="shared" si="477"/>
        <v>0</v>
      </c>
      <c r="CG314" s="267">
        <f t="shared" si="478"/>
        <v>-1</v>
      </c>
      <c r="CH314" s="354">
        <f t="shared" ca="1" si="479"/>
        <v>1</v>
      </c>
      <c r="CI314" s="100">
        <f t="shared" ca="1" si="480"/>
        <v>5</v>
      </c>
      <c r="CJ314" s="100">
        <f t="shared" ca="1" si="481"/>
        <v>3</v>
      </c>
      <c r="CK314" s="354">
        <f t="shared" ca="1" si="482"/>
        <v>0</v>
      </c>
      <c r="CL314" s="100">
        <f t="shared" ca="1" si="483"/>
        <v>5</v>
      </c>
      <c r="CM314" s="100">
        <f t="shared" ca="1" si="484"/>
        <v>3</v>
      </c>
      <c r="CN314" s="354">
        <f t="shared" ca="1" si="485"/>
        <v>0</v>
      </c>
      <c r="CO314" s="354"/>
      <c r="CR314" s="355" t="str">
        <f t="shared" ca="1" si="486"/>
        <v/>
      </c>
      <c r="CS314" s="355" t="str">
        <f t="shared" ca="1" si="487"/>
        <v/>
      </c>
      <c r="CT314" s="355"/>
      <c r="CU314" s="355" t="str">
        <f t="shared" si="488"/>
        <v/>
      </c>
      <c r="CV314" s="355" t="str">
        <f t="shared" ca="1" si="489"/>
        <v/>
      </c>
      <c r="CW314" s="355" t="str">
        <f t="shared" ca="1" si="490"/>
        <v/>
      </c>
      <c r="CX314" s="402"/>
      <c r="CY314" t="str">
        <f t="shared" ca="1" si="491"/>
        <v/>
      </c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</row>
    <row r="315" spans="1:133" x14ac:dyDescent="0.25">
      <c r="A315" s="126">
        <v>236</v>
      </c>
      <c r="B315" s="123">
        <f>IF(ввод!F238="","",ввод!F238)</f>
        <v>98.947420525665109</v>
      </c>
      <c r="C315" s="123">
        <f>IF(ввод!G238="","",ввод!G238)</f>
        <v>99.134555066285259</v>
      </c>
      <c r="D315" s="123" t="str">
        <f>IF(ввод!H238="","",ввод!H238)</f>
        <v/>
      </c>
      <c r="E315" s="124" t="str">
        <f>IF(ввод!I238="","",ввод!I238)</f>
        <v/>
      </c>
      <c r="F315" s="100">
        <f t="shared" si="526"/>
        <v>2</v>
      </c>
      <c r="G315" s="257">
        <f>IF(AND(F315&gt;=2,COUNTA(ввод!D238)=1),1,"")</f>
        <v>1</v>
      </c>
      <c r="H315" s="100">
        <f t="shared" si="423"/>
        <v>0.13232410266673741</v>
      </c>
      <c r="K315" s="100">
        <f t="shared" si="419"/>
        <v>99.040987795975184</v>
      </c>
      <c r="M315" s="100">
        <f>IF(ISNUMBER(парам!$B$8),K315-парам!$B$8,K315-$B$3)</f>
        <v>-0.95901220402481613</v>
      </c>
      <c r="N315" s="100">
        <f t="shared" si="420"/>
        <v>-0.96</v>
      </c>
      <c r="O315" s="125">
        <f t="shared" ca="1" si="424"/>
        <v>-1.2194796330046911</v>
      </c>
      <c r="P315" s="100">
        <f t="shared" si="425"/>
        <v>0.18713454062014989</v>
      </c>
      <c r="Q315" s="100">
        <f t="shared" si="421"/>
        <v>0.19</v>
      </c>
      <c r="R315" s="125">
        <f t="shared" ca="1" si="426"/>
        <v>8.397522228242385E-2</v>
      </c>
      <c r="S315" s="100">
        <f t="shared" si="492"/>
        <v>1.4129577086763732</v>
      </c>
      <c r="T315" s="100">
        <f t="shared" si="427"/>
        <v>1.4</v>
      </c>
      <c r="U315" s="125">
        <f t="shared" ca="1" si="493"/>
        <v>1.7802395830224376</v>
      </c>
      <c r="V315" s="174">
        <f t="shared" ca="1" si="428"/>
        <v>0</v>
      </c>
      <c r="W315" s="351">
        <f t="shared" ca="1" si="429"/>
        <v>1</v>
      </c>
      <c r="X315" s="174">
        <f t="shared" ca="1" si="430"/>
        <v>1</v>
      </c>
      <c r="Y315" s="174">
        <f t="shared" ca="1" si="431"/>
        <v>1</v>
      </c>
      <c r="Z315" s="351">
        <f t="shared" si="432"/>
        <v>-1</v>
      </c>
      <c r="AA315" s="174">
        <f t="shared" si="433"/>
        <v>3</v>
      </c>
      <c r="AB315" s="174">
        <f t="shared" si="434"/>
        <v>2</v>
      </c>
      <c r="AC315" s="352">
        <f t="shared" si="494"/>
        <v>-1</v>
      </c>
      <c r="AD315" s="267">
        <f t="shared" si="435"/>
        <v>2</v>
      </c>
      <c r="AE315" s="267">
        <f t="shared" si="436"/>
        <v>1</v>
      </c>
      <c r="AF315" s="354">
        <f t="shared" ca="1" si="437"/>
        <v>0</v>
      </c>
      <c r="AG315" s="100">
        <f t="shared" ca="1" si="438"/>
        <v>6</v>
      </c>
      <c r="AH315" s="100">
        <f t="shared" ca="1" si="439"/>
        <v>4</v>
      </c>
      <c r="AI315" s="354">
        <f t="shared" ca="1" si="440"/>
        <v>1</v>
      </c>
      <c r="AJ315" s="100">
        <f t="shared" ca="1" si="441"/>
        <v>4</v>
      </c>
      <c r="AK315" s="100">
        <f t="shared" ca="1" si="442"/>
        <v>2</v>
      </c>
      <c r="AL315" s="354">
        <f t="shared" ca="1" si="443"/>
        <v>0</v>
      </c>
      <c r="AM315" s="354">
        <f t="shared" ca="1" si="444"/>
        <v>1</v>
      </c>
      <c r="AN315" s="100">
        <f t="shared" ref="AN315:AO315" ca="1" si="537">SUM(AL311:AL315)</f>
        <v>1</v>
      </c>
      <c r="AO315" s="100">
        <f t="shared" ca="1" si="537"/>
        <v>1</v>
      </c>
      <c r="AP315" s="355" t="str">
        <f t="shared" ca="1" si="446"/>
        <v/>
      </c>
      <c r="AQ315" s="355" t="str">
        <f t="shared" ca="1" si="447"/>
        <v/>
      </c>
      <c r="AR315" s="355" t="str">
        <f t="shared" si="448"/>
        <v/>
      </c>
      <c r="AS315" s="355" t="str">
        <f t="shared" si="449"/>
        <v/>
      </c>
      <c r="AT315" s="355" t="str">
        <f t="shared" ca="1" si="450"/>
        <v/>
      </c>
      <c r="AU315" s="355" t="str">
        <f t="shared" ca="1" si="451"/>
        <v/>
      </c>
      <c r="AV315" s="355" t="str">
        <f t="shared" ca="1" si="452"/>
        <v/>
      </c>
      <c r="AW315" s="379">
        <f t="shared" ca="1" si="453"/>
        <v>0</v>
      </c>
      <c r="AX315" s="351">
        <f t="shared" ca="1" si="454"/>
        <v>0</v>
      </c>
      <c r="AY315" s="174">
        <f t="shared" ca="1" si="455"/>
        <v>0</v>
      </c>
      <c r="AZ315" s="174">
        <f t="shared" ca="1" si="456"/>
        <v>0</v>
      </c>
      <c r="BA315" s="351"/>
      <c r="BB315" s="174"/>
      <c r="BC315" s="174"/>
      <c r="BD315" s="352">
        <f t="shared" si="457"/>
        <v>-1</v>
      </c>
      <c r="BE315" s="267">
        <f t="shared" si="458"/>
        <v>-2</v>
      </c>
      <c r="BF315" s="267">
        <f t="shared" si="459"/>
        <v>-1</v>
      </c>
      <c r="BG315" s="354">
        <f t="shared" ca="1" si="460"/>
        <v>1</v>
      </c>
      <c r="BH315" s="100">
        <f t="shared" ca="1" si="461"/>
        <v>5</v>
      </c>
      <c r="BI315" s="100">
        <f t="shared" ca="1" si="462"/>
        <v>5</v>
      </c>
      <c r="BJ315" s="354">
        <f t="shared" ca="1" si="463"/>
        <v>0</v>
      </c>
      <c r="BK315" s="100">
        <f t="shared" ca="1" si="464"/>
        <v>3</v>
      </c>
      <c r="BL315" s="100">
        <f t="shared" ca="1" si="465"/>
        <v>2</v>
      </c>
      <c r="BM315" s="354">
        <f t="shared" ca="1" si="466"/>
        <v>0</v>
      </c>
      <c r="BN315" s="354"/>
      <c r="BQ315" s="355" t="str">
        <f t="shared" ca="1" si="467"/>
        <v/>
      </c>
      <c r="BR315" s="355" t="str">
        <f t="shared" ca="1" si="468"/>
        <v/>
      </c>
      <c r="BS315" s="355"/>
      <c r="BT315" s="355" t="str">
        <f t="shared" si="469"/>
        <v/>
      </c>
      <c r="BU315" s="355" t="str">
        <f t="shared" ca="1" si="470"/>
        <v/>
      </c>
      <c r="BV315" s="355" t="str">
        <f t="shared" ca="1" si="471"/>
        <v/>
      </c>
      <c r="BW315" s="355"/>
      <c r="BX315" s="379">
        <f t="shared" ca="1" si="472"/>
        <v>1</v>
      </c>
      <c r="BY315" s="351">
        <f t="shared" ca="1" si="473"/>
        <v>1</v>
      </c>
      <c r="BZ315" s="174">
        <f t="shared" ca="1" si="474"/>
        <v>1</v>
      </c>
      <c r="CA315" s="174">
        <f t="shared" ca="1" si="475"/>
        <v>1</v>
      </c>
      <c r="CB315" s="351"/>
      <c r="CC315" s="174"/>
      <c r="CD315" s="174"/>
      <c r="CE315" s="352">
        <f t="shared" si="476"/>
        <v>1</v>
      </c>
      <c r="CF315" s="267">
        <f t="shared" si="477"/>
        <v>0</v>
      </c>
      <c r="CG315" s="267">
        <f t="shared" si="478"/>
        <v>1</v>
      </c>
      <c r="CH315" s="354">
        <f t="shared" ca="1" si="479"/>
        <v>0</v>
      </c>
      <c r="CI315" s="100">
        <f t="shared" ca="1" si="480"/>
        <v>4</v>
      </c>
      <c r="CJ315" s="100">
        <f t="shared" ca="1" si="481"/>
        <v>2</v>
      </c>
      <c r="CK315" s="354">
        <f t="shared" ca="1" si="482"/>
        <v>1</v>
      </c>
      <c r="CL315" s="100">
        <f t="shared" ca="1" si="483"/>
        <v>5</v>
      </c>
      <c r="CM315" s="100">
        <f t="shared" ca="1" si="484"/>
        <v>3</v>
      </c>
      <c r="CN315" s="354">
        <f t="shared" ca="1" si="485"/>
        <v>1</v>
      </c>
      <c r="CO315" s="354"/>
      <c r="CR315" s="355" t="str">
        <f t="shared" ca="1" si="486"/>
        <v xml:space="preserve">wR1'1&gt;3S </v>
      </c>
      <c r="CS315" s="355" t="str">
        <f t="shared" ca="1" si="487"/>
        <v/>
      </c>
      <c r="CT315" s="355"/>
      <c r="CU315" s="355" t="str">
        <f t="shared" si="488"/>
        <v/>
      </c>
      <c r="CV315" s="355" t="str">
        <f t="shared" ca="1" si="489"/>
        <v/>
      </c>
      <c r="CW315" s="355" t="str">
        <f t="shared" ca="1" si="490"/>
        <v/>
      </c>
      <c r="CX315" s="402"/>
      <c r="CY315" t="str">
        <f t="shared" ca="1" si="491"/>
        <v xml:space="preserve">wR1'1&gt;3S </v>
      </c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</row>
    <row r="316" spans="1:133" x14ac:dyDescent="0.25">
      <c r="A316" s="126">
        <v>237</v>
      </c>
      <c r="B316" s="123">
        <f>IF(ввод!F239="","",ввод!F239)</f>
        <v>99.991776911391099</v>
      </c>
      <c r="C316" s="123">
        <f>IF(ввод!G239="","",ввод!G239)</f>
        <v>102.13675182092018</v>
      </c>
      <c r="D316" s="123" t="str">
        <f>IF(ввод!H239="","",ввод!H239)</f>
        <v/>
      </c>
      <c r="E316" s="124" t="str">
        <f>IF(ввод!I239="","",ввод!I239)</f>
        <v/>
      </c>
      <c r="F316" s="100">
        <f t="shared" si="526"/>
        <v>2</v>
      </c>
      <c r="G316" s="257">
        <f>IF(AND(F316&gt;=2,COUNTA(ввод!D239)=1),1,"")</f>
        <v>1</v>
      </c>
      <c r="H316" s="100">
        <f t="shared" si="423"/>
        <v>1.5167263040030157</v>
      </c>
      <c r="K316" s="100">
        <f t="shared" si="419"/>
        <v>101.06426436615564</v>
      </c>
      <c r="M316" s="100">
        <f>IF(ISNUMBER(парам!$B$8),K316-парам!$B$8,K316-$B$3)</f>
        <v>1.0642643661556406</v>
      </c>
      <c r="N316" s="100">
        <f t="shared" si="420"/>
        <v>1.1000000000000001</v>
      </c>
      <c r="O316" s="125">
        <f t="shared" ca="1" si="424"/>
        <v>1.353318251021826</v>
      </c>
      <c r="P316" s="100">
        <f t="shared" si="425"/>
        <v>2.1449749095290827</v>
      </c>
      <c r="Q316" s="100">
        <f t="shared" si="421"/>
        <v>2.1</v>
      </c>
      <c r="R316" s="125">
        <f t="shared" ca="1" si="426"/>
        <v>0.96254141122748771</v>
      </c>
      <c r="S316" s="100">
        <f t="shared" si="492"/>
        <v>2.0232765701804567</v>
      </c>
      <c r="T316" s="100">
        <f t="shared" si="427"/>
        <v>2</v>
      </c>
      <c r="U316" s="125">
        <f t="shared" ca="1" si="493"/>
        <v>2.5431994043177681</v>
      </c>
      <c r="V316" s="174">
        <f t="shared" ca="1" si="428"/>
        <v>0</v>
      </c>
      <c r="W316" s="351">
        <f t="shared" ca="1" si="429"/>
        <v>1</v>
      </c>
      <c r="X316" s="174">
        <f t="shared" ca="1" si="430"/>
        <v>2</v>
      </c>
      <c r="Y316" s="174">
        <f t="shared" ca="1" si="431"/>
        <v>1</v>
      </c>
      <c r="Z316" s="351">
        <f t="shared" si="432"/>
        <v>1</v>
      </c>
      <c r="AA316" s="174">
        <f t="shared" si="433"/>
        <v>3</v>
      </c>
      <c r="AB316" s="174">
        <f t="shared" si="434"/>
        <v>4</v>
      </c>
      <c r="AC316" s="352">
        <f t="shared" si="494"/>
        <v>1</v>
      </c>
      <c r="AD316" s="267">
        <f t="shared" si="435"/>
        <v>2</v>
      </c>
      <c r="AE316" s="267">
        <f t="shared" si="436"/>
        <v>1</v>
      </c>
      <c r="AF316" s="354">
        <f t="shared" ca="1" si="437"/>
        <v>0</v>
      </c>
      <c r="AG316" s="100">
        <f t="shared" ca="1" si="438"/>
        <v>5</v>
      </c>
      <c r="AH316" s="100">
        <f t="shared" ca="1" si="439"/>
        <v>4</v>
      </c>
      <c r="AI316" s="354">
        <f t="shared" ca="1" si="440"/>
        <v>1</v>
      </c>
      <c r="AJ316" s="100">
        <f t="shared" ca="1" si="441"/>
        <v>4</v>
      </c>
      <c r="AK316" s="100">
        <f t="shared" ca="1" si="442"/>
        <v>2</v>
      </c>
      <c r="AL316" s="354">
        <f t="shared" ca="1" si="443"/>
        <v>1</v>
      </c>
      <c r="AM316" s="354">
        <f t="shared" ca="1" si="444"/>
        <v>0</v>
      </c>
      <c r="AN316" s="100">
        <f t="shared" ref="AN316:AO316" ca="1" si="538">SUM(AL312:AL316)</f>
        <v>2</v>
      </c>
      <c r="AO316" s="100">
        <f t="shared" ca="1" si="538"/>
        <v>1</v>
      </c>
      <c r="AP316" s="355" t="str">
        <f t="shared" ca="1" si="446"/>
        <v/>
      </c>
      <c r="AQ316" s="355" t="str">
        <f t="shared" ca="1" si="447"/>
        <v xml:space="preserve">wX3'2&gt;2S </v>
      </c>
      <c r="AR316" s="355" t="str">
        <f t="shared" si="448"/>
        <v/>
      </c>
      <c r="AS316" s="355" t="str">
        <f t="shared" si="449"/>
        <v/>
      </c>
      <c r="AT316" s="355" t="str">
        <f t="shared" ca="1" si="450"/>
        <v/>
      </c>
      <c r="AU316" s="355" t="str">
        <f t="shared" ca="1" si="451"/>
        <v/>
      </c>
      <c r="AV316" s="355" t="str">
        <f t="shared" ca="1" si="452"/>
        <v/>
      </c>
      <c r="AW316" s="379">
        <f t="shared" ca="1" si="453"/>
        <v>0</v>
      </c>
      <c r="AX316" s="351">
        <f t="shared" ca="1" si="454"/>
        <v>0</v>
      </c>
      <c r="AY316" s="174">
        <f t="shared" ca="1" si="455"/>
        <v>0</v>
      </c>
      <c r="AZ316" s="174">
        <f t="shared" ca="1" si="456"/>
        <v>0</v>
      </c>
      <c r="BA316" s="351"/>
      <c r="BB316" s="174"/>
      <c r="BC316" s="174"/>
      <c r="BD316" s="352">
        <f t="shared" si="457"/>
        <v>1</v>
      </c>
      <c r="BE316" s="267">
        <f t="shared" si="458"/>
        <v>0</v>
      </c>
      <c r="BF316" s="267">
        <f t="shared" si="459"/>
        <v>-1</v>
      </c>
      <c r="BG316" s="354">
        <f t="shared" ca="1" si="460"/>
        <v>0</v>
      </c>
      <c r="BH316" s="100">
        <f t="shared" ca="1" si="461"/>
        <v>5</v>
      </c>
      <c r="BI316" s="100">
        <f t="shared" ca="1" si="462"/>
        <v>4</v>
      </c>
      <c r="BJ316" s="354">
        <f t="shared" ca="1" si="463"/>
        <v>1</v>
      </c>
      <c r="BK316" s="100">
        <f t="shared" ca="1" si="464"/>
        <v>3</v>
      </c>
      <c r="BL316" s="100">
        <f t="shared" ca="1" si="465"/>
        <v>2</v>
      </c>
      <c r="BM316" s="354">
        <f t="shared" ca="1" si="466"/>
        <v>1</v>
      </c>
      <c r="BN316" s="354"/>
      <c r="BQ316" s="355" t="str">
        <f t="shared" ca="1" si="467"/>
        <v/>
      </c>
      <c r="BR316" s="355" t="str">
        <f t="shared" ca="1" si="468"/>
        <v/>
      </c>
      <c r="BS316" s="355"/>
      <c r="BT316" s="355" t="str">
        <f t="shared" si="469"/>
        <v/>
      </c>
      <c r="BU316" s="355" t="str">
        <f t="shared" ca="1" si="470"/>
        <v/>
      </c>
      <c r="BV316" s="355" t="str">
        <f t="shared" ca="1" si="471"/>
        <v/>
      </c>
      <c r="BW316" s="355"/>
      <c r="BX316" s="379">
        <f t="shared" ca="1" si="472"/>
        <v>1</v>
      </c>
      <c r="BY316" s="351">
        <f t="shared" ca="1" si="473"/>
        <v>1</v>
      </c>
      <c r="BZ316" s="174">
        <f t="shared" ca="1" si="474"/>
        <v>2</v>
      </c>
      <c r="CA316" s="174">
        <f t="shared" ca="1" si="475"/>
        <v>1</v>
      </c>
      <c r="CB316" s="351"/>
      <c r="CC316" s="174"/>
      <c r="CD316" s="174"/>
      <c r="CE316" s="352">
        <f t="shared" si="476"/>
        <v>1</v>
      </c>
      <c r="CF316" s="267">
        <f t="shared" si="477"/>
        <v>2</v>
      </c>
      <c r="CG316" s="267">
        <f t="shared" si="478"/>
        <v>1</v>
      </c>
      <c r="CH316" s="354">
        <f t="shared" ca="1" si="479"/>
        <v>0</v>
      </c>
      <c r="CI316" s="100">
        <f t="shared" ca="1" si="480"/>
        <v>3</v>
      </c>
      <c r="CJ316" s="100">
        <f t="shared" ca="1" si="481"/>
        <v>2</v>
      </c>
      <c r="CK316" s="354">
        <f t="shared" ca="1" si="482"/>
        <v>1</v>
      </c>
      <c r="CL316" s="100">
        <f t="shared" ca="1" si="483"/>
        <v>6</v>
      </c>
      <c r="CM316" s="100">
        <f t="shared" ca="1" si="484"/>
        <v>3</v>
      </c>
      <c r="CN316" s="354">
        <f t="shared" ca="1" si="485"/>
        <v>1</v>
      </c>
      <c r="CO316" s="354"/>
      <c r="CR316" s="355" t="str">
        <f t="shared" ca="1" si="486"/>
        <v xml:space="preserve">wR1'1&gt;3S </v>
      </c>
      <c r="CS316" s="355" t="str">
        <f t="shared" ca="1" si="487"/>
        <v xml:space="preserve">wR3'2&gt;2S </v>
      </c>
      <c r="CT316" s="355"/>
      <c r="CU316" s="355" t="str">
        <f t="shared" si="488"/>
        <v/>
      </c>
      <c r="CV316" s="355" t="str">
        <f t="shared" ca="1" si="489"/>
        <v/>
      </c>
      <c r="CW316" s="355" t="str">
        <f t="shared" ca="1" si="490"/>
        <v/>
      </c>
      <c r="CX316" s="402"/>
      <c r="CY316" t="str">
        <f t="shared" ca="1" si="491"/>
        <v xml:space="preserve">wX3'2&gt;2S wR1'1&gt;3S wR3'2&gt;2S </v>
      </c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</row>
    <row r="317" spans="1:133" x14ac:dyDescent="0.25">
      <c r="A317" s="126">
        <v>238</v>
      </c>
      <c r="B317" s="123">
        <f>IF(ввод!F240="","",ввод!F240)</f>
        <v>98.760785880297817</v>
      </c>
      <c r="C317" s="123">
        <f>IF(ввод!G240="","",ввод!G240)</f>
        <v>100.04167230316769</v>
      </c>
      <c r="D317" s="123" t="str">
        <f>IF(ввод!H240="","",ввод!H240)</f>
        <v/>
      </c>
      <c r="E317" s="124" t="str">
        <f>IF(ввод!I240="","",ввод!I240)</f>
        <v/>
      </c>
      <c r="F317" s="100">
        <f t="shared" si="526"/>
        <v>2</v>
      </c>
      <c r="G317" s="257">
        <f>IF(AND(F317&gt;=2,COUNTA(ввод!D240)=1),1,"")</f>
        <v>1</v>
      </c>
      <c r="H317" s="100">
        <f t="shared" si="423"/>
        <v>0.90572347554106447</v>
      </c>
      <c r="K317" s="100">
        <f t="shared" si="419"/>
        <v>99.401229091732745</v>
      </c>
      <c r="M317" s="100">
        <f>IF(ISNUMBER(парам!$B$8),K317-парам!$B$8,K317-$B$3)</f>
        <v>-0.59877090826725521</v>
      </c>
      <c r="N317" s="100">
        <f t="shared" si="420"/>
        <v>-0.6</v>
      </c>
      <c r="O317" s="125">
        <f t="shared" ca="1" si="424"/>
        <v>-0.76139690861404619</v>
      </c>
      <c r="P317" s="100">
        <f t="shared" si="425"/>
        <v>1.2808864228698695</v>
      </c>
      <c r="Q317" s="100">
        <f t="shared" si="421"/>
        <v>1.3</v>
      </c>
      <c r="R317" s="125">
        <f t="shared" ca="1" si="426"/>
        <v>0.57478818032513512</v>
      </c>
      <c r="S317" s="100">
        <f t="shared" si="492"/>
        <v>1.6630352744228958</v>
      </c>
      <c r="T317" s="100">
        <f t="shared" si="427"/>
        <v>1.7</v>
      </c>
      <c r="U317" s="125">
        <f t="shared" ca="1" si="493"/>
        <v>2.1617194936701027</v>
      </c>
      <c r="V317" s="174">
        <f t="shared" ca="1" si="428"/>
        <v>0</v>
      </c>
      <c r="W317" s="351">
        <f t="shared" ca="1" si="429"/>
        <v>0</v>
      </c>
      <c r="X317" s="174">
        <f t="shared" ca="1" si="430"/>
        <v>1</v>
      </c>
      <c r="Y317" s="174">
        <f t="shared" ca="1" si="431"/>
        <v>1</v>
      </c>
      <c r="Z317" s="351">
        <f t="shared" si="432"/>
        <v>-1</v>
      </c>
      <c r="AA317" s="174">
        <f t="shared" si="433"/>
        <v>1</v>
      </c>
      <c r="AB317" s="174">
        <f t="shared" si="434"/>
        <v>2</v>
      </c>
      <c r="AC317" s="352">
        <f t="shared" si="494"/>
        <v>-1</v>
      </c>
      <c r="AD317" s="267">
        <f t="shared" si="435"/>
        <v>0</v>
      </c>
      <c r="AE317" s="267">
        <f t="shared" si="436"/>
        <v>-1</v>
      </c>
      <c r="AF317" s="354">
        <f t="shared" ca="1" si="437"/>
        <v>0</v>
      </c>
      <c r="AG317" s="100">
        <f t="shared" ca="1" si="438"/>
        <v>5</v>
      </c>
      <c r="AH317" s="100">
        <f t="shared" ca="1" si="439"/>
        <v>3</v>
      </c>
      <c r="AI317" s="354">
        <f t="shared" ca="1" si="440"/>
        <v>1</v>
      </c>
      <c r="AJ317" s="100">
        <f t="shared" ca="1" si="441"/>
        <v>4</v>
      </c>
      <c r="AK317" s="100">
        <f t="shared" ca="1" si="442"/>
        <v>3</v>
      </c>
      <c r="AL317" s="354">
        <f t="shared" ca="1" si="443"/>
        <v>0</v>
      </c>
      <c r="AM317" s="354">
        <f t="shared" ca="1" si="444"/>
        <v>1</v>
      </c>
      <c r="AN317" s="100">
        <f t="shared" ref="AN317:AO317" ca="1" si="539">SUM(AL313:AL317)</f>
        <v>1</v>
      </c>
      <c r="AO317" s="100">
        <f t="shared" ca="1" si="539"/>
        <v>2</v>
      </c>
      <c r="AP317" s="355" t="str">
        <f t="shared" ca="1" si="446"/>
        <v/>
      </c>
      <c r="AQ317" s="355" t="str">
        <f t="shared" ca="1" si="447"/>
        <v/>
      </c>
      <c r="AR317" s="355" t="str">
        <f t="shared" si="448"/>
        <v/>
      </c>
      <c r="AS317" s="355" t="str">
        <f t="shared" si="449"/>
        <v/>
      </c>
      <c r="AT317" s="355" t="str">
        <f t="shared" ca="1" si="450"/>
        <v/>
      </c>
      <c r="AU317" s="355" t="str">
        <f t="shared" ca="1" si="451"/>
        <v/>
      </c>
      <c r="AV317" s="355" t="str">
        <f t="shared" ca="1" si="452"/>
        <v/>
      </c>
      <c r="AW317" s="379">
        <f t="shared" ca="1" si="453"/>
        <v>0</v>
      </c>
      <c r="AX317" s="351">
        <f t="shared" ca="1" si="454"/>
        <v>0</v>
      </c>
      <c r="AY317" s="174">
        <f t="shared" ca="1" si="455"/>
        <v>0</v>
      </c>
      <c r="AZ317" s="174">
        <f t="shared" ca="1" si="456"/>
        <v>0</v>
      </c>
      <c r="BA317" s="351"/>
      <c r="BB317" s="174"/>
      <c r="BC317" s="174"/>
      <c r="BD317" s="352">
        <f t="shared" si="457"/>
        <v>-1</v>
      </c>
      <c r="BE317" s="267">
        <f t="shared" si="458"/>
        <v>-2</v>
      </c>
      <c r="BF317" s="267">
        <f t="shared" si="459"/>
        <v>-3</v>
      </c>
      <c r="BG317" s="354">
        <f t="shared" ca="1" si="460"/>
        <v>0</v>
      </c>
      <c r="BH317" s="100">
        <f t="shared" ca="1" si="461"/>
        <v>5</v>
      </c>
      <c r="BI317" s="100">
        <f t="shared" ca="1" si="462"/>
        <v>3</v>
      </c>
      <c r="BJ317" s="354">
        <f t="shared" ca="1" si="463"/>
        <v>1</v>
      </c>
      <c r="BK317" s="100">
        <f t="shared" ca="1" si="464"/>
        <v>4</v>
      </c>
      <c r="BL317" s="100">
        <f t="shared" ca="1" si="465"/>
        <v>2</v>
      </c>
      <c r="BM317" s="354">
        <f t="shared" ca="1" si="466"/>
        <v>1</v>
      </c>
      <c r="BN317" s="354"/>
      <c r="BQ317" s="355" t="str">
        <f t="shared" ca="1" si="467"/>
        <v/>
      </c>
      <c r="BR317" s="355" t="str">
        <f t="shared" ca="1" si="468"/>
        <v/>
      </c>
      <c r="BS317" s="355"/>
      <c r="BT317" s="355" t="str">
        <f t="shared" si="469"/>
        <v/>
      </c>
      <c r="BU317" s="355" t="str">
        <f t="shared" ca="1" si="470"/>
        <v/>
      </c>
      <c r="BV317" s="355" t="str">
        <f t="shared" ca="1" si="471"/>
        <v/>
      </c>
      <c r="BW317" s="355"/>
      <c r="BX317" s="379">
        <f t="shared" ca="1" si="472"/>
        <v>1</v>
      </c>
      <c r="BY317" s="351">
        <f t="shared" ca="1" si="473"/>
        <v>1</v>
      </c>
      <c r="BZ317" s="174">
        <f t="shared" ca="1" si="474"/>
        <v>2</v>
      </c>
      <c r="CA317" s="174">
        <f t="shared" ca="1" si="475"/>
        <v>2</v>
      </c>
      <c r="CB317" s="351"/>
      <c r="CC317" s="174"/>
      <c r="CD317" s="174"/>
      <c r="CE317" s="352">
        <f t="shared" si="476"/>
        <v>-1</v>
      </c>
      <c r="CF317" s="267">
        <f t="shared" si="477"/>
        <v>0</v>
      </c>
      <c r="CG317" s="267">
        <f t="shared" si="478"/>
        <v>1</v>
      </c>
      <c r="CH317" s="354">
        <f t="shared" ca="1" si="479"/>
        <v>0</v>
      </c>
      <c r="CI317" s="100">
        <f t="shared" ca="1" si="480"/>
        <v>3</v>
      </c>
      <c r="CJ317" s="100">
        <f t="shared" ca="1" si="481"/>
        <v>1</v>
      </c>
      <c r="CK317" s="354">
        <f t="shared" ca="1" si="482"/>
        <v>1</v>
      </c>
      <c r="CL317" s="100">
        <f t="shared" ca="1" si="483"/>
        <v>6</v>
      </c>
      <c r="CM317" s="100">
        <f t="shared" ca="1" si="484"/>
        <v>3</v>
      </c>
      <c r="CN317" s="354">
        <f t="shared" ca="1" si="485"/>
        <v>1</v>
      </c>
      <c r="CO317" s="354"/>
      <c r="CR317" s="355" t="str">
        <f t="shared" ca="1" si="486"/>
        <v xml:space="preserve">wR1'1&gt;3S </v>
      </c>
      <c r="CS317" s="355" t="str">
        <f t="shared" ca="1" si="487"/>
        <v xml:space="preserve">wR3'2&gt;2S </v>
      </c>
      <c r="CT317" s="355"/>
      <c r="CU317" s="355" t="str">
        <f t="shared" si="488"/>
        <v/>
      </c>
      <c r="CV317" s="355" t="str">
        <f t="shared" ca="1" si="489"/>
        <v/>
      </c>
      <c r="CW317" s="355" t="str">
        <f t="shared" ca="1" si="490"/>
        <v/>
      </c>
      <c r="CX317" s="402"/>
      <c r="CY317" t="str">
        <f t="shared" ca="1" si="491"/>
        <v xml:space="preserve">wR1'1&gt;3S wR3'2&gt;2S </v>
      </c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</row>
    <row r="318" spans="1:133" x14ac:dyDescent="0.25">
      <c r="A318" s="126">
        <v>239</v>
      </c>
      <c r="B318" s="123">
        <f>IF(ввод!F241="","",ввод!F241)</f>
        <v>100.1971179465372</v>
      </c>
      <c r="C318" s="123">
        <f>IF(ввод!G241="","",ввод!G241)</f>
        <v>97.657713457149512</v>
      </c>
      <c r="D318" s="123" t="str">
        <f>IF(ввод!H241="","",ввод!H241)</f>
        <v/>
      </c>
      <c r="E318" s="124" t="str">
        <f>IF(ввод!I241="","",ввод!I241)</f>
        <v/>
      </c>
      <c r="F318" s="100">
        <f t="shared" si="526"/>
        <v>2</v>
      </c>
      <c r="G318" s="257">
        <f>IF(AND(F318&gt;=2,COUNTA(ввод!D241)=1),1,"")</f>
        <v>1</v>
      </c>
      <c r="H318" s="100">
        <f t="shared" si="423"/>
        <v>1.7956301346215995</v>
      </c>
      <c r="K318" s="100">
        <f t="shared" si="419"/>
        <v>98.927415701843358</v>
      </c>
      <c r="M318" s="100">
        <f>IF(ISNUMBER(парам!$B$8),K318-парам!$B$8,K318-$B$3)</f>
        <v>-1.0725842981566416</v>
      </c>
      <c r="N318" s="100">
        <f t="shared" si="420"/>
        <v>-1.1000000000000001</v>
      </c>
      <c r="O318" s="125">
        <f t="shared" ca="1" si="424"/>
        <v>-1.363897874076281</v>
      </c>
      <c r="P318" s="100">
        <f t="shared" si="425"/>
        <v>2.5394044893876924</v>
      </c>
      <c r="Q318" s="100">
        <f t="shared" si="421"/>
        <v>2.5</v>
      </c>
      <c r="R318" s="125">
        <f t="shared" ca="1" si="426"/>
        <v>1.1395387284177025</v>
      </c>
      <c r="S318" s="100">
        <f t="shared" si="492"/>
        <v>0.47381338988938637</v>
      </c>
      <c r="T318" s="100">
        <f t="shared" si="427"/>
        <v>0.47</v>
      </c>
      <c r="U318" s="125">
        <f t="shared" ca="1" si="493"/>
        <v>0.59765186001467552</v>
      </c>
      <c r="V318" s="174">
        <f t="shared" ca="1" si="428"/>
        <v>0</v>
      </c>
      <c r="W318" s="351">
        <f t="shared" ca="1" si="429"/>
        <v>1</v>
      </c>
      <c r="X318" s="174">
        <f t="shared" ca="1" si="430"/>
        <v>1</v>
      </c>
      <c r="Y318" s="174">
        <f t="shared" ca="1" si="431"/>
        <v>2</v>
      </c>
      <c r="Z318" s="351">
        <f t="shared" si="432"/>
        <v>-1</v>
      </c>
      <c r="AA318" s="174">
        <f t="shared" si="433"/>
        <v>1</v>
      </c>
      <c r="AB318" s="174">
        <f t="shared" si="434"/>
        <v>0</v>
      </c>
      <c r="AC318" s="352">
        <f t="shared" si="494"/>
        <v>-1</v>
      </c>
      <c r="AD318" s="267">
        <f t="shared" si="435"/>
        <v>-2</v>
      </c>
      <c r="AE318" s="267">
        <f t="shared" si="436"/>
        <v>-1</v>
      </c>
      <c r="AF318" s="354">
        <f t="shared" ca="1" si="437"/>
        <v>0</v>
      </c>
      <c r="AG318" s="100">
        <f t="shared" ca="1" si="438"/>
        <v>4</v>
      </c>
      <c r="AH318" s="100">
        <f t="shared" ca="1" si="439"/>
        <v>2</v>
      </c>
      <c r="AI318" s="354">
        <f t="shared" ca="1" si="440"/>
        <v>1</v>
      </c>
      <c r="AJ318" s="100">
        <f t="shared" ca="1" si="441"/>
        <v>5</v>
      </c>
      <c r="AK318" s="100">
        <f t="shared" ca="1" si="442"/>
        <v>4</v>
      </c>
      <c r="AL318" s="354">
        <f t="shared" ca="1" si="443"/>
        <v>0</v>
      </c>
      <c r="AM318" s="354">
        <f t="shared" ca="1" si="444"/>
        <v>1</v>
      </c>
      <c r="AN318" s="100">
        <f t="shared" ref="AN318:AO318" ca="1" si="540">SUM(AL314:AL318)</f>
        <v>1</v>
      </c>
      <c r="AO318" s="100">
        <f t="shared" ca="1" si="540"/>
        <v>3</v>
      </c>
      <c r="AP318" s="355" t="str">
        <f t="shared" ca="1" si="446"/>
        <v/>
      </c>
      <c r="AQ318" s="355" t="str">
        <f t="shared" ca="1" si="447"/>
        <v xml:space="preserve">wX3'2&gt;2S </v>
      </c>
      <c r="AR318" s="355" t="str">
        <f t="shared" si="448"/>
        <v/>
      </c>
      <c r="AS318" s="355" t="str">
        <f t="shared" si="449"/>
        <v/>
      </c>
      <c r="AT318" s="355" t="str">
        <f t="shared" ca="1" si="450"/>
        <v/>
      </c>
      <c r="AU318" s="355" t="str">
        <f t="shared" ca="1" si="451"/>
        <v/>
      </c>
      <c r="AV318" s="355" t="str">
        <f t="shared" ca="1" si="452"/>
        <v/>
      </c>
      <c r="AW318" s="379">
        <f t="shared" ca="1" si="453"/>
        <v>0</v>
      </c>
      <c r="AX318" s="351">
        <f t="shared" ca="1" si="454"/>
        <v>1</v>
      </c>
      <c r="AY318" s="174">
        <f t="shared" ca="1" si="455"/>
        <v>1</v>
      </c>
      <c r="AZ318" s="174">
        <f t="shared" ca="1" si="456"/>
        <v>1</v>
      </c>
      <c r="BA318" s="351"/>
      <c r="BB318" s="174"/>
      <c r="BC318" s="174"/>
      <c r="BD318" s="352">
        <f t="shared" si="457"/>
        <v>1</v>
      </c>
      <c r="BE318" s="267">
        <f t="shared" si="458"/>
        <v>-2</v>
      </c>
      <c r="BF318" s="267">
        <f t="shared" si="459"/>
        <v>-1</v>
      </c>
      <c r="BG318" s="354">
        <f t="shared" ca="1" si="460"/>
        <v>0</v>
      </c>
      <c r="BH318" s="100">
        <f t="shared" ca="1" si="461"/>
        <v>5</v>
      </c>
      <c r="BI318" s="100">
        <f t="shared" ca="1" si="462"/>
        <v>2</v>
      </c>
      <c r="BJ318" s="354">
        <f t="shared" ca="1" si="463"/>
        <v>1</v>
      </c>
      <c r="BK318" s="100">
        <f t="shared" ca="1" si="464"/>
        <v>5</v>
      </c>
      <c r="BL318" s="100">
        <f t="shared" ca="1" si="465"/>
        <v>3</v>
      </c>
      <c r="BM318" s="354">
        <f t="shared" ca="1" si="466"/>
        <v>1</v>
      </c>
      <c r="BN318" s="354"/>
      <c r="BQ318" s="355" t="str">
        <f t="shared" ca="1" si="467"/>
        <v/>
      </c>
      <c r="BR318" s="355" t="str">
        <f t="shared" ca="1" si="468"/>
        <v/>
      </c>
      <c r="BS318" s="355"/>
      <c r="BT318" s="355" t="str">
        <f t="shared" si="469"/>
        <v/>
      </c>
      <c r="BU318" s="355" t="str">
        <f t="shared" ca="1" si="470"/>
        <v/>
      </c>
      <c r="BV318" s="355" t="str">
        <f t="shared" ca="1" si="471"/>
        <v/>
      </c>
      <c r="BW318" s="355"/>
      <c r="BX318" s="379">
        <f t="shared" ca="1" si="472"/>
        <v>0</v>
      </c>
      <c r="BY318" s="351">
        <f t="shared" ca="1" si="473"/>
        <v>0</v>
      </c>
      <c r="BZ318" s="174">
        <f t="shared" ca="1" si="474"/>
        <v>1</v>
      </c>
      <c r="CA318" s="174">
        <f t="shared" ca="1" si="475"/>
        <v>1</v>
      </c>
      <c r="CB318" s="351"/>
      <c r="CC318" s="174"/>
      <c r="CD318" s="174"/>
      <c r="CE318" s="352">
        <f t="shared" si="476"/>
        <v>-1</v>
      </c>
      <c r="CF318" s="267">
        <f t="shared" si="477"/>
        <v>0</v>
      </c>
      <c r="CG318" s="267">
        <f t="shared" si="478"/>
        <v>-1</v>
      </c>
      <c r="CH318" s="354">
        <f t="shared" ca="1" si="479"/>
        <v>0</v>
      </c>
      <c r="CI318" s="100">
        <f t="shared" ca="1" si="480"/>
        <v>3</v>
      </c>
      <c r="CJ318" s="100">
        <f t="shared" ca="1" si="481"/>
        <v>1</v>
      </c>
      <c r="CK318" s="354">
        <f t="shared" ca="1" si="482"/>
        <v>1</v>
      </c>
      <c r="CL318" s="100">
        <f t="shared" ca="1" si="483"/>
        <v>7</v>
      </c>
      <c r="CM318" s="100">
        <f t="shared" ca="1" si="484"/>
        <v>4</v>
      </c>
      <c r="CN318" s="354">
        <f t="shared" ca="1" si="485"/>
        <v>0</v>
      </c>
      <c r="CO318" s="354"/>
      <c r="CR318" s="355" t="str">
        <f t="shared" ca="1" si="486"/>
        <v/>
      </c>
      <c r="CS318" s="355" t="str">
        <f t="shared" ca="1" si="487"/>
        <v/>
      </c>
      <c r="CT318" s="355"/>
      <c r="CU318" s="355" t="str">
        <f t="shared" si="488"/>
        <v/>
      </c>
      <c r="CV318" s="355" t="str">
        <f t="shared" ca="1" si="489"/>
        <v/>
      </c>
      <c r="CW318" s="355" t="str">
        <f t="shared" ca="1" si="490"/>
        <v/>
      </c>
      <c r="CX318" s="402"/>
      <c r="CY318" t="str">
        <f t="shared" ca="1" si="491"/>
        <v xml:space="preserve">wX3'2&gt;2S </v>
      </c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</row>
    <row r="319" spans="1:133" x14ac:dyDescent="0.25">
      <c r="A319" s="126">
        <v>240</v>
      </c>
      <c r="B319" s="123">
        <f>IF(ввод!F242="","",ввод!F242)</f>
        <v>100.81618008032012</v>
      </c>
      <c r="C319" s="123">
        <f>IF(ввод!G242="","",ввод!G242)</f>
        <v>100.35120649651421</v>
      </c>
      <c r="D319" s="123" t="str">
        <f>IF(ввод!H242="","",ввод!H242)</f>
        <v/>
      </c>
      <c r="E319" s="124" t="str">
        <f>IF(ввод!I242="","",ввод!I242)</f>
        <v/>
      </c>
      <c r="F319" s="100">
        <f t="shared" si="526"/>
        <v>2</v>
      </c>
      <c r="G319" s="257">
        <f>IF(AND(F319&gt;=2,COUNTA(ввод!D242)=1),1,"")</f>
        <v>1</v>
      </c>
      <c r="H319" s="100">
        <f t="shared" si="423"/>
        <v>0.32878597418177352</v>
      </c>
      <c r="K319" s="100">
        <f t="shared" si="419"/>
        <v>100.58369328841717</v>
      </c>
      <c r="M319" s="100">
        <f>IF(ISNUMBER(парам!$B$8),K319-парам!$B$8,K319-$B$3)</f>
        <v>0.58369328841716595</v>
      </c>
      <c r="N319" s="100">
        <f t="shared" si="420"/>
        <v>0.57999999999999996</v>
      </c>
      <c r="O319" s="125">
        <f t="shared" ca="1" si="424"/>
        <v>0.7422242117034078</v>
      </c>
      <c r="P319" s="100">
        <f t="shared" si="425"/>
        <v>0.46497358380591436</v>
      </c>
      <c r="Q319" s="100">
        <f t="shared" si="421"/>
        <v>0.46</v>
      </c>
      <c r="R319" s="125">
        <f t="shared" ca="1" si="426"/>
        <v>0.20865341014096331</v>
      </c>
      <c r="S319" s="100">
        <f t="shared" si="492"/>
        <v>1.6562775865738075</v>
      </c>
      <c r="T319" s="100">
        <f t="shared" si="427"/>
        <v>1.7</v>
      </c>
      <c r="U319" s="125">
        <f t="shared" ca="1" si="493"/>
        <v>2.1617194936701027</v>
      </c>
      <c r="V319" s="174">
        <f t="shared" ca="1" si="428"/>
        <v>0</v>
      </c>
      <c r="W319" s="351">
        <f t="shared" ca="1" si="429"/>
        <v>0</v>
      </c>
      <c r="X319" s="174">
        <f t="shared" ca="1" si="430"/>
        <v>1</v>
      </c>
      <c r="Y319" s="174">
        <f t="shared" ca="1" si="431"/>
        <v>0</v>
      </c>
      <c r="Z319" s="351">
        <f t="shared" si="432"/>
        <v>1</v>
      </c>
      <c r="AA319" s="174">
        <f t="shared" si="433"/>
        <v>3</v>
      </c>
      <c r="AB319" s="174">
        <f t="shared" si="434"/>
        <v>0</v>
      </c>
      <c r="AC319" s="352">
        <f t="shared" si="494"/>
        <v>1</v>
      </c>
      <c r="AD319" s="267">
        <f t="shared" si="435"/>
        <v>0</v>
      </c>
      <c r="AE319" s="267">
        <f t="shared" si="436"/>
        <v>-1</v>
      </c>
      <c r="AF319" s="354">
        <f t="shared" ca="1" si="437"/>
        <v>0</v>
      </c>
      <c r="AG319" s="100">
        <f t="shared" ca="1" si="438"/>
        <v>4</v>
      </c>
      <c r="AH319" s="100">
        <f t="shared" ca="1" si="439"/>
        <v>2</v>
      </c>
      <c r="AI319" s="354">
        <f t="shared" ca="1" si="440"/>
        <v>1</v>
      </c>
      <c r="AJ319" s="100">
        <f t="shared" ca="1" si="441"/>
        <v>6</v>
      </c>
      <c r="AK319" s="100">
        <f t="shared" ca="1" si="442"/>
        <v>4</v>
      </c>
      <c r="AL319" s="354">
        <f t="shared" ca="1" si="443"/>
        <v>1</v>
      </c>
      <c r="AM319" s="354">
        <f t="shared" ca="1" si="444"/>
        <v>0</v>
      </c>
      <c r="AN319" s="100">
        <f t="shared" ref="AN319:AO319" ca="1" si="541">SUM(AL315:AL319)</f>
        <v>2</v>
      </c>
      <c r="AO319" s="100">
        <f t="shared" ca="1" si="541"/>
        <v>3</v>
      </c>
      <c r="AP319" s="355" t="str">
        <f t="shared" ca="1" si="446"/>
        <v/>
      </c>
      <c r="AQ319" s="355" t="str">
        <f t="shared" ca="1" si="447"/>
        <v/>
      </c>
      <c r="AR319" s="355" t="str">
        <f t="shared" si="448"/>
        <v/>
      </c>
      <c r="AS319" s="355" t="str">
        <f t="shared" si="449"/>
        <v/>
      </c>
      <c r="AT319" s="355" t="str">
        <f t="shared" ca="1" si="450"/>
        <v/>
      </c>
      <c r="AU319" s="355" t="str">
        <f t="shared" ca="1" si="451"/>
        <v/>
      </c>
      <c r="AV319" s="355" t="str">
        <f t="shared" ca="1" si="452"/>
        <v/>
      </c>
      <c r="AW319" s="379">
        <f t="shared" ca="1" si="453"/>
        <v>0</v>
      </c>
      <c r="AX319" s="351">
        <f t="shared" ca="1" si="454"/>
        <v>0</v>
      </c>
      <c r="AY319" s="174">
        <f t="shared" ca="1" si="455"/>
        <v>1</v>
      </c>
      <c r="AZ319" s="174">
        <f t="shared" ca="1" si="456"/>
        <v>0</v>
      </c>
      <c r="BA319" s="351"/>
      <c r="BB319" s="174"/>
      <c r="BC319" s="174"/>
      <c r="BD319" s="352">
        <f t="shared" si="457"/>
        <v>-1</v>
      </c>
      <c r="BE319" s="267">
        <f t="shared" si="458"/>
        <v>-2</v>
      </c>
      <c r="BF319" s="267">
        <f t="shared" si="459"/>
        <v>-1</v>
      </c>
      <c r="BG319" s="354">
        <f t="shared" ca="1" si="460"/>
        <v>1</v>
      </c>
      <c r="BH319" s="100">
        <f t="shared" ca="1" si="461"/>
        <v>6</v>
      </c>
      <c r="BI319" s="100">
        <f t="shared" ca="1" si="462"/>
        <v>3</v>
      </c>
      <c r="BJ319" s="354">
        <f t="shared" ca="1" si="463"/>
        <v>0</v>
      </c>
      <c r="BK319" s="100">
        <f t="shared" ca="1" si="464"/>
        <v>5</v>
      </c>
      <c r="BL319" s="100">
        <f t="shared" ca="1" si="465"/>
        <v>3</v>
      </c>
      <c r="BM319" s="354">
        <f t="shared" ca="1" si="466"/>
        <v>0</v>
      </c>
      <c r="BN319" s="354"/>
      <c r="BQ319" s="355" t="str">
        <f t="shared" ca="1" si="467"/>
        <v/>
      </c>
      <c r="BR319" s="355" t="str">
        <f t="shared" ca="1" si="468"/>
        <v/>
      </c>
      <c r="BS319" s="355"/>
      <c r="BT319" s="355" t="str">
        <f t="shared" si="469"/>
        <v/>
      </c>
      <c r="BU319" s="355" t="str">
        <f t="shared" ca="1" si="470"/>
        <v/>
      </c>
      <c r="BV319" s="355" t="str">
        <f t="shared" ca="1" si="471"/>
        <v/>
      </c>
      <c r="BW319" s="355"/>
      <c r="BX319" s="379">
        <f t="shared" ca="1" si="472"/>
        <v>1</v>
      </c>
      <c r="BY319" s="351">
        <f t="shared" ca="1" si="473"/>
        <v>1</v>
      </c>
      <c r="BZ319" s="174">
        <f t="shared" ca="1" si="474"/>
        <v>1</v>
      </c>
      <c r="CA319" s="174">
        <f t="shared" ca="1" si="475"/>
        <v>2</v>
      </c>
      <c r="CB319" s="351"/>
      <c r="CC319" s="174"/>
      <c r="CD319" s="174"/>
      <c r="CE319" s="352">
        <f t="shared" si="476"/>
        <v>1</v>
      </c>
      <c r="CF319" s="267">
        <f t="shared" si="477"/>
        <v>0</v>
      </c>
      <c r="CG319" s="267">
        <f t="shared" si="478"/>
        <v>1</v>
      </c>
      <c r="CH319" s="354">
        <f t="shared" ca="1" si="479"/>
        <v>0</v>
      </c>
      <c r="CI319" s="100">
        <f t="shared" ca="1" si="480"/>
        <v>3</v>
      </c>
      <c r="CJ319" s="100">
        <f t="shared" ca="1" si="481"/>
        <v>1</v>
      </c>
      <c r="CK319" s="354">
        <f t="shared" ca="1" si="482"/>
        <v>1</v>
      </c>
      <c r="CL319" s="100">
        <f t="shared" ca="1" si="483"/>
        <v>7</v>
      </c>
      <c r="CM319" s="100">
        <f t="shared" ca="1" si="484"/>
        <v>4</v>
      </c>
      <c r="CN319" s="354">
        <f t="shared" ca="1" si="485"/>
        <v>1</v>
      </c>
      <c r="CO319" s="354"/>
      <c r="CR319" s="355" t="str">
        <f t="shared" ca="1" si="486"/>
        <v xml:space="preserve">wR1'1&gt;3S </v>
      </c>
      <c r="CS319" s="355" t="str">
        <f t="shared" ca="1" si="487"/>
        <v xml:space="preserve">wR3'2&gt;2S </v>
      </c>
      <c r="CT319" s="355"/>
      <c r="CU319" s="355" t="str">
        <f t="shared" si="488"/>
        <v/>
      </c>
      <c r="CV319" s="355" t="str">
        <f t="shared" ca="1" si="489"/>
        <v/>
      </c>
      <c r="CW319" s="355" t="str">
        <f t="shared" ca="1" si="490"/>
        <v/>
      </c>
      <c r="CX319" s="402"/>
      <c r="CY319" t="str">
        <f t="shared" ca="1" si="491"/>
        <v xml:space="preserve">wR1'1&gt;3S wR3'2&gt;2S </v>
      </c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</row>
    <row r="320" spans="1:133" x14ac:dyDescent="0.25">
      <c r="A320" s="126">
        <v>241</v>
      </c>
      <c r="B320" s="123">
        <f>IF(ввод!F243="","",ввод!F243)</f>
        <v>97.990493030038607</v>
      </c>
      <c r="C320" s="123">
        <f>IF(ввод!G243="","",ввод!G243)</f>
        <v>99.57801693778886</v>
      </c>
      <c r="D320" s="123" t="str">
        <f>IF(ввод!H243="","",ввод!H243)</f>
        <v/>
      </c>
      <c r="E320" s="124" t="str">
        <f>IF(ввод!I243="","",ввод!I243)</f>
        <v/>
      </c>
      <c r="F320" s="100">
        <f t="shared" si="526"/>
        <v>2</v>
      </c>
      <c r="G320" s="257">
        <f>IF(AND(F320&gt;=2,COUNTA(ввод!D243)=1),1,"")</f>
        <v>1</v>
      </c>
      <c r="H320" s="100">
        <f t="shared" si="423"/>
        <v>1.1225489204659709</v>
      </c>
      <c r="K320" s="100">
        <f t="shared" si="419"/>
        <v>98.78425498391374</v>
      </c>
      <c r="M320" s="100">
        <f>IF(ISNUMBER(парам!$B$8),K320-парам!$B$8,K320-$B$3)</f>
        <v>-1.2157450160862595</v>
      </c>
      <c r="N320" s="100">
        <f t="shared" si="420"/>
        <v>-1.2</v>
      </c>
      <c r="O320" s="125">
        <f t="shared" ca="1" si="424"/>
        <v>-1.5459410003564353</v>
      </c>
      <c r="P320" s="100">
        <f t="shared" si="425"/>
        <v>1.5875239077502528</v>
      </c>
      <c r="Q320" s="100">
        <f t="shared" si="421"/>
        <v>1.6</v>
      </c>
      <c r="R320" s="125">
        <f t="shared" ca="1" si="426"/>
        <v>0.71238945301172818</v>
      </c>
      <c r="S320" s="100">
        <f t="shared" si="492"/>
        <v>1.7994383045034255</v>
      </c>
      <c r="T320" s="100">
        <f t="shared" si="427"/>
        <v>1.8</v>
      </c>
      <c r="U320" s="125">
        <f t="shared" ca="1" si="493"/>
        <v>2.2888794638859915</v>
      </c>
      <c r="V320" s="174">
        <f t="shared" ca="1" si="428"/>
        <v>0</v>
      </c>
      <c r="W320" s="351">
        <f t="shared" ca="1" si="429"/>
        <v>1</v>
      </c>
      <c r="X320" s="174">
        <f t="shared" ca="1" si="430"/>
        <v>1</v>
      </c>
      <c r="Y320" s="174">
        <f t="shared" ca="1" si="431"/>
        <v>2</v>
      </c>
      <c r="Z320" s="351">
        <f t="shared" si="432"/>
        <v>-1</v>
      </c>
      <c r="AA320" s="174">
        <f t="shared" si="433"/>
        <v>1</v>
      </c>
      <c r="AB320" s="174">
        <f t="shared" si="434"/>
        <v>2</v>
      </c>
      <c r="AC320" s="352">
        <f t="shared" si="494"/>
        <v>-1</v>
      </c>
      <c r="AD320" s="267">
        <f t="shared" si="435"/>
        <v>-2</v>
      </c>
      <c r="AE320" s="267">
        <f t="shared" si="436"/>
        <v>-1</v>
      </c>
      <c r="AF320" s="354">
        <f t="shared" ca="1" si="437"/>
        <v>0</v>
      </c>
      <c r="AG320" s="100">
        <f t="shared" ca="1" si="438"/>
        <v>4</v>
      </c>
      <c r="AH320" s="100">
        <f t="shared" ca="1" si="439"/>
        <v>1</v>
      </c>
      <c r="AI320" s="354">
        <f t="shared" ca="1" si="440"/>
        <v>1</v>
      </c>
      <c r="AJ320" s="100">
        <f t="shared" ca="1" si="441"/>
        <v>6</v>
      </c>
      <c r="AK320" s="100">
        <f t="shared" ca="1" si="442"/>
        <v>4</v>
      </c>
      <c r="AL320" s="354">
        <f t="shared" ca="1" si="443"/>
        <v>0</v>
      </c>
      <c r="AM320" s="354">
        <f t="shared" ca="1" si="444"/>
        <v>1</v>
      </c>
      <c r="AN320" s="100">
        <f t="shared" ref="AN320:AO320" ca="1" si="542">SUM(AL316:AL320)</f>
        <v>2</v>
      </c>
      <c r="AO320" s="100">
        <f t="shared" ca="1" si="542"/>
        <v>3</v>
      </c>
      <c r="AP320" s="355" t="str">
        <f t="shared" ca="1" si="446"/>
        <v/>
      </c>
      <c r="AQ320" s="355" t="str">
        <f t="shared" ca="1" si="447"/>
        <v xml:space="preserve">wX3'2&gt;2S </v>
      </c>
      <c r="AR320" s="355" t="str">
        <f t="shared" si="448"/>
        <v/>
      </c>
      <c r="AS320" s="355" t="str">
        <f t="shared" si="449"/>
        <v/>
      </c>
      <c r="AT320" s="355" t="str">
        <f t="shared" ca="1" si="450"/>
        <v/>
      </c>
      <c r="AU320" s="355" t="str">
        <f t="shared" ca="1" si="451"/>
        <v/>
      </c>
      <c r="AV320" s="355" t="str">
        <f t="shared" ca="1" si="452"/>
        <v/>
      </c>
      <c r="AW320" s="379">
        <f t="shared" ca="1" si="453"/>
        <v>0</v>
      </c>
      <c r="AX320" s="351">
        <f t="shared" ca="1" si="454"/>
        <v>0</v>
      </c>
      <c r="AY320" s="174">
        <f t="shared" ca="1" si="455"/>
        <v>0</v>
      </c>
      <c r="AZ320" s="174">
        <f t="shared" ca="1" si="456"/>
        <v>1</v>
      </c>
      <c r="BA320" s="351"/>
      <c r="BB320" s="174"/>
      <c r="BC320" s="174"/>
      <c r="BD320" s="352">
        <f t="shared" si="457"/>
        <v>1</v>
      </c>
      <c r="BE320" s="267">
        <f t="shared" si="458"/>
        <v>0</v>
      </c>
      <c r="BF320" s="267">
        <f t="shared" si="459"/>
        <v>1</v>
      </c>
      <c r="BG320" s="354">
        <f t="shared" ca="1" si="460"/>
        <v>0</v>
      </c>
      <c r="BH320" s="100">
        <f t="shared" ca="1" si="461"/>
        <v>6</v>
      </c>
      <c r="BI320" s="100">
        <f t="shared" ca="1" si="462"/>
        <v>3</v>
      </c>
      <c r="BJ320" s="354">
        <f t="shared" ca="1" si="463"/>
        <v>1</v>
      </c>
      <c r="BK320" s="100">
        <f t="shared" ca="1" si="464"/>
        <v>5</v>
      </c>
      <c r="BL320" s="100">
        <f t="shared" ca="1" si="465"/>
        <v>3</v>
      </c>
      <c r="BM320" s="354">
        <f t="shared" ca="1" si="466"/>
        <v>1</v>
      </c>
      <c r="BN320" s="354"/>
      <c r="BQ320" s="355" t="str">
        <f t="shared" ca="1" si="467"/>
        <v/>
      </c>
      <c r="BR320" s="355" t="str">
        <f t="shared" ca="1" si="468"/>
        <v/>
      </c>
      <c r="BS320" s="355"/>
      <c r="BT320" s="355" t="str">
        <f t="shared" si="469"/>
        <v/>
      </c>
      <c r="BU320" s="355" t="str">
        <f t="shared" ca="1" si="470"/>
        <v/>
      </c>
      <c r="BV320" s="355" t="str">
        <f t="shared" ca="1" si="471"/>
        <v/>
      </c>
      <c r="BW320" s="355"/>
      <c r="BX320" s="379">
        <f t="shared" ca="1" si="472"/>
        <v>1</v>
      </c>
      <c r="BY320" s="351">
        <f t="shared" ca="1" si="473"/>
        <v>1</v>
      </c>
      <c r="BZ320" s="174">
        <f t="shared" ca="1" si="474"/>
        <v>2</v>
      </c>
      <c r="CA320" s="174">
        <f t="shared" ca="1" si="475"/>
        <v>1</v>
      </c>
      <c r="CB320" s="351"/>
      <c r="CC320" s="174"/>
      <c r="CD320" s="174"/>
      <c r="CE320" s="352">
        <f t="shared" si="476"/>
        <v>1</v>
      </c>
      <c r="CF320" s="267">
        <f t="shared" si="477"/>
        <v>2</v>
      </c>
      <c r="CG320" s="267">
        <f t="shared" si="478"/>
        <v>1</v>
      </c>
      <c r="CH320" s="354">
        <f t="shared" ca="1" si="479"/>
        <v>0</v>
      </c>
      <c r="CI320" s="100">
        <f t="shared" ca="1" si="480"/>
        <v>3</v>
      </c>
      <c r="CJ320" s="100">
        <f t="shared" ca="1" si="481"/>
        <v>1</v>
      </c>
      <c r="CK320" s="354">
        <f t="shared" ca="1" si="482"/>
        <v>1</v>
      </c>
      <c r="CL320" s="100">
        <f t="shared" ca="1" si="483"/>
        <v>7</v>
      </c>
      <c r="CM320" s="100">
        <f t="shared" ca="1" si="484"/>
        <v>4</v>
      </c>
      <c r="CN320" s="354">
        <f t="shared" ca="1" si="485"/>
        <v>1</v>
      </c>
      <c r="CO320" s="354"/>
      <c r="CR320" s="355" t="str">
        <f t="shared" ca="1" si="486"/>
        <v xml:space="preserve">wR1'1&gt;3S </v>
      </c>
      <c r="CS320" s="355" t="str">
        <f t="shared" ca="1" si="487"/>
        <v xml:space="preserve">wR3'2&gt;2S </v>
      </c>
      <c r="CT320" s="355"/>
      <c r="CU320" s="355" t="str">
        <f t="shared" si="488"/>
        <v/>
      </c>
      <c r="CV320" s="355" t="str">
        <f t="shared" ca="1" si="489"/>
        <v/>
      </c>
      <c r="CW320" s="355" t="str">
        <f t="shared" ca="1" si="490"/>
        <v/>
      </c>
      <c r="CX320" s="402"/>
      <c r="CY320" t="str">
        <f t="shared" ca="1" si="491"/>
        <v xml:space="preserve">wX3'2&gt;2S wR1'1&gt;3S wR3'2&gt;2S </v>
      </c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</row>
    <row r="321" spans="1:133" x14ac:dyDescent="0.25">
      <c r="A321" s="126">
        <v>242</v>
      </c>
      <c r="B321" s="123">
        <f>IF(ввод!F244="","",ввод!F244)</f>
        <v>99.957908955578702</v>
      </c>
      <c r="C321" s="123">
        <f>IF(ввод!G244="","",ввод!G244)</f>
        <v>100.14441983672219</v>
      </c>
      <c r="D321" s="123" t="str">
        <f>IF(ввод!H244="","",ввод!H244)</f>
        <v/>
      </c>
      <c r="E321" s="124" t="str">
        <f>IF(ввод!I244="","",ввод!I244)</f>
        <v/>
      </c>
      <c r="F321" s="100">
        <f t="shared" si="526"/>
        <v>2</v>
      </c>
      <c r="G321" s="257">
        <f>IF(AND(F321&gt;=2,COUNTA(ввод!D244)=1),1,"")</f>
        <v>1</v>
      </c>
      <c r="H321" s="100">
        <f t="shared" si="423"/>
        <v>0.13188310882164053</v>
      </c>
      <c r="K321" s="100">
        <f t="shared" si="419"/>
        <v>100.05116439615045</v>
      </c>
      <c r="M321" s="100">
        <f>IF(ISNUMBER(парам!$B$8),K321-парам!$B$8,K321-$B$3)</f>
        <v>5.116439615045465E-2</v>
      </c>
      <c r="N321" s="100">
        <f t="shared" si="420"/>
        <v>5.0999999999999997E-2</v>
      </c>
      <c r="O321" s="125">
        <f t="shared" ca="1" si="424"/>
        <v>6.5060630906057293E-2</v>
      </c>
      <c r="P321" s="100">
        <f t="shared" si="425"/>
        <v>0.18651088114349079</v>
      </c>
      <c r="Q321" s="100">
        <f t="shared" si="421"/>
        <v>0.19</v>
      </c>
      <c r="R321" s="125">
        <f t="shared" ca="1" si="426"/>
        <v>8.3695359767425648E-2</v>
      </c>
      <c r="S321" s="100">
        <f t="shared" si="492"/>
        <v>1.2669094122367142</v>
      </c>
      <c r="T321" s="100">
        <f t="shared" si="427"/>
        <v>1.3</v>
      </c>
      <c r="U321" s="125">
        <f t="shared" ca="1" si="493"/>
        <v>1.6530796128065492</v>
      </c>
      <c r="V321" s="174">
        <f t="shared" ca="1" si="428"/>
        <v>0</v>
      </c>
      <c r="W321" s="351">
        <f t="shared" ca="1" si="429"/>
        <v>0</v>
      </c>
      <c r="X321" s="174">
        <f t="shared" ca="1" si="430"/>
        <v>1</v>
      </c>
      <c r="Y321" s="174">
        <f t="shared" ca="1" si="431"/>
        <v>0</v>
      </c>
      <c r="Z321" s="351">
        <f t="shared" si="432"/>
        <v>1</v>
      </c>
      <c r="AA321" s="174">
        <f t="shared" si="433"/>
        <v>1</v>
      </c>
      <c r="AB321" s="174">
        <f t="shared" si="434"/>
        <v>0</v>
      </c>
      <c r="AC321" s="352">
        <f t="shared" si="494"/>
        <v>1</v>
      </c>
      <c r="AD321" s="267">
        <f t="shared" si="435"/>
        <v>0</v>
      </c>
      <c r="AE321" s="267">
        <f t="shared" si="436"/>
        <v>-1</v>
      </c>
      <c r="AF321" s="354">
        <f t="shared" ca="1" si="437"/>
        <v>1</v>
      </c>
      <c r="AG321" s="100">
        <f t="shared" ca="1" si="438"/>
        <v>5</v>
      </c>
      <c r="AH321" s="100">
        <f t="shared" ca="1" si="439"/>
        <v>1</v>
      </c>
      <c r="AI321" s="354">
        <f t="shared" ca="1" si="440"/>
        <v>0</v>
      </c>
      <c r="AJ321" s="100">
        <f t="shared" ca="1" si="441"/>
        <v>6</v>
      </c>
      <c r="AK321" s="100">
        <f t="shared" ca="1" si="442"/>
        <v>3</v>
      </c>
      <c r="AL321" s="354">
        <f t="shared" ca="1" si="443"/>
        <v>0</v>
      </c>
      <c r="AM321" s="354">
        <f t="shared" ca="1" si="444"/>
        <v>0</v>
      </c>
      <c r="AN321" s="100">
        <f t="shared" ref="AN321:AO321" ca="1" si="543">SUM(AL317:AL321)</f>
        <v>1</v>
      </c>
      <c r="AO321" s="100">
        <f t="shared" ca="1" si="543"/>
        <v>3</v>
      </c>
      <c r="AP321" s="355" t="str">
        <f t="shared" ca="1" si="446"/>
        <v/>
      </c>
      <c r="AQ321" s="355" t="str">
        <f t="shared" ca="1" si="447"/>
        <v/>
      </c>
      <c r="AR321" s="355" t="str">
        <f t="shared" si="448"/>
        <v/>
      </c>
      <c r="AS321" s="355" t="str">
        <f t="shared" si="449"/>
        <v/>
      </c>
      <c r="AT321" s="355" t="str">
        <f t="shared" ca="1" si="450"/>
        <v/>
      </c>
      <c r="AU321" s="355" t="str">
        <f t="shared" ca="1" si="451"/>
        <v/>
      </c>
      <c r="AV321" s="355" t="str">
        <f t="shared" ca="1" si="452"/>
        <v/>
      </c>
      <c r="AW321" s="379">
        <f t="shared" ca="1" si="453"/>
        <v>0</v>
      </c>
      <c r="AX321" s="351">
        <f t="shared" ca="1" si="454"/>
        <v>0</v>
      </c>
      <c r="AY321" s="174">
        <f t="shared" ca="1" si="455"/>
        <v>0</v>
      </c>
      <c r="AZ321" s="174">
        <f t="shared" ca="1" si="456"/>
        <v>0</v>
      </c>
      <c r="BA321" s="351"/>
      <c r="BB321" s="174"/>
      <c r="BC321" s="174"/>
      <c r="BD321" s="352">
        <f t="shared" si="457"/>
        <v>-1</v>
      </c>
      <c r="BE321" s="267">
        <f t="shared" si="458"/>
        <v>0</v>
      </c>
      <c r="BF321" s="267">
        <f t="shared" si="459"/>
        <v>-1</v>
      </c>
      <c r="BG321" s="354">
        <f t="shared" ca="1" si="460"/>
        <v>1</v>
      </c>
      <c r="BH321" s="100">
        <f t="shared" ca="1" si="461"/>
        <v>7</v>
      </c>
      <c r="BI321" s="100">
        <f t="shared" ca="1" si="462"/>
        <v>3</v>
      </c>
      <c r="BJ321" s="354">
        <f t="shared" ca="1" si="463"/>
        <v>0</v>
      </c>
      <c r="BK321" s="100">
        <f t="shared" ca="1" si="464"/>
        <v>4</v>
      </c>
      <c r="BL321" s="100">
        <f t="shared" ca="1" si="465"/>
        <v>2</v>
      </c>
      <c r="BM321" s="354">
        <f t="shared" ca="1" si="466"/>
        <v>0</v>
      </c>
      <c r="BN321" s="354"/>
      <c r="BQ321" s="355" t="str">
        <f t="shared" ca="1" si="467"/>
        <v/>
      </c>
      <c r="BR321" s="355" t="str">
        <f t="shared" ca="1" si="468"/>
        <v/>
      </c>
      <c r="BS321" s="355"/>
      <c r="BT321" s="355" t="str">
        <f t="shared" si="469"/>
        <v/>
      </c>
      <c r="BU321" s="355" t="str">
        <f t="shared" ca="1" si="470"/>
        <v/>
      </c>
      <c r="BV321" s="355" t="str">
        <f t="shared" ca="1" si="471"/>
        <v/>
      </c>
      <c r="BW321" s="355"/>
      <c r="BX321" s="379">
        <f t="shared" ca="1" si="472"/>
        <v>0</v>
      </c>
      <c r="BY321" s="351">
        <f t="shared" ca="1" si="473"/>
        <v>1</v>
      </c>
      <c r="BZ321" s="174">
        <f t="shared" ca="1" si="474"/>
        <v>2</v>
      </c>
      <c r="CA321" s="174">
        <f t="shared" ca="1" si="475"/>
        <v>2</v>
      </c>
      <c r="CB321" s="351"/>
      <c r="CC321" s="174"/>
      <c r="CD321" s="174"/>
      <c r="CE321" s="352">
        <f t="shared" si="476"/>
        <v>-1</v>
      </c>
      <c r="CF321" s="267">
        <f t="shared" si="477"/>
        <v>0</v>
      </c>
      <c r="CG321" s="267">
        <f t="shared" si="478"/>
        <v>-1</v>
      </c>
      <c r="CH321" s="354">
        <f t="shared" ca="1" si="479"/>
        <v>0</v>
      </c>
      <c r="CI321" s="100">
        <f t="shared" ca="1" si="480"/>
        <v>3</v>
      </c>
      <c r="CJ321" s="100">
        <f t="shared" ca="1" si="481"/>
        <v>0</v>
      </c>
      <c r="CK321" s="354">
        <f t="shared" ca="1" si="482"/>
        <v>1</v>
      </c>
      <c r="CL321" s="100">
        <f t="shared" ca="1" si="483"/>
        <v>7</v>
      </c>
      <c r="CM321" s="100">
        <f t="shared" ca="1" si="484"/>
        <v>4</v>
      </c>
      <c r="CN321" s="354">
        <f t="shared" ca="1" si="485"/>
        <v>1</v>
      </c>
      <c r="CO321" s="354"/>
      <c r="CR321" s="355" t="str">
        <f t="shared" ca="1" si="486"/>
        <v/>
      </c>
      <c r="CS321" s="355" t="str">
        <f t="shared" ca="1" si="487"/>
        <v xml:space="preserve">wR3'2&gt;2S </v>
      </c>
      <c r="CT321" s="355"/>
      <c r="CU321" s="355" t="str">
        <f t="shared" si="488"/>
        <v/>
      </c>
      <c r="CV321" s="355" t="str">
        <f t="shared" ca="1" si="489"/>
        <v/>
      </c>
      <c r="CW321" s="355" t="str">
        <f t="shared" ca="1" si="490"/>
        <v/>
      </c>
      <c r="CX321" s="402"/>
      <c r="CY321" t="str">
        <f t="shared" ca="1" si="491"/>
        <v xml:space="preserve">wR3'2&gt;2S </v>
      </c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</row>
    <row r="322" spans="1:133" x14ac:dyDescent="0.25">
      <c r="A322" s="126">
        <v>243</v>
      </c>
      <c r="B322" s="123">
        <f>IF(ввод!F245="","",ввод!F245)</f>
        <v>99.006316733145695</v>
      </c>
      <c r="C322" s="123">
        <f>IF(ввод!G245="","",ввод!G245)</f>
        <v>100.34589404566569</v>
      </c>
      <c r="D322" s="123" t="str">
        <f>IF(ввод!H245="","",ввод!H245)</f>
        <v/>
      </c>
      <c r="E322" s="124" t="str">
        <f>IF(ввод!I245="","",ввод!I245)</f>
        <v/>
      </c>
      <c r="F322" s="100">
        <f t="shared" si="526"/>
        <v>2</v>
      </c>
      <c r="G322" s="257">
        <f>IF(AND(F322&gt;=2,COUNTA(ввод!D245)=1),1,"")</f>
        <v>1</v>
      </c>
      <c r="H322" s="100">
        <f t="shared" si="423"/>
        <v>0.94722420160653764</v>
      </c>
      <c r="K322" s="100">
        <f t="shared" si="419"/>
        <v>99.676105389405691</v>
      </c>
      <c r="M322" s="100">
        <f>IF(ISNUMBER(парам!$B$8),K322-парам!$B$8,K322-$B$3)</f>
        <v>-0.32389461059430857</v>
      </c>
      <c r="N322" s="100">
        <f t="shared" si="420"/>
        <v>-0.32</v>
      </c>
      <c r="O322" s="125">
        <f t="shared" ca="1" si="424"/>
        <v>-0.41186429036259053</v>
      </c>
      <c r="P322" s="100">
        <f t="shared" si="425"/>
        <v>1.3395773125199923</v>
      </c>
      <c r="Q322" s="100">
        <f t="shared" si="421"/>
        <v>1.3</v>
      </c>
      <c r="R322" s="125">
        <f t="shared" ca="1" si="426"/>
        <v>0.6011252770897908</v>
      </c>
      <c r="S322" s="100">
        <f t="shared" si="492"/>
        <v>0.37505900674476322</v>
      </c>
      <c r="T322" s="100">
        <f t="shared" si="427"/>
        <v>0.38</v>
      </c>
      <c r="U322" s="125">
        <f t="shared" ca="1" si="493"/>
        <v>0.48320788682037596</v>
      </c>
      <c r="V322" s="174">
        <f t="shared" ca="1" si="428"/>
        <v>0</v>
      </c>
      <c r="W322" s="351">
        <f t="shared" ca="1" si="429"/>
        <v>0</v>
      </c>
      <c r="X322" s="174">
        <f t="shared" ca="1" si="430"/>
        <v>0</v>
      </c>
      <c r="Y322" s="174">
        <f t="shared" ca="1" si="431"/>
        <v>1</v>
      </c>
      <c r="Z322" s="351">
        <f t="shared" si="432"/>
        <v>-1</v>
      </c>
      <c r="AA322" s="174">
        <f t="shared" si="433"/>
        <v>1</v>
      </c>
      <c r="AB322" s="174">
        <f t="shared" si="434"/>
        <v>2</v>
      </c>
      <c r="AC322" s="352">
        <f t="shared" si="494"/>
        <v>-1</v>
      </c>
      <c r="AD322" s="267">
        <f t="shared" si="435"/>
        <v>-2</v>
      </c>
      <c r="AE322" s="267">
        <f t="shared" si="436"/>
        <v>-1</v>
      </c>
      <c r="AF322" s="354">
        <f t="shared" ca="1" si="437"/>
        <v>1</v>
      </c>
      <c r="AG322" s="100">
        <f t="shared" ca="1" si="438"/>
        <v>6</v>
      </c>
      <c r="AH322" s="100">
        <f t="shared" ca="1" si="439"/>
        <v>2</v>
      </c>
      <c r="AI322" s="354">
        <f t="shared" ca="1" si="440"/>
        <v>0</v>
      </c>
      <c r="AJ322" s="100">
        <f t="shared" ca="1" si="441"/>
        <v>6</v>
      </c>
      <c r="AK322" s="100">
        <f t="shared" ca="1" si="442"/>
        <v>2</v>
      </c>
      <c r="AL322" s="354">
        <f t="shared" ca="1" si="443"/>
        <v>0</v>
      </c>
      <c r="AM322" s="354">
        <f t="shared" ca="1" si="444"/>
        <v>0</v>
      </c>
      <c r="AN322" s="100">
        <f t="shared" ref="AN322:AO322" ca="1" si="544">SUM(AL318:AL322)</f>
        <v>1</v>
      </c>
      <c r="AO322" s="100">
        <f t="shared" ca="1" si="544"/>
        <v>2</v>
      </c>
      <c r="AP322" s="355" t="str">
        <f t="shared" ca="1" si="446"/>
        <v/>
      </c>
      <c r="AQ322" s="355" t="str">
        <f t="shared" ca="1" si="447"/>
        <v/>
      </c>
      <c r="AR322" s="355" t="str">
        <f t="shared" si="448"/>
        <v/>
      </c>
      <c r="AS322" s="355" t="str">
        <f t="shared" si="449"/>
        <v/>
      </c>
      <c r="AT322" s="355" t="str">
        <f t="shared" ca="1" si="450"/>
        <v/>
      </c>
      <c r="AU322" s="355" t="str">
        <f t="shared" ca="1" si="451"/>
        <v/>
      </c>
      <c r="AV322" s="355" t="str">
        <f t="shared" ca="1" si="452"/>
        <v/>
      </c>
      <c r="AW322" s="379">
        <f t="shared" ca="1" si="453"/>
        <v>0</v>
      </c>
      <c r="AX322" s="351">
        <f t="shared" ca="1" si="454"/>
        <v>0</v>
      </c>
      <c r="AY322" s="174">
        <f t="shared" ca="1" si="455"/>
        <v>0</v>
      </c>
      <c r="AZ322" s="174">
        <f t="shared" ca="1" si="456"/>
        <v>0</v>
      </c>
      <c r="BA322" s="351"/>
      <c r="BB322" s="174"/>
      <c r="BC322" s="174"/>
      <c r="BD322" s="352">
        <f t="shared" si="457"/>
        <v>1</v>
      </c>
      <c r="BE322" s="267">
        <f t="shared" si="458"/>
        <v>0</v>
      </c>
      <c r="BF322" s="267">
        <f t="shared" si="459"/>
        <v>1</v>
      </c>
      <c r="BG322" s="354">
        <f t="shared" ca="1" si="460"/>
        <v>0</v>
      </c>
      <c r="BH322" s="100">
        <f t="shared" ca="1" si="461"/>
        <v>7</v>
      </c>
      <c r="BI322" s="100">
        <f t="shared" ca="1" si="462"/>
        <v>2</v>
      </c>
      <c r="BJ322" s="354">
        <f t="shared" ca="1" si="463"/>
        <v>1</v>
      </c>
      <c r="BK322" s="100">
        <f t="shared" ca="1" si="464"/>
        <v>5</v>
      </c>
      <c r="BL322" s="100">
        <f t="shared" ca="1" si="465"/>
        <v>2</v>
      </c>
      <c r="BM322" s="354">
        <f t="shared" ca="1" si="466"/>
        <v>1</v>
      </c>
      <c r="BN322" s="354"/>
      <c r="BQ322" s="355" t="str">
        <f t="shared" ca="1" si="467"/>
        <v/>
      </c>
      <c r="BR322" s="355" t="str">
        <f t="shared" ca="1" si="468"/>
        <v/>
      </c>
      <c r="BS322" s="355"/>
      <c r="BT322" s="355" t="str">
        <f t="shared" si="469"/>
        <v/>
      </c>
      <c r="BU322" s="355" t="str">
        <f t="shared" ca="1" si="470"/>
        <v/>
      </c>
      <c r="BV322" s="355" t="str">
        <f t="shared" ca="1" si="471"/>
        <v/>
      </c>
      <c r="BW322" s="355"/>
      <c r="BX322" s="379">
        <f t="shared" ca="1" si="472"/>
        <v>0</v>
      </c>
      <c r="BY322" s="351">
        <f t="shared" ca="1" si="473"/>
        <v>0</v>
      </c>
      <c r="BZ322" s="174">
        <f t="shared" ca="1" si="474"/>
        <v>1</v>
      </c>
      <c r="CA322" s="174">
        <f t="shared" ca="1" si="475"/>
        <v>1</v>
      </c>
      <c r="CB322" s="351"/>
      <c r="CC322" s="174"/>
      <c r="CD322" s="174"/>
      <c r="CE322" s="352">
        <f t="shared" si="476"/>
        <v>-1</v>
      </c>
      <c r="CF322" s="267">
        <f t="shared" si="477"/>
        <v>-2</v>
      </c>
      <c r="CG322" s="267">
        <f t="shared" si="478"/>
        <v>-1</v>
      </c>
      <c r="CH322" s="354">
        <f t="shared" ca="1" si="479"/>
        <v>0</v>
      </c>
      <c r="CI322" s="100">
        <f t="shared" ca="1" si="480"/>
        <v>3</v>
      </c>
      <c r="CJ322" s="100">
        <f t="shared" ca="1" si="481"/>
        <v>0</v>
      </c>
      <c r="CK322" s="354">
        <f t="shared" ca="1" si="482"/>
        <v>1</v>
      </c>
      <c r="CL322" s="100">
        <f t="shared" ca="1" si="483"/>
        <v>8</v>
      </c>
      <c r="CM322" s="100">
        <f t="shared" ca="1" si="484"/>
        <v>4</v>
      </c>
      <c r="CN322" s="354">
        <f t="shared" ca="1" si="485"/>
        <v>0</v>
      </c>
      <c r="CO322" s="354"/>
      <c r="CR322" s="355" t="str">
        <f t="shared" ca="1" si="486"/>
        <v/>
      </c>
      <c r="CS322" s="355" t="str">
        <f t="shared" ca="1" si="487"/>
        <v/>
      </c>
      <c r="CT322" s="355"/>
      <c r="CU322" s="355" t="str">
        <f t="shared" si="488"/>
        <v/>
      </c>
      <c r="CV322" s="355" t="str">
        <f t="shared" ca="1" si="489"/>
        <v/>
      </c>
      <c r="CW322" s="355" t="str">
        <f t="shared" ca="1" si="490"/>
        <v xml:space="preserve">wR8'8&gt;1S </v>
      </c>
      <c r="CX322" s="402"/>
      <c r="CY322" t="str">
        <f t="shared" ca="1" si="491"/>
        <v xml:space="preserve">wR8'8&gt;1S </v>
      </c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</row>
    <row r="323" spans="1:133" x14ac:dyDescent="0.25">
      <c r="A323" s="126">
        <v>244</v>
      </c>
      <c r="B323" s="123">
        <f>IF(ввод!F246="","",ввод!F246)</f>
        <v>101.02766227529155</v>
      </c>
      <c r="C323" s="123">
        <f>IF(ввод!G246="","",ввод!G246)</f>
        <v>100.17040631907689</v>
      </c>
      <c r="D323" s="123" t="str">
        <f>IF(ввод!H246="","",ввод!H246)</f>
        <v/>
      </c>
      <c r="E323" s="124" t="str">
        <f>IF(ввод!I246="","",ввод!I246)</f>
        <v/>
      </c>
      <c r="F323" s="100">
        <f t="shared" si="526"/>
        <v>2</v>
      </c>
      <c r="G323" s="257">
        <f>IF(AND(F323&gt;=2,COUNTA(ввод!D246)=1),1,"")</f>
        <v>1</v>
      </c>
      <c r="H323" s="100">
        <f t="shared" si="423"/>
        <v>0.60617149985194274</v>
      </c>
      <c r="K323" s="100">
        <f t="shared" si="419"/>
        <v>100.59903429718422</v>
      </c>
      <c r="M323" s="100">
        <f>IF(ISNUMBER(парам!$B$8),K323-парам!$B$8,K323-$B$3)</f>
        <v>0.59903429718421819</v>
      </c>
      <c r="N323" s="100">
        <f t="shared" si="420"/>
        <v>0.6</v>
      </c>
      <c r="O323" s="125">
        <f t="shared" ca="1" si="424"/>
        <v>0.76173183388240828</v>
      </c>
      <c r="P323" s="100">
        <f t="shared" si="425"/>
        <v>0.857255956214658</v>
      </c>
      <c r="Q323" s="100">
        <f t="shared" si="421"/>
        <v>0.86</v>
      </c>
      <c r="R323" s="125">
        <f t="shared" ca="1" si="426"/>
        <v>0.38468718408421021</v>
      </c>
      <c r="S323" s="100">
        <f t="shared" si="492"/>
        <v>0.92292890777852676</v>
      </c>
      <c r="T323" s="100">
        <f t="shared" si="427"/>
        <v>0.92</v>
      </c>
      <c r="U323" s="125">
        <f t="shared" ca="1" si="493"/>
        <v>1.1698717259861735</v>
      </c>
      <c r="V323" s="174">
        <f t="shared" ca="1" si="428"/>
        <v>0</v>
      </c>
      <c r="W323" s="351">
        <f t="shared" ca="1" si="429"/>
        <v>0</v>
      </c>
      <c r="X323" s="174">
        <f t="shared" ca="1" si="430"/>
        <v>0</v>
      </c>
      <c r="Y323" s="174">
        <f t="shared" ca="1" si="431"/>
        <v>0</v>
      </c>
      <c r="Z323" s="351">
        <f t="shared" si="432"/>
        <v>1</v>
      </c>
      <c r="AA323" s="174">
        <f t="shared" si="433"/>
        <v>1</v>
      </c>
      <c r="AB323" s="174">
        <f t="shared" si="434"/>
        <v>0</v>
      </c>
      <c r="AC323" s="352">
        <f t="shared" si="494"/>
        <v>1</v>
      </c>
      <c r="AD323" s="267">
        <f t="shared" si="435"/>
        <v>0</v>
      </c>
      <c r="AE323" s="267">
        <f t="shared" si="436"/>
        <v>1</v>
      </c>
      <c r="AF323" s="354">
        <f t="shared" ca="1" si="437"/>
        <v>0</v>
      </c>
      <c r="AG323" s="100">
        <f t="shared" ca="1" si="438"/>
        <v>6</v>
      </c>
      <c r="AH323" s="100">
        <f t="shared" ca="1" si="439"/>
        <v>2</v>
      </c>
      <c r="AI323" s="354">
        <f t="shared" ca="1" si="440"/>
        <v>1</v>
      </c>
      <c r="AJ323" s="100">
        <f t="shared" ca="1" si="441"/>
        <v>6</v>
      </c>
      <c r="AK323" s="100">
        <f t="shared" ca="1" si="442"/>
        <v>2</v>
      </c>
      <c r="AL323" s="354">
        <f t="shared" ca="1" si="443"/>
        <v>1</v>
      </c>
      <c r="AM323" s="354">
        <f t="shared" ca="1" si="444"/>
        <v>0</v>
      </c>
      <c r="AN323" s="100">
        <f t="shared" ref="AN323:AO323" ca="1" si="545">SUM(AL319:AL323)</f>
        <v>2</v>
      </c>
      <c r="AO323" s="100">
        <f t="shared" ca="1" si="545"/>
        <v>1</v>
      </c>
      <c r="AP323" s="355" t="str">
        <f t="shared" ca="1" si="446"/>
        <v/>
      </c>
      <c r="AQ323" s="355" t="str">
        <f t="shared" ca="1" si="447"/>
        <v/>
      </c>
      <c r="AR323" s="355" t="str">
        <f t="shared" si="448"/>
        <v/>
      </c>
      <c r="AS323" s="355" t="str">
        <f t="shared" si="449"/>
        <v/>
      </c>
      <c r="AT323" s="355" t="str">
        <f ca="1">IF(AG323&gt;=15,$AT$78,"")</f>
        <v/>
      </c>
      <c r="AU323" s="355" t="str">
        <f t="shared" ca="1" si="451"/>
        <v/>
      </c>
      <c r="AV323" s="355" t="str">
        <f t="shared" ca="1" si="452"/>
        <v/>
      </c>
      <c r="AW323" s="379">
        <f t="shared" ca="1" si="453"/>
        <v>0</v>
      </c>
      <c r="AX323" s="351">
        <f t="shared" ca="1" si="454"/>
        <v>0</v>
      </c>
      <c r="AY323" s="174">
        <f t="shared" ca="1" si="455"/>
        <v>0</v>
      </c>
      <c r="AZ323" s="174">
        <f t="shared" ca="1" si="456"/>
        <v>0</v>
      </c>
      <c r="BA323" s="351"/>
      <c r="BB323" s="174"/>
      <c r="BC323" s="174"/>
      <c r="BD323" s="352">
        <f t="shared" si="457"/>
        <v>-1</v>
      </c>
      <c r="BE323" s="267">
        <f t="shared" si="458"/>
        <v>0</v>
      </c>
      <c r="BF323" s="267">
        <f t="shared" si="459"/>
        <v>-1</v>
      </c>
      <c r="BG323" s="354">
        <f t="shared" ca="1" si="460"/>
        <v>1</v>
      </c>
      <c r="BH323" s="100">
        <f t="shared" ca="1" si="461"/>
        <v>8</v>
      </c>
      <c r="BI323" s="100">
        <f t="shared" ca="1" si="462"/>
        <v>3</v>
      </c>
      <c r="BJ323" s="354">
        <f t="shared" ca="1" si="463"/>
        <v>0</v>
      </c>
      <c r="BK323" s="100">
        <f t="shared" ca="1" si="464"/>
        <v>5</v>
      </c>
      <c r="BL323" s="100">
        <f t="shared" ca="1" si="465"/>
        <v>2</v>
      </c>
      <c r="BM323" s="354">
        <f t="shared" ca="1" si="466"/>
        <v>0</v>
      </c>
      <c r="BN323" s="354"/>
      <c r="BQ323" s="355" t="str">
        <f t="shared" ca="1" si="467"/>
        <v/>
      </c>
      <c r="BR323" s="355" t="str">
        <f t="shared" ca="1" si="468"/>
        <v/>
      </c>
      <c r="BS323" s="355"/>
      <c r="BT323" s="355" t="str">
        <f t="shared" si="469"/>
        <v/>
      </c>
      <c r="BU323" s="355" t="str">
        <f t="shared" ca="1" si="470"/>
        <v/>
      </c>
      <c r="BV323" s="355" t="str">
        <f t="shared" ca="1" si="471"/>
        <v/>
      </c>
      <c r="BW323" s="355"/>
      <c r="BX323" s="379">
        <f t="shared" ca="1" si="472"/>
        <v>0</v>
      </c>
      <c r="BY323" s="351">
        <f t="shared" ca="1" si="473"/>
        <v>1</v>
      </c>
      <c r="BZ323" s="174">
        <f t="shared" ca="1" si="474"/>
        <v>1</v>
      </c>
      <c r="CA323" s="174">
        <f t="shared" ca="1" si="475"/>
        <v>2</v>
      </c>
      <c r="CB323" s="351"/>
      <c r="CC323" s="174"/>
      <c r="CD323" s="174"/>
      <c r="CE323" s="352">
        <f t="shared" si="476"/>
        <v>1</v>
      </c>
      <c r="CF323" s="267">
        <f t="shared" si="477"/>
        <v>0</v>
      </c>
      <c r="CG323" s="267">
        <f t="shared" si="478"/>
        <v>1</v>
      </c>
      <c r="CH323" s="354">
        <f t="shared" ca="1" si="479"/>
        <v>0</v>
      </c>
      <c r="CI323" s="100">
        <f t="shared" ca="1" si="480"/>
        <v>2</v>
      </c>
      <c r="CJ323" s="100">
        <f t="shared" ca="1" si="481"/>
        <v>0</v>
      </c>
      <c r="CK323" s="354">
        <f t="shared" ca="1" si="482"/>
        <v>1</v>
      </c>
      <c r="CL323" s="100">
        <f t="shared" ca="1" si="483"/>
        <v>8</v>
      </c>
      <c r="CM323" s="100">
        <f t="shared" ca="1" si="484"/>
        <v>4</v>
      </c>
      <c r="CN323" s="354">
        <f t="shared" ca="1" si="485"/>
        <v>1</v>
      </c>
      <c r="CO323" s="354"/>
      <c r="CR323" s="355" t="str">
        <f t="shared" ca="1" si="486"/>
        <v/>
      </c>
      <c r="CS323" s="355" t="str">
        <f t="shared" ca="1" si="487"/>
        <v xml:space="preserve">wR3'2&gt;2S </v>
      </c>
      <c r="CT323" s="355"/>
      <c r="CU323" s="355" t="str">
        <f t="shared" si="488"/>
        <v/>
      </c>
      <c r="CV323" s="355" t="str">
        <f t="shared" ca="1" si="489"/>
        <v/>
      </c>
      <c r="CW323" s="355" t="str">
        <f t="shared" ca="1" si="490"/>
        <v xml:space="preserve">wR8'8&gt;1S </v>
      </c>
      <c r="CX323" s="402"/>
      <c r="CY323" t="str">
        <f t="shared" ca="1" si="491"/>
        <v xml:space="preserve">wR3'2&gt;2S wR8'8&gt;1S </v>
      </c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</row>
    <row r="324" spans="1:133" x14ac:dyDescent="0.25">
      <c r="A324" s="126">
        <v>245</v>
      </c>
      <c r="B324" s="123">
        <f>IF(ввод!F247="","",ввод!F247)</f>
        <v>99.61324564435715</v>
      </c>
      <c r="C324" s="123">
        <f>IF(ввод!G247="","",ввод!G247)</f>
        <v>99.043177070081924</v>
      </c>
      <c r="D324" s="123" t="str">
        <f>IF(ввод!H247="","",ввод!H247)</f>
        <v/>
      </c>
      <c r="E324" s="124" t="str">
        <f>IF(ввод!I247="","",ввод!I247)</f>
        <v/>
      </c>
      <c r="F324" s="100">
        <f t="shared" si="526"/>
        <v>2</v>
      </c>
      <c r="G324" s="257">
        <f>IF(AND(F324&gt;=2,COUNTA(ввод!D247)=1),1,"")</f>
        <v>1</v>
      </c>
      <c r="H324" s="100">
        <f t="shared" si="423"/>
        <v>0.4030993546113591</v>
      </c>
      <c r="K324" s="100">
        <f t="shared" si="419"/>
        <v>99.328211357219544</v>
      </c>
      <c r="M324" s="100">
        <f>IF(ISNUMBER(парам!$B$8),K324-парам!$B$8,K324-$B$3)</f>
        <v>-0.6717886427804558</v>
      </c>
      <c r="N324" s="100">
        <f t="shared" si="420"/>
        <v>-0.67</v>
      </c>
      <c r="O324" s="125">
        <f t="shared" ca="1" si="424"/>
        <v>-0.85424623807334854</v>
      </c>
      <c r="P324" s="100">
        <f t="shared" si="425"/>
        <v>0.57006857427522561</v>
      </c>
      <c r="Q324" s="100">
        <f t="shared" si="421"/>
        <v>0.56999999999999995</v>
      </c>
      <c r="R324" s="125">
        <f t="shared" ca="1" si="426"/>
        <v>0.25581399928812448</v>
      </c>
      <c r="S324" s="100">
        <f t="shared" si="492"/>
        <v>1.270822939964674</v>
      </c>
      <c r="T324" s="100">
        <f t="shared" si="427"/>
        <v>1.3</v>
      </c>
      <c r="U324" s="125">
        <f t="shared" ca="1" si="493"/>
        <v>1.6530796128065492</v>
      </c>
      <c r="V324" s="174">
        <f t="shared" ca="1" si="428"/>
        <v>0</v>
      </c>
      <c r="W324" s="351">
        <f t="shared" ca="1" si="429"/>
        <v>0</v>
      </c>
      <c r="X324" s="174">
        <f t="shared" ca="1" si="430"/>
        <v>0</v>
      </c>
      <c r="Y324" s="174">
        <f t="shared" ca="1" si="431"/>
        <v>0</v>
      </c>
      <c r="Z324" s="351">
        <f t="shared" si="432"/>
        <v>-1</v>
      </c>
      <c r="AA324" s="174">
        <f t="shared" si="433"/>
        <v>1</v>
      </c>
      <c r="AB324" s="174">
        <f t="shared" si="434"/>
        <v>0</v>
      </c>
      <c r="AC324" s="352">
        <f t="shared" si="494"/>
        <v>-1</v>
      </c>
      <c r="AD324" s="267">
        <f t="shared" si="435"/>
        <v>0</v>
      </c>
      <c r="AE324" s="267">
        <f t="shared" si="436"/>
        <v>-1</v>
      </c>
      <c r="AF324" s="354">
        <f t="shared" ca="1" si="437"/>
        <v>0</v>
      </c>
      <c r="AG324" s="100">
        <f t="shared" ca="1" si="438"/>
        <v>6</v>
      </c>
      <c r="AH324" s="100">
        <f t="shared" ca="1" si="439"/>
        <v>2</v>
      </c>
      <c r="AI324" s="354">
        <f t="shared" ca="1" si="440"/>
        <v>1</v>
      </c>
      <c r="AJ324" s="100">
        <f t="shared" ca="1" si="441"/>
        <v>6</v>
      </c>
      <c r="AK324" s="100">
        <f t="shared" ca="1" si="442"/>
        <v>2</v>
      </c>
      <c r="AL324" s="354">
        <f t="shared" ca="1" si="443"/>
        <v>0</v>
      </c>
      <c r="AM324" s="354">
        <f t="shared" ca="1" si="444"/>
        <v>1</v>
      </c>
      <c r="AN324" s="100">
        <f t="shared" ref="AN324:AO324" ca="1" si="546">SUM(AL320:AL324)</f>
        <v>1</v>
      </c>
      <c r="AO324" s="100">
        <f t="shared" ca="1" si="546"/>
        <v>2</v>
      </c>
      <c r="AP324" s="355" t="str">
        <f t="shared" ca="1" si="446"/>
        <v/>
      </c>
      <c r="AQ324" s="355" t="str">
        <f t="shared" ca="1" si="447"/>
        <v/>
      </c>
      <c r="AR324" s="355" t="str">
        <f t="shared" si="448"/>
        <v/>
      </c>
      <c r="AS324" s="355" t="str">
        <f t="shared" si="449"/>
        <v/>
      </c>
      <c r="AT324" s="355" t="str">
        <f t="shared" ca="1" si="450"/>
        <v/>
      </c>
      <c r="AU324" s="355" t="str">
        <f t="shared" ca="1" si="451"/>
        <v/>
      </c>
      <c r="AV324" s="355" t="str">
        <f t="shared" ca="1" si="452"/>
        <v/>
      </c>
      <c r="AW324" s="379">
        <f t="shared" ca="1" si="453"/>
        <v>0</v>
      </c>
      <c r="AX324" s="351">
        <f t="shared" ca="1" si="454"/>
        <v>0</v>
      </c>
      <c r="AY324" s="174">
        <f t="shared" ca="1" si="455"/>
        <v>0</v>
      </c>
      <c r="AZ324" s="174">
        <f t="shared" ca="1" si="456"/>
        <v>0</v>
      </c>
      <c r="BA324" s="351"/>
      <c r="BB324" s="174"/>
      <c r="BC324" s="174"/>
      <c r="BD324" s="352">
        <f t="shared" si="457"/>
        <v>-1</v>
      </c>
      <c r="BE324" s="267">
        <f t="shared" si="458"/>
        <v>-2</v>
      </c>
      <c r="BF324" s="267">
        <f t="shared" si="459"/>
        <v>-1</v>
      </c>
      <c r="BG324" s="354">
        <f t="shared" ca="1" si="460"/>
        <v>1</v>
      </c>
      <c r="BH324" s="100">
        <f t="shared" ca="1" si="461"/>
        <v>8</v>
      </c>
      <c r="BI324" s="100">
        <f t="shared" ca="1" si="462"/>
        <v>4</v>
      </c>
      <c r="BJ324" s="354">
        <f t="shared" ca="1" si="463"/>
        <v>0</v>
      </c>
      <c r="BK324" s="100">
        <f t="shared" ca="1" si="464"/>
        <v>4</v>
      </c>
      <c r="BL324" s="100">
        <f t="shared" ca="1" si="465"/>
        <v>1</v>
      </c>
      <c r="BM324" s="354">
        <f t="shared" ca="1" si="466"/>
        <v>0</v>
      </c>
      <c r="BN324" s="354"/>
      <c r="BQ324" s="355" t="str">
        <f t="shared" ca="1" si="467"/>
        <v/>
      </c>
      <c r="BR324" s="355" t="str">
        <f t="shared" ca="1" si="468"/>
        <v/>
      </c>
      <c r="BS324" s="355"/>
      <c r="BT324" s="355" t="str">
        <f t="shared" si="469"/>
        <v/>
      </c>
      <c r="BU324" s="355" t="str">
        <f t="shared" ca="1" si="470"/>
        <v/>
      </c>
      <c r="BV324" s="355" t="str">
        <f t="shared" ca="1" si="471"/>
        <v/>
      </c>
      <c r="BW324" s="355"/>
      <c r="BX324" s="379">
        <f t="shared" ca="1" si="472"/>
        <v>0</v>
      </c>
      <c r="BY324" s="351">
        <f t="shared" ca="1" si="473"/>
        <v>1</v>
      </c>
      <c r="BZ324" s="174">
        <f t="shared" ca="1" si="474"/>
        <v>2</v>
      </c>
      <c r="CA324" s="174">
        <f t="shared" ca="1" si="475"/>
        <v>1</v>
      </c>
      <c r="CB324" s="351"/>
      <c r="CC324" s="174"/>
      <c r="CD324" s="174"/>
      <c r="CE324" s="352">
        <f t="shared" si="476"/>
        <v>1</v>
      </c>
      <c r="CF324" s="267">
        <f t="shared" si="477"/>
        <v>2</v>
      </c>
      <c r="CG324" s="267">
        <f t="shared" si="478"/>
        <v>1</v>
      </c>
      <c r="CH324" s="354">
        <f t="shared" ca="1" si="479"/>
        <v>0</v>
      </c>
      <c r="CI324" s="100">
        <f t="shared" ca="1" si="480"/>
        <v>2</v>
      </c>
      <c r="CJ324" s="100">
        <f t="shared" ca="1" si="481"/>
        <v>0</v>
      </c>
      <c r="CK324" s="354">
        <f t="shared" ca="1" si="482"/>
        <v>1</v>
      </c>
      <c r="CL324" s="100">
        <f t="shared" ca="1" si="483"/>
        <v>8</v>
      </c>
      <c r="CM324" s="100">
        <f t="shared" ca="1" si="484"/>
        <v>4</v>
      </c>
      <c r="CN324" s="354">
        <f t="shared" ca="1" si="485"/>
        <v>1</v>
      </c>
      <c r="CO324" s="354"/>
      <c r="CR324" s="355" t="str">
        <f t="shared" ca="1" si="486"/>
        <v/>
      </c>
      <c r="CS324" s="355" t="str">
        <f t="shared" ca="1" si="487"/>
        <v xml:space="preserve">wR3'2&gt;2S </v>
      </c>
      <c r="CT324" s="355"/>
      <c r="CU324" s="355" t="str">
        <f t="shared" si="488"/>
        <v/>
      </c>
      <c r="CV324" s="355" t="str">
        <f t="shared" ca="1" si="489"/>
        <v/>
      </c>
      <c r="CW324" s="355" t="str">
        <f t="shared" ca="1" si="490"/>
        <v xml:space="preserve">wR8'8&gt;1S </v>
      </c>
      <c r="CX324" s="402"/>
      <c r="CY324" t="str">
        <f t="shared" ca="1" si="491"/>
        <v xml:space="preserve">wR3'2&gt;2S wR8'8&gt;1S </v>
      </c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</row>
    <row r="325" spans="1:133" x14ac:dyDescent="0.25">
      <c r="A325" s="126">
        <v>246</v>
      </c>
      <c r="B325" s="123">
        <f>IF(ввод!F248="","",ввод!F248)</f>
        <v>99.941501113905488</v>
      </c>
      <c r="C325" s="123">
        <f>IF(ввод!G248="","",ввод!G248)</f>
        <v>98.946076778706512</v>
      </c>
      <c r="D325" s="123" t="str">
        <f>IF(ввод!H248="","",ввод!H248)</f>
        <v/>
      </c>
      <c r="E325" s="124" t="str">
        <f>IF(ввод!I248="","",ввод!I248)</f>
        <v/>
      </c>
      <c r="F325" s="100">
        <f t="shared" si="526"/>
        <v>2</v>
      </c>
      <c r="G325" s="257">
        <f>IF(AND(F325&gt;=2,COUNTA(ввод!D248)=1),1,"")</f>
        <v>1</v>
      </c>
      <c r="H325" s="100">
        <f t="shared" si="423"/>
        <v>0.70387129757730682</v>
      </c>
      <c r="K325" s="100">
        <f t="shared" si="419"/>
        <v>99.443788946306</v>
      </c>
      <c r="M325" s="100">
        <f>IF(ISNUMBER(парам!$B$8),K325-парам!$B$8,K325-$B$3)</f>
        <v>-0.5562110536939997</v>
      </c>
      <c r="N325" s="100">
        <f t="shared" si="420"/>
        <v>-0.56000000000000005</v>
      </c>
      <c r="O325" s="125">
        <f t="shared" ca="1" si="424"/>
        <v>-0.7072778102147691</v>
      </c>
      <c r="P325" s="100">
        <f t="shared" si="425"/>
        <v>0.995424335198976</v>
      </c>
      <c r="Q325" s="100">
        <f t="shared" si="421"/>
        <v>1</v>
      </c>
      <c r="R325" s="125">
        <f t="shared" ca="1" si="426"/>
        <v>0.44668920839869397</v>
      </c>
      <c r="S325" s="100">
        <f t="shared" si="492"/>
        <v>0.1155775890864561</v>
      </c>
      <c r="T325" s="100">
        <f t="shared" si="427"/>
        <v>0.12</v>
      </c>
      <c r="U325" s="125">
        <f t="shared" ca="1" si="493"/>
        <v>0.15259196425906607</v>
      </c>
      <c r="V325" s="174">
        <f t="shared" ca="1" si="428"/>
        <v>0</v>
      </c>
      <c r="W325" s="351">
        <f t="shared" ca="1" si="429"/>
        <v>0</v>
      </c>
      <c r="X325" s="174">
        <f t="shared" ca="1" si="430"/>
        <v>0</v>
      </c>
      <c r="Y325" s="174">
        <f t="shared" ca="1" si="431"/>
        <v>0</v>
      </c>
      <c r="Z325" s="351">
        <f t="shared" si="432"/>
        <v>-1</v>
      </c>
      <c r="AA325" s="174">
        <f t="shared" si="433"/>
        <v>3</v>
      </c>
      <c r="AB325" s="174">
        <f t="shared" si="434"/>
        <v>2</v>
      </c>
      <c r="AC325" s="352">
        <f t="shared" si="494"/>
        <v>1</v>
      </c>
      <c r="AD325" s="267">
        <f t="shared" si="435"/>
        <v>0</v>
      </c>
      <c r="AE325" s="267">
        <f t="shared" si="436"/>
        <v>1</v>
      </c>
      <c r="AF325" s="354">
        <f t="shared" ca="1" si="437"/>
        <v>0</v>
      </c>
      <c r="AG325" s="100">
        <f t="shared" ca="1" si="438"/>
        <v>5</v>
      </c>
      <c r="AH325" s="100">
        <f t="shared" ca="1" si="439"/>
        <v>2</v>
      </c>
      <c r="AI325" s="354">
        <f t="shared" ca="1" si="440"/>
        <v>1</v>
      </c>
      <c r="AJ325" s="100">
        <f t="shared" ca="1" si="441"/>
        <v>6</v>
      </c>
      <c r="AK325" s="100">
        <f t="shared" ca="1" si="442"/>
        <v>3</v>
      </c>
      <c r="AL325" s="354">
        <f t="shared" ca="1" si="443"/>
        <v>0</v>
      </c>
      <c r="AM325" s="354">
        <f t="shared" ca="1" si="444"/>
        <v>1</v>
      </c>
      <c r="AN325" s="100">
        <f t="shared" ref="AN325:AO325" ca="1" si="547">SUM(AL321:AL325)</f>
        <v>1</v>
      </c>
      <c r="AO325" s="100">
        <f t="shared" ca="1" si="547"/>
        <v>2</v>
      </c>
      <c r="AP325" s="355" t="str">
        <f t="shared" ca="1" si="446"/>
        <v/>
      </c>
      <c r="AQ325" s="355" t="str">
        <f t="shared" ca="1" si="447"/>
        <v/>
      </c>
      <c r="AR325" s="355" t="str">
        <f t="shared" si="448"/>
        <v/>
      </c>
      <c r="AS325" s="355" t="str">
        <f t="shared" si="449"/>
        <v/>
      </c>
      <c r="AT325" s="355" t="str">
        <f t="shared" ca="1" si="450"/>
        <v/>
      </c>
      <c r="AU325" s="355" t="str">
        <f t="shared" ca="1" si="451"/>
        <v/>
      </c>
      <c r="AV325" s="355" t="str">
        <f t="shared" ca="1" si="452"/>
        <v/>
      </c>
      <c r="AW325" s="379">
        <f t="shared" ca="1" si="453"/>
        <v>0</v>
      </c>
      <c r="AX325" s="351">
        <f t="shared" ca="1" si="454"/>
        <v>0</v>
      </c>
      <c r="AY325" s="174">
        <f t="shared" ca="1" si="455"/>
        <v>0</v>
      </c>
      <c r="AZ325" s="174">
        <f t="shared" ca="1" si="456"/>
        <v>0</v>
      </c>
      <c r="BA325" s="351"/>
      <c r="BB325" s="174"/>
      <c r="BC325" s="174"/>
      <c r="BD325" s="352">
        <f t="shared" si="457"/>
        <v>1</v>
      </c>
      <c r="BE325" s="267">
        <f t="shared" si="458"/>
        <v>0</v>
      </c>
      <c r="BF325" s="267">
        <f t="shared" si="459"/>
        <v>-1</v>
      </c>
      <c r="BG325" s="354">
        <f t="shared" ca="1" si="460"/>
        <v>0</v>
      </c>
      <c r="BH325" s="100">
        <f t="shared" ca="1" si="461"/>
        <v>7</v>
      </c>
      <c r="BI325" s="100">
        <f t="shared" ca="1" si="462"/>
        <v>4</v>
      </c>
      <c r="BJ325" s="354">
        <f t="shared" ca="1" si="463"/>
        <v>1</v>
      </c>
      <c r="BK325" s="100">
        <f t="shared" ca="1" si="464"/>
        <v>4</v>
      </c>
      <c r="BL325" s="100">
        <f t="shared" ca="1" si="465"/>
        <v>2</v>
      </c>
      <c r="BM325" s="354">
        <f t="shared" ca="1" si="466"/>
        <v>1</v>
      </c>
      <c r="BN325" s="354"/>
      <c r="BQ325" s="355" t="str">
        <f t="shared" ca="1" si="467"/>
        <v/>
      </c>
      <c r="BR325" s="355" t="str">
        <f t="shared" ca="1" si="468"/>
        <v/>
      </c>
      <c r="BS325" s="355"/>
      <c r="BT325" s="355" t="str">
        <f t="shared" si="469"/>
        <v/>
      </c>
      <c r="BU325" s="355" t="str">
        <f t="shared" ca="1" si="470"/>
        <v/>
      </c>
      <c r="BV325" s="355" t="str">
        <f t="shared" ca="1" si="471"/>
        <v/>
      </c>
      <c r="BW325" s="355"/>
      <c r="BX325" s="379">
        <f t="shared" ca="1" si="472"/>
        <v>0</v>
      </c>
      <c r="BY325" s="351">
        <f t="shared" ca="1" si="473"/>
        <v>0</v>
      </c>
      <c r="BZ325" s="174">
        <f t="shared" ca="1" si="474"/>
        <v>1</v>
      </c>
      <c r="CA325" s="174">
        <f t="shared" ca="1" si="475"/>
        <v>1</v>
      </c>
      <c r="CB325" s="351"/>
      <c r="CC325" s="174"/>
      <c r="CD325" s="174"/>
      <c r="CE325" s="352">
        <f t="shared" si="476"/>
        <v>-1</v>
      </c>
      <c r="CF325" s="267">
        <f t="shared" si="477"/>
        <v>0</v>
      </c>
      <c r="CG325" s="267">
        <f t="shared" si="478"/>
        <v>-1</v>
      </c>
      <c r="CH325" s="354">
        <f t="shared" ca="1" si="479"/>
        <v>1</v>
      </c>
      <c r="CI325" s="100">
        <f t="shared" ca="1" si="480"/>
        <v>2</v>
      </c>
      <c r="CJ325" s="100">
        <f t="shared" ca="1" si="481"/>
        <v>1</v>
      </c>
      <c r="CK325" s="354">
        <f t="shared" ca="1" si="482"/>
        <v>0</v>
      </c>
      <c r="CL325" s="100">
        <f t="shared" ca="1" si="483"/>
        <v>7</v>
      </c>
      <c r="CM325" s="100">
        <f t="shared" ca="1" si="484"/>
        <v>3</v>
      </c>
      <c r="CN325" s="354">
        <f t="shared" ca="1" si="485"/>
        <v>0</v>
      </c>
      <c r="CO325" s="354"/>
      <c r="CR325" s="355" t="str">
        <f t="shared" ca="1" si="486"/>
        <v/>
      </c>
      <c r="CS325" s="355" t="str">
        <f t="shared" ca="1" si="487"/>
        <v/>
      </c>
      <c r="CT325" s="355"/>
      <c r="CU325" s="355" t="str">
        <f t="shared" si="488"/>
        <v/>
      </c>
      <c r="CV325" s="355" t="str">
        <f t="shared" ca="1" si="489"/>
        <v/>
      </c>
      <c r="CW325" s="355" t="str">
        <f t="shared" ca="1" si="490"/>
        <v/>
      </c>
      <c r="CX325" s="402"/>
      <c r="CY325" t="str">
        <f t="shared" ca="1" si="491"/>
        <v/>
      </c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</row>
    <row r="326" spans="1:133" x14ac:dyDescent="0.25">
      <c r="A326" s="126">
        <v>247</v>
      </c>
      <c r="B326" s="123">
        <f>IF(ввод!F249="","",ввод!F249)</f>
        <v>98.205030416357289</v>
      </c>
      <c r="C326" s="123">
        <f>IF(ввод!G249="","",ввод!G249)</f>
        <v>98.354281951393432</v>
      </c>
      <c r="D326" s="123" t="str">
        <f>IF(ввод!H249="","",ввод!H249)</f>
        <v/>
      </c>
      <c r="E326" s="124" t="str">
        <f>IF(ввод!I249="","",ввод!I249)</f>
        <v/>
      </c>
      <c r="F326" s="100">
        <f t="shared" si="526"/>
        <v>2</v>
      </c>
      <c r="G326" s="257">
        <f>IF(AND(F326&gt;=2,COUNTA(ввод!D249)=1),1,"")</f>
        <v>1</v>
      </c>
      <c r="H326" s="100">
        <f t="shared" si="423"/>
        <v>0.10553677252655828</v>
      </c>
      <c r="K326" s="100">
        <f t="shared" si="419"/>
        <v>98.27965618387536</v>
      </c>
      <c r="M326" s="100">
        <f>IF(ISNUMBER(парам!$B$8),K326-парам!$B$8,K326-$B$3)</f>
        <v>-1.7203438161246396</v>
      </c>
      <c r="N326" s="100">
        <f t="shared" si="420"/>
        <v>-1.7</v>
      </c>
      <c r="O326" s="125">
        <f t="shared" ca="1" si="424"/>
        <v>-2.1875886841949699</v>
      </c>
      <c r="P326" s="100">
        <f t="shared" si="425"/>
        <v>0.14925153503614297</v>
      </c>
      <c r="Q326" s="100">
        <f t="shared" si="421"/>
        <v>0.15</v>
      </c>
      <c r="R326" s="125">
        <f t="shared" ca="1" si="426"/>
        <v>6.6975507509828086E-2</v>
      </c>
      <c r="S326" s="100">
        <f t="shared" si="492"/>
        <v>1.1641327624306399</v>
      </c>
      <c r="T326" s="100">
        <f t="shared" si="427"/>
        <v>1.2</v>
      </c>
      <c r="U326" s="125">
        <f t="shared" ca="1" si="493"/>
        <v>1.5259196425906609</v>
      </c>
      <c r="V326" s="174">
        <f t="shared" ca="1" si="428"/>
        <v>1</v>
      </c>
      <c r="W326" s="351">
        <f t="shared" ca="1" si="429"/>
        <v>1</v>
      </c>
      <c r="X326" s="174">
        <f t="shared" ca="1" si="430"/>
        <v>1</v>
      </c>
      <c r="Y326" s="174">
        <f t="shared" ca="1" si="431"/>
        <v>1</v>
      </c>
      <c r="Z326" s="351">
        <f t="shared" si="432"/>
        <v>-1</v>
      </c>
      <c r="AA326" s="174">
        <f t="shared" si="433"/>
        <v>3</v>
      </c>
      <c r="AB326" s="174">
        <f t="shared" si="434"/>
        <v>2</v>
      </c>
      <c r="AC326" s="352">
        <f t="shared" si="494"/>
        <v>-1</v>
      </c>
      <c r="AD326" s="267">
        <f t="shared" si="435"/>
        <v>0</v>
      </c>
      <c r="AE326" s="267">
        <f t="shared" si="436"/>
        <v>-1</v>
      </c>
      <c r="AF326" s="354">
        <f t="shared" ca="1" si="437"/>
        <v>0</v>
      </c>
      <c r="AG326" s="100">
        <f t="shared" ca="1" si="438"/>
        <v>4</v>
      </c>
      <c r="AH326" s="100">
        <f t="shared" ca="1" si="439"/>
        <v>2</v>
      </c>
      <c r="AI326" s="354">
        <f t="shared" ca="1" si="440"/>
        <v>1</v>
      </c>
      <c r="AJ326" s="100">
        <f t="shared" ca="1" si="441"/>
        <v>6</v>
      </c>
      <c r="AK326" s="100">
        <f t="shared" ca="1" si="442"/>
        <v>4</v>
      </c>
      <c r="AL326" s="354">
        <f t="shared" ca="1" si="443"/>
        <v>0</v>
      </c>
      <c r="AM326" s="354">
        <f t="shared" ca="1" si="444"/>
        <v>1</v>
      </c>
      <c r="AN326" s="100">
        <f t="shared" ref="AN326:AO326" ca="1" si="548">SUM(AL322:AL326)</f>
        <v>1</v>
      </c>
      <c r="AO326" s="100">
        <f t="shared" ca="1" si="548"/>
        <v>3</v>
      </c>
      <c r="AP326" s="355" t="str">
        <f t="shared" ca="1" si="446"/>
        <v xml:space="preserve">wX1'1&gt;3S </v>
      </c>
      <c r="AQ326" s="355" t="str">
        <f t="shared" ca="1" si="447"/>
        <v/>
      </c>
      <c r="AR326" s="355" t="str">
        <f t="shared" si="448"/>
        <v/>
      </c>
      <c r="AS326" s="355" t="str">
        <f t="shared" si="449"/>
        <v/>
      </c>
      <c r="AT326" s="355" t="str">
        <f t="shared" ca="1" si="450"/>
        <v/>
      </c>
      <c r="AU326" s="355" t="str">
        <f t="shared" ca="1" si="451"/>
        <v/>
      </c>
      <c r="AV326" s="355" t="str">
        <f t="shared" ca="1" si="452"/>
        <v/>
      </c>
      <c r="AW326" s="379">
        <f t="shared" ca="1" si="453"/>
        <v>0</v>
      </c>
      <c r="AX326" s="351">
        <f t="shared" ca="1" si="454"/>
        <v>0</v>
      </c>
      <c r="AY326" s="174">
        <f t="shared" ca="1" si="455"/>
        <v>0</v>
      </c>
      <c r="AZ326" s="174">
        <f t="shared" ca="1" si="456"/>
        <v>0</v>
      </c>
      <c r="BA326" s="351"/>
      <c r="BB326" s="174"/>
      <c r="BC326" s="174"/>
      <c r="BD326" s="352">
        <f t="shared" si="457"/>
        <v>-1</v>
      </c>
      <c r="BE326" s="267">
        <f t="shared" si="458"/>
        <v>-2</v>
      </c>
      <c r="BF326" s="267">
        <f t="shared" si="459"/>
        <v>-1</v>
      </c>
      <c r="BG326" s="354">
        <f t="shared" ca="1" si="460"/>
        <v>1</v>
      </c>
      <c r="BH326" s="100">
        <f t="shared" ca="1" si="461"/>
        <v>7</v>
      </c>
      <c r="BI326" s="100">
        <f t="shared" ca="1" si="462"/>
        <v>4</v>
      </c>
      <c r="BJ326" s="354">
        <f t="shared" ca="1" si="463"/>
        <v>0</v>
      </c>
      <c r="BK326" s="100">
        <f t="shared" ca="1" si="464"/>
        <v>3</v>
      </c>
      <c r="BL326" s="100">
        <f t="shared" ca="1" si="465"/>
        <v>1</v>
      </c>
      <c r="BM326" s="354">
        <f t="shared" ca="1" si="466"/>
        <v>0</v>
      </c>
      <c r="BN326" s="354"/>
      <c r="BQ326" s="355" t="str">
        <f t="shared" ca="1" si="467"/>
        <v/>
      </c>
      <c r="BR326" s="355" t="str">
        <f t="shared" ca="1" si="468"/>
        <v/>
      </c>
      <c r="BS326" s="355"/>
      <c r="BT326" s="355" t="str">
        <f t="shared" si="469"/>
        <v/>
      </c>
      <c r="BU326" s="355" t="str">
        <f t="shared" ca="1" si="470"/>
        <v/>
      </c>
      <c r="BV326" s="355" t="str">
        <f t="shared" ca="1" si="471"/>
        <v/>
      </c>
      <c r="BW326" s="355"/>
      <c r="BX326" s="379">
        <f t="shared" ca="1" si="472"/>
        <v>0</v>
      </c>
      <c r="BY326" s="351">
        <f t="shared" ca="1" si="473"/>
        <v>1</v>
      </c>
      <c r="BZ326" s="174">
        <f t="shared" ca="1" si="474"/>
        <v>1</v>
      </c>
      <c r="CA326" s="174">
        <f t="shared" ca="1" si="475"/>
        <v>2</v>
      </c>
      <c r="CB326" s="351"/>
      <c r="CC326" s="174"/>
      <c r="CD326" s="174"/>
      <c r="CE326" s="352">
        <f t="shared" si="476"/>
        <v>1</v>
      </c>
      <c r="CF326" s="267">
        <f t="shared" si="477"/>
        <v>0</v>
      </c>
      <c r="CG326" s="267">
        <f t="shared" si="478"/>
        <v>1</v>
      </c>
      <c r="CH326" s="354">
        <f t="shared" ca="1" si="479"/>
        <v>0</v>
      </c>
      <c r="CI326" s="100">
        <f t="shared" ca="1" si="480"/>
        <v>2</v>
      </c>
      <c r="CJ326" s="100">
        <f t="shared" ca="1" si="481"/>
        <v>1</v>
      </c>
      <c r="CK326" s="354">
        <f t="shared" ca="1" si="482"/>
        <v>1</v>
      </c>
      <c r="CL326" s="100">
        <f t="shared" ca="1" si="483"/>
        <v>7</v>
      </c>
      <c r="CM326" s="100">
        <f t="shared" ca="1" si="484"/>
        <v>3</v>
      </c>
      <c r="CN326" s="354">
        <f t="shared" ca="1" si="485"/>
        <v>1</v>
      </c>
      <c r="CO326" s="354"/>
      <c r="CR326" s="355" t="str">
        <f t="shared" ca="1" si="486"/>
        <v/>
      </c>
      <c r="CS326" s="355" t="str">
        <f t="shared" ca="1" si="487"/>
        <v xml:space="preserve">wR3'2&gt;2S </v>
      </c>
      <c r="CT326" s="355"/>
      <c r="CU326" s="355" t="str">
        <f t="shared" si="488"/>
        <v/>
      </c>
      <c r="CV326" s="355" t="str">
        <f t="shared" ca="1" si="489"/>
        <v/>
      </c>
      <c r="CW326" s="355" t="str">
        <f t="shared" ca="1" si="490"/>
        <v/>
      </c>
      <c r="CX326" s="402"/>
      <c r="CY326" t="str">
        <f t="shared" ca="1" si="491"/>
        <v xml:space="preserve">wX1'1&gt;3S wR3'2&gt;2S </v>
      </c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</row>
    <row r="327" spans="1:133" x14ac:dyDescent="0.25">
      <c r="A327" s="126">
        <v>248</v>
      </c>
      <c r="B327" s="123">
        <f>IF(ввод!F250="","",ввод!F250)</f>
        <v>100.05373315516374</v>
      </c>
      <c r="C327" s="123">
        <f>IF(ввод!G250="","",ввод!G250)</f>
        <v>99.245865053097646</v>
      </c>
      <c r="D327" s="123" t="str">
        <f>IF(ввод!H250="","",ввод!H250)</f>
        <v/>
      </c>
      <c r="E327" s="124" t="str">
        <f>IF(ввод!I250="","",ввод!I250)</f>
        <v/>
      </c>
      <c r="F327" s="100">
        <f t="shared" si="526"/>
        <v>2</v>
      </c>
      <c r="G327" s="257">
        <f>IF(AND(F327&gt;=2,COUNTA(ввод!D250)=1),1,"")</f>
        <v>1</v>
      </c>
      <c r="H327" s="100">
        <f t="shared" si="423"/>
        <v>0.5712490132752418</v>
      </c>
      <c r="K327" s="100">
        <f t="shared" si="419"/>
        <v>99.649799104130693</v>
      </c>
      <c r="M327" s="100">
        <f>IF(ISNUMBER(парам!$B$8),K327-парам!$B$8,K327-$B$3)</f>
        <v>-0.35020089586930681</v>
      </c>
      <c r="N327" s="100">
        <f t="shared" si="420"/>
        <v>-0.35</v>
      </c>
      <c r="O327" s="125">
        <f t="shared" ca="1" si="424"/>
        <v>-0.44531535488318491</v>
      </c>
      <c r="P327" s="100">
        <f t="shared" si="425"/>
        <v>0.80786810206609516</v>
      </c>
      <c r="Q327" s="100">
        <f t="shared" si="421"/>
        <v>0.81</v>
      </c>
      <c r="R327" s="125">
        <f t="shared" ca="1" si="426"/>
        <v>0.36252475476232521</v>
      </c>
      <c r="S327" s="100">
        <f t="shared" si="492"/>
        <v>1.3701429202553328</v>
      </c>
      <c r="T327" s="100">
        <f t="shared" si="427"/>
        <v>1.4</v>
      </c>
      <c r="U327" s="125">
        <f t="shared" ca="1" si="493"/>
        <v>1.7802395830224376</v>
      </c>
      <c r="V327" s="174">
        <f t="shared" ca="1" si="428"/>
        <v>0</v>
      </c>
      <c r="W327" s="351">
        <f t="shared" ca="1" si="429"/>
        <v>0</v>
      </c>
      <c r="X327" s="174">
        <f t="shared" ca="1" si="430"/>
        <v>1</v>
      </c>
      <c r="Y327" s="174">
        <f t="shared" ca="1" si="431"/>
        <v>0</v>
      </c>
      <c r="Z327" s="351">
        <f t="shared" si="432"/>
        <v>-1</v>
      </c>
      <c r="AA327" s="174">
        <f t="shared" si="433"/>
        <v>3</v>
      </c>
      <c r="AB327" s="174">
        <f t="shared" si="434"/>
        <v>4</v>
      </c>
      <c r="AC327" s="352">
        <f t="shared" si="494"/>
        <v>1</v>
      </c>
      <c r="AD327" s="267">
        <f t="shared" si="435"/>
        <v>0</v>
      </c>
      <c r="AE327" s="267">
        <f t="shared" si="436"/>
        <v>1</v>
      </c>
      <c r="AF327" s="354">
        <f t="shared" ca="1" si="437"/>
        <v>1</v>
      </c>
      <c r="AG327" s="100">
        <f t="shared" ca="1" si="438"/>
        <v>5</v>
      </c>
      <c r="AH327" s="100">
        <f t="shared" ca="1" si="439"/>
        <v>3</v>
      </c>
      <c r="AI327" s="354">
        <f t="shared" ca="1" si="440"/>
        <v>0</v>
      </c>
      <c r="AJ327" s="100">
        <f t="shared" ca="1" si="441"/>
        <v>5</v>
      </c>
      <c r="AK327" s="100">
        <f t="shared" ca="1" si="442"/>
        <v>3</v>
      </c>
      <c r="AL327" s="354">
        <f t="shared" ca="1" si="443"/>
        <v>0</v>
      </c>
      <c r="AM327" s="354">
        <f t="shared" ca="1" si="444"/>
        <v>0</v>
      </c>
      <c r="AN327" s="100">
        <f t="shared" ref="AN327:AO327" ca="1" si="549">SUM(AL323:AL327)</f>
        <v>1</v>
      </c>
      <c r="AO327" s="100">
        <f t="shared" ca="1" si="549"/>
        <v>3</v>
      </c>
      <c r="AP327" s="355" t="str">
        <f t="shared" ca="1" si="446"/>
        <v/>
      </c>
      <c r="AQ327" s="355" t="str">
        <f t="shared" ca="1" si="447"/>
        <v/>
      </c>
      <c r="AR327" s="355" t="str">
        <f t="shared" si="448"/>
        <v/>
      </c>
      <c r="AS327" s="355" t="str">
        <f t="shared" si="449"/>
        <v/>
      </c>
      <c r="AT327" s="355" t="str">
        <f t="shared" ca="1" si="450"/>
        <v/>
      </c>
      <c r="AU327" s="355" t="str">
        <f t="shared" ca="1" si="451"/>
        <v/>
      </c>
      <c r="AV327" s="355" t="str">
        <f t="shared" ca="1" si="452"/>
        <v/>
      </c>
      <c r="AW327" s="379">
        <f t="shared" ca="1" si="453"/>
        <v>0</v>
      </c>
      <c r="AX327" s="351">
        <f t="shared" ca="1" si="454"/>
        <v>0</v>
      </c>
      <c r="AY327" s="174">
        <f t="shared" ca="1" si="455"/>
        <v>0</v>
      </c>
      <c r="AZ327" s="174">
        <f t="shared" ca="1" si="456"/>
        <v>0</v>
      </c>
      <c r="BA327" s="351"/>
      <c r="BB327" s="174"/>
      <c r="BC327" s="174"/>
      <c r="BD327" s="352">
        <f t="shared" si="457"/>
        <v>1</v>
      </c>
      <c r="BE327" s="267">
        <f t="shared" si="458"/>
        <v>0</v>
      </c>
      <c r="BF327" s="267">
        <f t="shared" si="459"/>
        <v>-1</v>
      </c>
      <c r="BG327" s="354">
        <f t="shared" ca="1" si="460"/>
        <v>1</v>
      </c>
      <c r="BH327" s="100">
        <f t="shared" ca="1" si="461"/>
        <v>8</v>
      </c>
      <c r="BI327" s="100">
        <f t="shared" ca="1" si="462"/>
        <v>5</v>
      </c>
      <c r="BJ327" s="354">
        <f t="shared" ca="1" si="463"/>
        <v>0</v>
      </c>
      <c r="BK327" s="100">
        <f t="shared" ca="1" si="464"/>
        <v>3</v>
      </c>
      <c r="BL327" s="100">
        <f t="shared" ca="1" si="465"/>
        <v>1</v>
      </c>
      <c r="BM327" s="354">
        <f t="shared" ca="1" si="466"/>
        <v>0</v>
      </c>
      <c r="BN327" s="354"/>
      <c r="BQ327" s="355" t="str">
        <f t="shared" ca="1" si="467"/>
        <v/>
      </c>
      <c r="BR327" s="355" t="str">
        <f t="shared" ca="1" si="468"/>
        <v/>
      </c>
      <c r="BS327" s="355"/>
      <c r="BT327" s="355" t="str">
        <f t="shared" si="469"/>
        <v/>
      </c>
      <c r="BU327" s="355" t="str">
        <f t="shared" ca="1" si="470"/>
        <v/>
      </c>
      <c r="BV327" s="355" t="str">
        <f t="shared" ca="1" si="471"/>
        <v/>
      </c>
      <c r="BW327" s="355"/>
      <c r="BX327" s="379">
        <f t="shared" ca="1" si="472"/>
        <v>1</v>
      </c>
      <c r="BY327" s="351">
        <f t="shared" ca="1" si="473"/>
        <v>1</v>
      </c>
      <c r="BZ327" s="174">
        <f t="shared" ca="1" si="474"/>
        <v>2</v>
      </c>
      <c r="CA327" s="174">
        <f t="shared" ca="1" si="475"/>
        <v>1</v>
      </c>
      <c r="CB327" s="351"/>
      <c r="CC327" s="174"/>
      <c r="CD327" s="174"/>
      <c r="CE327" s="352">
        <f t="shared" si="476"/>
        <v>1</v>
      </c>
      <c r="CF327" s="267">
        <f t="shared" si="477"/>
        <v>2</v>
      </c>
      <c r="CG327" s="267">
        <f t="shared" si="478"/>
        <v>3</v>
      </c>
      <c r="CH327" s="354">
        <f t="shared" ca="1" si="479"/>
        <v>0</v>
      </c>
      <c r="CI327" s="100">
        <f t="shared" ca="1" si="480"/>
        <v>2</v>
      </c>
      <c r="CJ327" s="100">
        <f t="shared" ca="1" si="481"/>
        <v>1</v>
      </c>
      <c r="CK327" s="354">
        <f t="shared" ca="1" si="482"/>
        <v>1</v>
      </c>
      <c r="CL327" s="100">
        <f t="shared" ca="1" si="483"/>
        <v>7</v>
      </c>
      <c r="CM327" s="100">
        <f t="shared" ca="1" si="484"/>
        <v>3</v>
      </c>
      <c r="CN327" s="354">
        <f t="shared" ca="1" si="485"/>
        <v>1</v>
      </c>
      <c r="CO327" s="354"/>
      <c r="CR327" s="355" t="str">
        <f t="shared" ca="1" si="486"/>
        <v xml:space="preserve">wR1'1&gt;3S </v>
      </c>
      <c r="CS327" s="355" t="str">
        <f t="shared" ca="1" si="487"/>
        <v xml:space="preserve">wR3'2&gt;2S </v>
      </c>
      <c r="CT327" s="355"/>
      <c r="CU327" s="355" t="str">
        <f t="shared" si="488"/>
        <v/>
      </c>
      <c r="CV327" s="355" t="str">
        <f t="shared" ca="1" si="489"/>
        <v/>
      </c>
      <c r="CW327" s="355" t="str">
        <f t="shared" ca="1" si="490"/>
        <v/>
      </c>
      <c r="CX327" s="402"/>
      <c r="CY327" t="str">
        <f t="shared" ca="1" si="491"/>
        <v xml:space="preserve">wR1'1&gt;3S wR3'2&gt;2S </v>
      </c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</row>
    <row r="328" spans="1:133" x14ac:dyDescent="0.25">
      <c r="A328" s="126">
        <v>249</v>
      </c>
      <c r="B328" s="123">
        <f>IF(ввод!F251="","",ввод!F251)</f>
        <v>101.39205518549251</v>
      </c>
      <c r="C328" s="123">
        <f>IF(ввод!G251="","",ввод!G251)</f>
        <v>100.26410873993933</v>
      </c>
      <c r="D328" s="123" t="str">
        <f>IF(ввод!H251="","",ввод!H251)</f>
        <v/>
      </c>
      <c r="E328" s="124" t="str">
        <f>IF(ввод!I251="","",ввод!I251)</f>
        <v/>
      </c>
      <c r="F328" s="100">
        <f t="shared" si="526"/>
        <v>2</v>
      </c>
      <c r="G328" s="257">
        <f>IF(AND(F328&gt;=2,COUNTA(ввод!D251)=1),1,"")</f>
        <v>1</v>
      </c>
      <c r="H328" s="100">
        <f t="shared" si="423"/>
        <v>0.79757858046591512</v>
      </c>
      <c r="K328" s="100">
        <f t="shared" si="419"/>
        <v>100.82808196271591</v>
      </c>
      <c r="M328" s="100">
        <f>IF(ISNUMBER(парам!$B$8),K328-парам!$B$8,K328-$B$3)</f>
        <v>0.82808196271591328</v>
      </c>
      <c r="N328" s="100">
        <f t="shared" si="420"/>
        <v>0.83</v>
      </c>
      <c r="O328" s="125">
        <f t="shared" ca="1" si="424"/>
        <v>1.0529887771526996</v>
      </c>
      <c r="P328" s="100">
        <f t="shared" si="425"/>
        <v>1.127946445553178</v>
      </c>
      <c r="Q328" s="100">
        <f t="shared" si="421"/>
        <v>1.1000000000000001</v>
      </c>
      <c r="R328" s="125">
        <f t="shared" ca="1" si="426"/>
        <v>0.50615751199166381</v>
      </c>
      <c r="S328" s="100">
        <f t="shared" si="492"/>
        <v>1.1782828585852201</v>
      </c>
      <c r="T328" s="100">
        <f t="shared" si="427"/>
        <v>1.2</v>
      </c>
      <c r="U328" s="125">
        <f t="shared" ca="1" si="493"/>
        <v>1.5259196425906609</v>
      </c>
      <c r="V328" s="174">
        <f t="shared" ca="1" si="428"/>
        <v>0</v>
      </c>
      <c r="W328" s="351">
        <f t="shared" ca="1" si="429"/>
        <v>0</v>
      </c>
      <c r="X328" s="174">
        <f t="shared" ca="1" si="430"/>
        <v>0</v>
      </c>
      <c r="Y328" s="174">
        <f t="shared" ca="1" si="431"/>
        <v>1</v>
      </c>
      <c r="Z328" s="351">
        <f t="shared" si="432"/>
        <v>1</v>
      </c>
      <c r="AA328" s="174">
        <f t="shared" si="433"/>
        <v>3</v>
      </c>
      <c r="AB328" s="174">
        <f t="shared" si="434"/>
        <v>2</v>
      </c>
      <c r="AC328" s="352">
        <f t="shared" si="494"/>
        <v>1</v>
      </c>
      <c r="AD328" s="267">
        <f t="shared" si="435"/>
        <v>2</v>
      </c>
      <c r="AE328" s="267">
        <f t="shared" si="436"/>
        <v>1</v>
      </c>
      <c r="AF328" s="354">
        <f t="shared" ca="1" si="437"/>
        <v>0</v>
      </c>
      <c r="AG328" s="100">
        <f t="shared" ca="1" si="438"/>
        <v>4</v>
      </c>
      <c r="AH328" s="100">
        <f t="shared" ca="1" si="439"/>
        <v>2</v>
      </c>
      <c r="AI328" s="354">
        <f t="shared" ca="1" si="440"/>
        <v>1</v>
      </c>
      <c r="AJ328" s="100">
        <f t="shared" ca="1" si="441"/>
        <v>5</v>
      </c>
      <c r="AK328" s="100">
        <f t="shared" ca="1" si="442"/>
        <v>3</v>
      </c>
      <c r="AL328" s="354">
        <f t="shared" ca="1" si="443"/>
        <v>1</v>
      </c>
      <c r="AM328" s="354">
        <f t="shared" ca="1" si="444"/>
        <v>0</v>
      </c>
      <c r="AN328" s="100">
        <f t="shared" ref="AN328:AO328" ca="1" si="550">SUM(AL324:AL328)</f>
        <v>1</v>
      </c>
      <c r="AO328" s="100">
        <f t="shared" ca="1" si="550"/>
        <v>3</v>
      </c>
      <c r="AP328" s="355" t="str">
        <f t="shared" ca="1" si="446"/>
        <v/>
      </c>
      <c r="AQ328" s="355" t="str">
        <f t="shared" ca="1" si="447"/>
        <v/>
      </c>
      <c r="AR328" s="355" t="str">
        <f t="shared" si="448"/>
        <v/>
      </c>
      <c r="AS328" s="355" t="str">
        <f t="shared" si="449"/>
        <v/>
      </c>
      <c r="AT328" s="355" t="str">
        <f t="shared" ca="1" si="450"/>
        <v/>
      </c>
      <c r="AU328" s="355" t="str">
        <f t="shared" ca="1" si="451"/>
        <v/>
      </c>
      <c r="AV328" s="355" t="str">
        <f t="shared" ca="1" si="452"/>
        <v/>
      </c>
      <c r="AW328" s="379">
        <f t="shared" ca="1" si="453"/>
        <v>0</v>
      </c>
      <c r="AX328" s="351">
        <f t="shared" ca="1" si="454"/>
        <v>0</v>
      </c>
      <c r="AY328" s="174">
        <f t="shared" ca="1" si="455"/>
        <v>0</v>
      </c>
      <c r="AZ328" s="174">
        <f t="shared" ca="1" si="456"/>
        <v>0</v>
      </c>
      <c r="BA328" s="351"/>
      <c r="BB328" s="174"/>
      <c r="BC328" s="174"/>
      <c r="BD328" s="352">
        <f t="shared" si="457"/>
        <v>1</v>
      </c>
      <c r="BE328" s="267">
        <f t="shared" si="458"/>
        <v>0</v>
      </c>
      <c r="BF328" s="267">
        <f t="shared" si="459"/>
        <v>1</v>
      </c>
      <c r="BG328" s="354">
        <f t="shared" ca="1" si="460"/>
        <v>0</v>
      </c>
      <c r="BH328" s="100">
        <f t="shared" ca="1" si="461"/>
        <v>8</v>
      </c>
      <c r="BI328" s="100">
        <f t="shared" ca="1" si="462"/>
        <v>4</v>
      </c>
      <c r="BJ328" s="354">
        <f t="shared" ca="1" si="463"/>
        <v>1</v>
      </c>
      <c r="BK328" s="100">
        <f t="shared" ca="1" si="464"/>
        <v>3</v>
      </c>
      <c r="BL328" s="100">
        <f t="shared" ca="1" si="465"/>
        <v>2</v>
      </c>
      <c r="BM328" s="354">
        <f t="shared" ca="1" si="466"/>
        <v>1</v>
      </c>
      <c r="BN328" s="354"/>
      <c r="BQ328" s="355" t="str">
        <f t="shared" ca="1" si="467"/>
        <v/>
      </c>
      <c r="BR328" s="355" t="str">
        <f t="shared" ca="1" si="468"/>
        <v/>
      </c>
      <c r="BS328" s="355"/>
      <c r="BT328" s="355" t="str">
        <f t="shared" si="469"/>
        <v/>
      </c>
      <c r="BU328" s="355" t="str">
        <f t="shared" ca="1" si="470"/>
        <v/>
      </c>
      <c r="BV328" s="355" t="str">
        <f t="shared" ca="1" si="471"/>
        <v/>
      </c>
      <c r="BW328" s="355"/>
      <c r="BX328" s="379">
        <f t="shared" ca="1" si="472"/>
        <v>0</v>
      </c>
      <c r="BY328" s="351">
        <f t="shared" ca="1" si="473"/>
        <v>1</v>
      </c>
      <c r="BZ328" s="174">
        <f t="shared" ca="1" si="474"/>
        <v>2</v>
      </c>
      <c r="CA328" s="174">
        <f t="shared" ca="1" si="475"/>
        <v>2</v>
      </c>
      <c r="CB328" s="351"/>
      <c r="CC328" s="174"/>
      <c r="CD328" s="174"/>
      <c r="CE328" s="352">
        <f t="shared" si="476"/>
        <v>-1</v>
      </c>
      <c r="CF328" s="267">
        <f t="shared" si="477"/>
        <v>2</v>
      </c>
      <c r="CG328" s="267">
        <f t="shared" si="478"/>
        <v>1</v>
      </c>
      <c r="CH328" s="354">
        <f t="shared" ca="1" si="479"/>
        <v>0</v>
      </c>
      <c r="CI328" s="100">
        <f t="shared" ca="1" si="480"/>
        <v>2</v>
      </c>
      <c r="CJ328" s="100">
        <f t="shared" ca="1" si="481"/>
        <v>1</v>
      </c>
      <c r="CK328" s="354">
        <f t="shared" ca="1" si="482"/>
        <v>1</v>
      </c>
      <c r="CL328" s="100">
        <f t="shared" ca="1" si="483"/>
        <v>7</v>
      </c>
      <c r="CM328" s="100">
        <f t="shared" ca="1" si="484"/>
        <v>3</v>
      </c>
      <c r="CN328" s="354">
        <f t="shared" ca="1" si="485"/>
        <v>1</v>
      </c>
      <c r="CO328" s="354"/>
      <c r="CR328" s="355" t="str">
        <f t="shared" ca="1" si="486"/>
        <v/>
      </c>
      <c r="CS328" s="355" t="str">
        <f t="shared" ca="1" si="487"/>
        <v xml:space="preserve">wR3'2&gt;2S </v>
      </c>
      <c r="CT328" s="355"/>
      <c r="CU328" s="355" t="str">
        <f t="shared" si="488"/>
        <v/>
      </c>
      <c r="CV328" s="355" t="str">
        <f t="shared" ca="1" si="489"/>
        <v/>
      </c>
      <c r="CW328" s="355" t="str">
        <f t="shared" ca="1" si="490"/>
        <v/>
      </c>
      <c r="CX328" s="402"/>
      <c r="CY328" t="str">
        <f t="shared" ca="1" si="491"/>
        <v xml:space="preserve">wR3'2&gt;2S </v>
      </c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</row>
    <row r="329" spans="1:133" x14ac:dyDescent="0.25">
      <c r="A329" s="126">
        <v>250</v>
      </c>
      <c r="B329" s="123">
        <f>IF(ввод!F252="","",ввод!F252)</f>
        <v>100.10893712607981</v>
      </c>
      <c r="C329" s="123">
        <f>IF(ввод!G252="","",ввод!G252)</f>
        <v>99.82985832348308</v>
      </c>
      <c r="D329" s="123" t="str">
        <f>IF(ввод!H252="","",ввод!H252)</f>
        <v/>
      </c>
      <c r="E329" s="124" t="str">
        <f>IF(ввод!I252="","",ввод!I252)</f>
        <v/>
      </c>
      <c r="F329" s="100">
        <f t="shared" si="526"/>
        <v>2</v>
      </c>
      <c r="G329" s="257">
        <f>IF(AND(F329&gt;=2,COUNTA(ввод!D252)=1),1,"")</f>
        <v>1</v>
      </c>
      <c r="H329" s="100">
        <f t="shared" si="423"/>
        <v>0.19733851380156878</v>
      </c>
      <c r="K329" s="100">
        <f t="shared" si="419"/>
        <v>99.969397724781444</v>
      </c>
      <c r="M329" s="100">
        <f>IF(ISNUMBER(парам!$B$8),K329-парам!$B$8,K329-$B$3)</f>
        <v>-3.0602275218555519E-2</v>
      </c>
      <c r="N329" s="100">
        <f t="shared" si="420"/>
        <v>-3.1E-2</v>
      </c>
      <c r="O329" s="125">
        <f t="shared" ca="1" si="424"/>
        <v>-3.8913844053299396E-2</v>
      </c>
      <c r="P329" s="100">
        <f t="shared" si="425"/>
        <v>0.27907880259672879</v>
      </c>
      <c r="Q329" s="100">
        <f t="shared" si="421"/>
        <v>0.28000000000000003</v>
      </c>
      <c r="R329" s="125">
        <f t="shared" ca="1" si="426"/>
        <v>0.12523452060057333</v>
      </c>
      <c r="S329" s="100">
        <f t="shared" si="492"/>
        <v>0.8586842379344688</v>
      </c>
      <c r="T329" s="100">
        <f t="shared" si="427"/>
        <v>0.86</v>
      </c>
      <c r="U329" s="125">
        <f t="shared" ca="1" si="493"/>
        <v>1.0935757438566402</v>
      </c>
      <c r="V329" s="174">
        <f t="shared" ca="1" si="428"/>
        <v>0</v>
      </c>
      <c r="W329" s="351">
        <f t="shared" ca="1" si="429"/>
        <v>0</v>
      </c>
      <c r="X329" s="174">
        <f t="shared" ca="1" si="430"/>
        <v>0</v>
      </c>
      <c r="Y329" s="174">
        <f t="shared" ca="1" si="431"/>
        <v>0</v>
      </c>
      <c r="Z329" s="351">
        <f t="shared" si="432"/>
        <v>-1</v>
      </c>
      <c r="AA329" s="174">
        <f t="shared" si="433"/>
        <v>3</v>
      </c>
      <c r="AB329" s="174">
        <f t="shared" si="434"/>
        <v>4</v>
      </c>
      <c r="AC329" s="352">
        <f t="shared" si="494"/>
        <v>-1</v>
      </c>
      <c r="AD329" s="267">
        <f t="shared" si="435"/>
        <v>0</v>
      </c>
      <c r="AE329" s="267">
        <f t="shared" si="436"/>
        <v>1</v>
      </c>
      <c r="AF329" s="354">
        <f t="shared" ca="1" si="437"/>
        <v>1</v>
      </c>
      <c r="AG329" s="100">
        <f t="shared" ca="1" si="438"/>
        <v>4</v>
      </c>
      <c r="AH329" s="100">
        <f t="shared" ca="1" si="439"/>
        <v>2</v>
      </c>
      <c r="AI329" s="354">
        <f t="shared" ca="1" si="440"/>
        <v>0</v>
      </c>
      <c r="AJ329" s="100">
        <f t="shared" ca="1" si="441"/>
        <v>5</v>
      </c>
      <c r="AK329" s="100">
        <f t="shared" ca="1" si="442"/>
        <v>2</v>
      </c>
      <c r="AL329" s="354">
        <f t="shared" ca="1" si="443"/>
        <v>0</v>
      </c>
      <c r="AM329" s="354">
        <f t="shared" ca="1" si="444"/>
        <v>0</v>
      </c>
      <c r="AN329" s="100">
        <f t="shared" ref="AN329:AO329" ca="1" si="551">SUM(AL325:AL329)</f>
        <v>1</v>
      </c>
      <c r="AO329" s="100">
        <f t="shared" ca="1" si="551"/>
        <v>2</v>
      </c>
      <c r="AP329" s="355" t="str">
        <f t="shared" ca="1" si="446"/>
        <v/>
      </c>
      <c r="AQ329" s="355" t="str">
        <f t="shared" ca="1" si="447"/>
        <v/>
      </c>
      <c r="AR329" s="355" t="str">
        <f t="shared" si="448"/>
        <v/>
      </c>
      <c r="AS329" s="355" t="str">
        <f t="shared" si="449"/>
        <v/>
      </c>
      <c r="AT329" s="355" t="str">
        <f t="shared" ca="1" si="450"/>
        <v/>
      </c>
      <c r="AU329" s="355" t="str">
        <f t="shared" ca="1" si="451"/>
        <v/>
      </c>
      <c r="AV329" s="355" t="str">
        <f t="shared" ca="1" si="452"/>
        <v/>
      </c>
      <c r="AW329" s="379">
        <f t="shared" ca="1" si="453"/>
        <v>0</v>
      </c>
      <c r="AX329" s="351">
        <f t="shared" ca="1" si="454"/>
        <v>0</v>
      </c>
      <c r="AY329" s="174">
        <f t="shared" ca="1" si="455"/>
        <v>0</v>
      </c>
      <c r="AZ329" s="174">
        <f t="shared" ca="1" si="456"/>
        <v>0</v>
      </c>
      <c r="BA329" s="351"/>
      <c r="BB329" s="174"/>
      <c r="BC329" s="174"/>
      <c r="BD329" s="352">
        <f t="shared" si="457"/>
        <v>-1</v>
      </c>
      <c r="BE329" s="267">
        <f t="shared" si="458"/>
        <v>0</v>
      </c>
      <c r="BF329" s="267">
        <f t="shared" si="459"/>
        <v>1</v>
      </c>
      <c r="BG329" s="354">
        <f t="shared" ca="1" si="460"/>
        <v>1</v>
      </c>
      <c r="BH329" s="100">
        <f t="shared" ca="1" si="461"/>
        <v>8</v>
      </c>
      <c r="BI329" s="100">
        <f t="shared" ca="1" si="462"/>
        <v>5</v>
      </c>
      <c r="BJ329" s="354">
        <f t="shared" ca="1" si="463"/>
        <v>0</v>
      </c>
      <c r="BK329" s="100">
        <f t="shared" ca="1" si="464"/>
        <v>3</v>
      </c>
      <c r="BL329" s="100">
        <f t="shared" ca="1" si="465"/>
        <v>1</v>
      </c>
      <c r="BM329" s="354">
        <f t="shared" ca="1" si="466"/>
        <v>0</v>
      </c>
      <c r="BN329" s="354"/>
      <c r="BQ329" s="355" t="str">
        <f t="shared" ca="1" si="467"/>
        <v/>
      </c>
      <c r="BR329" s="355" t="str">
        <f t="shared" ca="1" si="468"/>
        <v/>
      </c>
      <c r="BS329" s="355"/>
      <c r="BT329" s="355" t="str">
        <f t="shared" si="469"/>
        <v/>
      </c>
      <c r="BU329" s="355" t="str">
        <f t="shared" ca="1" si="470"/>
        <v/>
      </c>
      <c r="BV329" s="355" t="str">
        <f t="shared" ca="1" si="471"/>
        <v/>
      </c>
      <c r="BW329" s="355"/>
      <c r="BX329" s="379">
        <f t="shared" ca="1" si="472"/>
        <v>0</v>
      </c>
      <c r="BY329" s="351">
        <f t="shared" ca="1" si="473"/>
        <v>1</v>
      </c>
      <c r="BZ329" s="174">
        <f t="shared" ca="1" si="474"/>
        <v>2</v>
      </c>
      <c r="CA329" s="174">
        <f t="shared" ca="1" si="475"/>
        <v>2</v>
      </c>
      <c r="CB329" s="351"/>
      <c r="CC329" s="174"/>
      <c r="CD329" s="174"/>
      <c r="CE329" s="352">
        <f t="shared" si="476"/>
        <v>-1</v>
      </c>
      <c r="CF329" s="267">
        <f t="shared" si="477"/>
        <v>0</v>
      </c>
      <c r="CG329" s="267">
        <f t="shared" si="478"/>
        <v>-1</v>
      </c>
      <c r="CH329" s="354">
        <f t="shared" ca="1" si="479"/>
        <v>0</v>
      </c>
      <c r="CI329" s="100">
        <f t="shared" ca="1" si="480"/>
        <v>1</v>
      </c>
      <c r="CJ329" s="100">
        <f t="shared" ca="1" si="481"/>
        <v>1</v>
      </c>
      <c r="CK329" s="354">
        <f t="shared" ca="1" si="482"/>
        <v>1</v>
      </c>
      <c r="CL329" s="100">
        <f t="shared" ca="1" si="483"/>
        <v>7</v>
      </c>
      <c r="CM329" s="100">
        <f t="shared" ca="1" si="484"/>
        <v>4</v>
      </c>
      <c r="CN329" s="354">
        <f t="shared" ca="1" si="485"/>
        <v>1</v>
      </c>
      <c r="CO329" s="354"/>
      <c r="CR329" s="355" t="str">
        <f t="shared" ca="1" si="486"/>
        <v/>
      </c>
      <c r="CS329" s="355" t="str">
        <f t="shared" ca="1" si="487"/>
        <v xml:space="preserve">wR3'2&gt;2S </v>
      </c>
      <c r="CT329" s="355"/>
      <c r="CU329" s="355" t="str">
        <f t="shared" si="488"/>
        <v/>
      </c>
      <c r="CV329" s="355" t="str">
        <f t="shared" ca="1" si="489"/>
        <v/>
      </c>
      <c r="CW329" s="355" t="str">
        <f t="shared" ca="1" si="490"/>
        <v/>
      </c>
      <c r="CX329" s="402"/>
      <c r="CY329" t="str">
        <f t="shared" ca="1" si="491"/>
        <v xml:space="preserve">wR3'2&gt;2S </v>
      </c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</row>
    <row r="330" spans="1:133" x14ac:dyDescent="0.25">
      <c r="A330" s="126">
        <v>251</v>
      </c>
      <c r="B330" s="123" t="str">
        <f>IF(ввод!F253="","",ввод!F253)</f>
        <v/>
      </c>
      <c r="C330" s="123" t="str">
        <f>IF(ввод!G253="","",ввод!G253)</f>
        <v/>
      </c>
      <c r="D330" s="123" t="str">
        <f>IF(ввод!H253="","",ввод!H253)</f>
        <v/>
      </c>
      <c r="E330" s="124" t="str">
        <f>IF(ввод!I253="","",ввод!I253)</f>
        <v/>
      </c>
      <c r="F330" s="100" t="str">
        <f t="shared" si="526"/>
        <v/>
      </c>
      <c r="G330" s="257" t="str">
        <f>IF(AND(F330&gt;=2,COUNTA(ввод!D253)=1),1,"")</f>
        <v/>
      </c>
      <c r="H330" s="100" t="e">
        <f t="shared" si="423"/>
        <v>#DIV/0!</v>
      </c>
      <c r="K330" s="100" t="e">
        <f t="shared" si="419"/>
        <v>#DIV/0!</v>
      </c>
      <c r="M330" s="100" t="e">
        <f>IF(ISNUMBER(парам!$B$8),K330-парам!$B$8,K330-$B$3)</f>
        <v>#DIV/0!</v>
      </c>
      <c r="N330" s="100" t="e">
        <f t="shared" si="420"/>
        <v>#DIV/0!</v>
      </c>
      <c r="O330" s="125" t="e">
        <f t="shared" ca="1" si="424"/>
        <v>#DIV/0!</v>
      </c>
      <c r="P330" s="100">
        <f t="shared" si="425"/>
        <v>0</v>
      </c>
      <c r="Q330" s="100">
        <f t="shared" si="421"/>
        <v>0</v>
      </c>
      <c r="R330" s="125">
        <f t="shared" ca="1" si="426"/>
        <v>0</v>
      </c>
      <c r="S330" s="100" t="e">
        <f t="shared" si="492"/>
        <v>#DIV/0!</v>
      </c>
      <c r="T330" s="100" t="e">
        <f t="shared" si="427"/>
        <v>#DIV/0!</v>
      </c>
      <c r="U330" s="125" t="e">
        <f t="shared" ca="1" si="493"/>
        <v>#DIV/0!</v>
      </c>
      <c r="V330" s="174" t="e">
        <f t="shared" ca="1" si="428"/>
        <v>#DIV/0!</v>
      </c>
      <c r="W330" s="351" t="e">
        <f t="shared" ca="1" si="429"/>
        <v>#DIV/0!</v>
      </c>
      <c r="X330" s="174" t="e">
        <f t="shared" ca="1" si="430"/>
        <v>#DIV/0!</v>
      </c>
      <c r="Y330" s="174" t="e">
        <f t="shared" ca="1" si="431"/>
        <v>#DIV/0!</v>
      </c>
      <c r="Z330" s="351" t="e">
        <f t="shared" si="432"/>
        <v>#DIV/0!</v>
      </c>
      <c r="AA330" s="174" t="e">
        <f t="shared" si="433"/>
        <v>#DIV/0!</v>
      </c>
      <c r="AB330" s="174" t="e">
        <f t="shared" si="434"/>
        <v>#DIV/0!</v>
      </c>
      <c r="AC330" s="352" t="e">
        <f t="shared" si="494"/>
        <v>#DIV/0!</v>
      </c>
      <c r="AD330" s="267" t="e">
        <f t="shared" si="435"/>
        <v>#DIV/0!</v>
      </c>
      <c r="AE330" s="267" t="e">
        <f t="shared" si="436"/>
        <v>#DIV/0!</v>
      </c>
      <c r="AF330" s="354" t="e">
        <f t="shared" ca="1" si="437"/>
        <v>#DIV/0!</v>
      </c>
      <c r="AG330" s="100" t="e">
        <f t="shared" ca="1" si="438"/>
        <v>#DIV/0!</v>
      </c>
      <c r="AH330" s="100" t="e">
        <f t="shared" ca="1" si="439"/>
        <v>#DIV/0!</v>
      </c>
      <c r="AI330" s="354" t="e">
        <f t="shared" ca="1" si="440"/>
        <v>#DIV/0!</v>
      </c>
      <c r="AJ330" s="100" t="e">
        <f t="shared" ca="1" si="441"/>
        <v>#DIV/0!</v>
      </c>
      <c r="AK330" s="100" t="e">
        <f t="shared" ca="1" si="442"/>
        <v>#DIV/0!</v>
      </c>
      <c r="AL330" s="354" t="e">
        <f t="shared" ca="1" si="443"/>
        <v>#DIV/0!</v>
      </c>
      <c r="AM330" s="354" t="e">
        <f t="shared" ca="1" si="444"/>
        <v>#DIV/0!</v>
      </c>
      <c r="AN330" s="100" t="e">
        <f t="shared" ref="AN330:AO330" ca="1" si="552">SUM(AL326:AL330)</f>
        <v>#DIV/0!</v>
      </c>
      <c r="AO330" s="100" t="e">
        <f t="shared" ca="1" si="552"/>
        <v>#DIV/0!</v>
      </c>
      <c r="AP330" s="355" t="e">
        <f t="shared" ca="1" si="446"/>
        <v>#DIV/0!</v>
      </c>
      <c r="AQ330" s="355" t="e">
        <f t="shared" ca="1" si="447"/>
        <v>#DIV/0!</v>
      </c>
      <c r="AR330" s="355" t="e">
        <f t="shared" si="448"/>
        <v>#DIV/0!</v>
      </c>
      <c r="AS330" s="355" t="e">
        <f t="shared" si="449"/>
        <v>#DIV/0!</v>
      </c>
      <c r="AT330" s="355" t="e">
        <f t="shared" ca="1" si="450"/>
        <v>#DIV/0!</v>
      </c>
      <c r="AU330" s="355" t="e">
        <f t="shared" ca="1" si="451"/>
        <v>#DIV/0!</v>
      </c>
      <c r="AV330" s="355" t="e">
        <f t="shared" ca="1" si="452"/>
        <v>#DIV/0!</v>
      </c>
      <c r="AW330" s="379">
        <f t="shared" ca="1" si="453"/>
        <v>0</v>
      </c>
      <c r="AX330" s="351">
        <f t="shared" ca="1" si="454"/>
        <v>0</v>
      </c>
      <c r="AY330" s="174">
        <f t="shared" ca="1" si="455"/>
        <v>0</v>
      </c>
      <c r="AZ330" s="174">
        <f t="shared" ca="1" si="456"/>
        <v>0</v>
      </c>
      <c r="BA330" s="351"/>
      <c r="BB330" s="174"/>
      <c r="BC330" s="174"/>
      <c r="BD330" s="352">
        <f t="shared" si="457"/>
        <v>-1</v>
      </c>
      <c r="BE330" s="267">
        <f t="shared" si="458"/>
        <v>0</v>
      </c>
      <c r="BF330" s="267">
        <f t="shared" si="459"/>
        <v>-1</v>
      </c>
      <c r="BG330" s="354">
        <f t="shared" ca="1" si="460"/>
        <v>1</v>
      </c>
      <c r="BH330" s="100">
        <f t="shared" ca="1" si="461"/>
        <v>8</v>
      </c>
      <c r="BI330" s="100">
        <f t="shared" ca="1" si="462"/>
        <v>5</v>
      </c>
      <c r="BJ330" s="354">
        <f t="shared" ca="1" si="463"/>
        <v>0</v>
      </c>
      <c r="BK330" s="100">
        <f t="shared" ca="1" si="464"/>
        <v>2</v>
      </c>
      <c r="BL330" s="100">
        <f t="shared" ca="1" si="465"/>
        <v>1</v>
      </c>
      <c r="BM330" s="354">
        <f t="shared" ca="1" si="466"/>
        <v>0</v>
      </c>
      <c r="BN330" s="354"/>
      <c r="BQ330" s="355" t="str">
        <f t="shared" ca="1" si="467"/>
        <v/>
      </c>
      <c r="BR330" s="355" t="str">
        <f t="shared" ca="1" si="468"/>
        <v/>
      </c>
      <c r="BS330" s="355"/>
      <c r="BT330" s="355" t="str">
        <f t="shared" si="469"/>
        <v/>
      </c>
      <c r="BU330" s="355" t="str">
        <f t="shared" ca="1" si="470"/>
        <v/>
      </c>
      <c r="BV330" s="355" t="str">
        <f t="shared" ca="1" si="471"/>
        <v/>
      </c>
      <c r="BW330" s="355"/>
      <c r="BX330" s="379" t="e">
        <f t="shared" ca="1" si="472"/>
        <v>#DIV/0!</v>
      </c>
      <c r="BY330" s="351" t="e">
        <f t="shared" ca="1" si="473"/>
        <v>#DIV/0!</v>
      </c>
      <c r="BZ330" s="174" t="e">
        <f t="shared" ca="1" si="474"/>
        <v>#DIV/0!</v>
      </c>
      <c r="CA330" s="174" t="e">
        <f t="shared" ca="1" si="475"/>
        <v>#DIV/0!</v>
      </c>
      <c r="CB330" s="351"/>
      <c r="CC330" s="174"/>
      <c r="CD330" s="174"/>
      <c r="CE330" s="352" t="e">
        <f t="shared" si="476"/>
        <v>#DIV/0!</v>
      </c>
      <c r="CF330" s="267" t="e">
        <f t="shared" si="477"/>
        <v>#DIV/0!</v>
      </c>
      <c r="CG330" s="267" t="e">
        <f t="shared" si="478"/>
        <v>#DIV/0!</v>
      </c>
      <c r="CH330" s="354" t="e">
        <f t="shared" ca="1" si="479"/>
        <v>#DIV/0!</v>
      </c>
      <c r="CI330" s="100" t="e">
        <f t="shared" ca="1" si="480"/>
        <v>#DIV/0!</v>
      </c>
      <c r="CJ330" s="100" t="e">
        <f t="shared" ca="1" si="481"/>
        <v>#DIV/0!</v>
      </c>
      <c r="CK330" s="354" t="e">
        <f t="shared" ca="1" si="482"/>
        <v>#DIV/0!</v>
      </c>
      <c r="CL330" s="100" t="e">
        <f t="shared" ca="1" si="483"/>
        <v>#DIV/0!</v>
      </c>
      <c r="CM330" s="100" t="e">
        <f t="shared" ca="1" si="484"/>
        <v>#DIV/0!</v>
      </c>
      <c r="CN330" s="354" t="e">
        <f t="shared" ca="1" si="485"/>
        <v>#DIV/0!</v>
      </c>
      <c r="CO330" s="354"/>
      <c r="CR330" s="355" t="e">
        <f t="shared" ca="1" si="486"/>
        <v>#DIV/0!</v>
      </c>
      <c r="CS330" s="355" t="e">
        <f t="shared" ca="1" si="487"/>
        <v>#DIV/0!</v>
      </c>
      <c r="CT330" s="355"/>
      <c r="CU330" s="355" t="e">
        <f t="shared" si="488"/>
        <v>#DIV/0!</v>
      </c>
      <c r="CV330" s="355" t="e">
        <f t="shared" ca="1" si="489"/>
        <v>#DIV/0!</v>
      </c>
      <c r="CW330" s="355" t="e">
        <f t="shared" ca="1" si="490"/>
        <v>#DIV/0!</v>
      </c>
      <c r="CX330" s="402"/>
      <c r="CY330" t="e">
        <f t="shared" ca="1" si="491"/>
        <v>#DIV/0!</v>
      </c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</row>
    <row r="331" spans="1:133" x14ac:dyDescent="0.25">
      <c r="A331" s="126">
        <v>252</v>
      </c>
      <c r="B331" s="123" t="str">
        <f>IF(ввод!F254="","",ввод!F254)</f>
        <v/>
      </c>
      <c r="C331" s="123" t="str">
        <f>IF(ввод!G254="","",ввод!G254)</f>
        <v/>
      </c>
      <c r="D331" s="123" t="str">
        <f>IF(ввод!H254="","",ввод!H254)</f>
        <v/>
      </c>
      <c r="E331" s="124" t="str">
        <f>IF(ввод!I254="","",ввод!I254)</f>
        <v/>
      </c>
      <c r="F331" s="100" t="str">
        <f t="shared" si="526"/>
        <v/>
      </c>
      <c r="G331" s="257" t="str">
        <f>IF(AND(F331&gt;=2,COUNTA(ввод!D254)=1),1,"")</f>
        <v/>
      </c>
      <c r="H331" s="100" t="e">
        <f t="shared" si="423"/>
        <v>#DIV/0!</v>
      </c>
      <c r="K331" s="100" t="e">
        <f t="shared" si="419"/>
        <v>#DIV/0!</v>
      </c>
      <c r="M331" s="100" t="e">
        <f>IF(ISNUMBER(парам!$B$8),K331-парам!$B$8,K331-$B$3)</f>
        <v>#DIV/0!</v>
      </c>
      <c r="N331" s="100" t="e">
        <f t="shared" si="420"/>
        <v>#DIV/0!</v>
      </c>
      <c r="O331" s="125" t="e">
        <f t="shared" ca="1" si="424"/>
        <v>#DIV/0!</v>
      </c>
      <c r="P331" s="100">
        <f t="shared" si="425"/>
        <v>0</v>
      </c>
      <c r="Q331" s="100">
        <f t="shared" si="421"/>
        <v>0</v>
      </c>
      <c r="R331" s="125">
        <f t="shared" ca="1" si="426"/>
        <v>0</v>
      </c>
      <c r="S331" s="100" t="e">
        <f t="shared" si="492"/>
        <v>#DIV/0!</v>
      </c>
      <c r="T331" s="100" t="e">
        <f t="shared" si="427"/>
        <v>#DIV/0!</v>
      </c>
      <c r="U331" s="125" t="e">
        <f t="shared" ca="1" si="493"/>
        <v>#DIV/0!</v>
      </c>
      <c r="V331" s="174" t="e">
        <f t="shared" ca="1" si="428"/>
        <v>#DIV/0!</v>
      </c>
      <c r="W331" s="351" t="e">
        <f t="shared" ca="1" si="429"/>
        <v>#DIV/0!</v>
      </c>
      <c r="X331" s="174" t="e">
        <f t="shared" ca="1" si="430"/>
        <v>#DIV/0!</v>
      </c>
      <c r="Y331" s="174" t="e">
        <f t="shared" ca="1" si="431"/>
        <v>#DIV/0!</v>
      </c>
      <c r="Z331" s="351" t="e">
        <f t="shared" si="432"/>
        <v>#DIV/0!</v>
      </c>
      <c r="AA331" s="174" t="e">
        <f t="shared" si="433"/>
        <v>#DIV/0!</v>
      </c>
      <c r="AB331" s="174" t="e">
        <f t="shared" si="434"/>
        <v>#DIV/0!</v>
      </c>
      <c r="AC331" s="352" t="e">
        <f t="shared" si="494"/>
        <v>#DIV/0!</v>
      </c>
      <c r="AD331" s="267" t="e">
        <f t="shared" si="435"/>
        <v>#DIV/0!</v>
      </c>
      <c r="AE331" s="267" t="e">
        <f t="shared" si="436"/>
        <v>#DIV/0!</v>
      </c>
      <c r="AF331" s="354" t="e">
        <f t="shared" ca="1" si="437"/>
        <v>#DIV/0!</v>
      </c>
      <c r="AG331" s="100" t="e">
        <f t="shared" ca="1" si="438"/>
        <v>#DIV/0!</v>
      </c>
      <c r="AH331" s="100" t="e">
        <f t="shared" ca="1" si="439"/>
        <v>#DIV/0!</v>
      </c>
      <c r="AI331" s="354" t="e">
        <f t="shared" ca="1" si="440"/>
        <v>#DIV/0!</v>
      </c>
      <c r="AJ331" s="100" t="e">
        <f t="shared" ca="1" si="441"/>
        <v>#DIV/0!</v>
      </c>
      <c r="AK331" s="100" t="e">
        <f t="shared" ca="1" si="442"/>
        <v>#DIV/0!</v>
      </c>
      <c r="AL331" s="354" t="e">
        <f t="shared" ca="1" si="443"/>
        <v>#DIV/0!</v>
      </c>
      <c r="AM331" s="354" t="e">
        <f t="shared" ca="1" si="444"/>
        <v>#DIV/0!</v>
      </c>
      <c r="AN331" s="100" t="e">
        <f t="shared" ref="AN331:AO331" ca="1" si="553">SUM(AL327:AL331)</f>
        <v>#DIV/0!</v>
      </c>
      <c r="AO331" s="100" t="e">
        <f t="shared" ca="1" si="553"/>
        <v>#DIV/0!</v>
      </c>
      <c r="AP331" s="355" t="e">
        <f t="shared" ca="1" si="446"/>
        <v>#DIV/0!</v>
      </c>
      <c r="AQ331" s="355" t="e">
        <f t="shared" ca="1" si="447"/>
        <v>#DIV/0!</v>
      </c>
      <c r="AR331" s="355" t="e">
        <f t="shared" si="448"/>
        <v>#DIV/0!</v>
      </c>
      <c r="AS331" s="355" t="e">
        <f t="shared" si="449"/>
        <v>#DIV/0!</v>
      </c>
      <c r="AT331" s="355" t="e">
        <f t="shared" ca="1" si="450"/>
        <v>#DIV/0!</v>
      </c>
      <c r="AU331" s="355" t="e">
        <f t="shared" ca="1" si="451"/>
        <v>#DIV/0!</v>
      </c>
      <c r="AV331" s="355" t="e">
        <f t="shared" ca="1" si="452"/>
        <v>#DIV/0!</v>
      </c>
      <c r="AW331" s="379">
        <f t="shared" ca="1" si="453"/>
        <v>0</v>
      </c>
      <c r="AX331" s="351">
        <f t="shared" ca="1" si="454"/>
        <v>0</v>
      </c>
      <c r="AY331" s="174">
        <f t="shared" ca="1" si="455"/>
        <v>0</v>
      </c>
      <c r="AZ331" s="174">
        <f t="shared" ca="1" si="456"/>
        <v>0</v>
      </c>
      <c r="BA331" s="351"/>
      <c r="BB331" s="174"/>
      <c r="BC331" s="174"/>
      <c r="BD331" s="352">
        <f t="shared" si="457"/>
        <v>-1</v>
      </c>
      <c r="BE331" s="267">
        <f t="shared" si="458"/>
        <v>-2</v>
      </c>
      <c r="BF331" s="267">
        <f t="shared" si="459"/>
        <v>-1</v>
      </c>
      <c r="BG331" s="354">
        <f t="shared" ca="1" si="460"/>
        <v>1</v>
      </c>
      <c r="BH331" s="100">
        <f t="shared" ca="1" si="461"/>
        <v>9</v>
      </c>
      <c r="BI331" s="100">
        <f t="shared" ca="1" si="462"/>
        <v>5</v>
      </c>
      <c r="BJ331" s="354">
        <f t="shared" ca="1" si="463"/>
        <v>0</v>
      </c>
      <c r="BK331" s="100">
        <f t="shared" ca="1" si="464"/>
        <v>2</v>
      </c>
      <c r="BL331" s="100">
        <f t="shared" ca="1" si="465"/>
        <v>1</v>
      </c>
      <c r="BM331" s="354">
        <f t="shared" ca="1" si="466"/>
        <v>0</v>
      </c>
      <c r="BN331" s="354"/>
      <c r="BQ331" s="355" t="str">
        <f t="shared" ca="1" si="467"/>
        <v/>
      </c>
      <c r="BR331" s="355" t="str">
        <f t="shared" ca="1" si="468"/>
        <v/>
      </c>
      <c r="BS331" s="355"/>
      <c r="BT331" s="355" t="str">
        <f t="shared" si="469"/>
        <v/>
      </c>
      <c r="BU331" s="355" t="str">
        <f t="shared" ca="1" si="470"/>
        <v/>
      </c>
      <c r="BV331" s="355" t="str">
        <f t="shared" ca="1" si="471"/>
        <v/>
      </c>
      <c r="BW331" s="355"/>
      <c r="BX331" s="379" t="e">
        <f t="shared" ca="1" si="472"/>
        <v>#DIV/0!</v>
      </c>
      <c r="BY331" s="351" t="e">
        <f t="shared" ca="1" si="473"/>
        <v>#DIV/0!</v>
      </c>
      <c r="BZ331" s="174" t="e">
        <f t="shared" ca="1" si="474"/>
        <v>#DIV/0!</v>
      </c>
      <c r="CA331" s="174" t="e">
        <f t="shared" ca="1" si="475"/>
        <v>#DIV/0!</v>
      </c>
      <c r="CB331" s="351"/>
      <c r="CC331" s="174"/>
      <c r="CD331" s="174"/>
      <c r="CE331" s="352" t="e">
        <f t="shared" si="476"/>
        <v>#DIV/0!</v>
      </c>
      <c r="CF331" s="267" t="e">
        <f t="shared" si="477"/>
        <v>#DIV/0!</v>
      </c>
      <c r="CG331" s="267" t="e">
        <f t="shared" si="478"/>
        <v>#DIV/0!</v>
      </c>
      <c r="CH331" s="354" t="e">
        <f t="shared" ca="1" si="479"/>
        <v>#DIV/0!</v>
      </c>
      <c r="CI331" s="100" t="e">
        <f t="shared" ca="1" si="480"/>
        <v>#DIV/0!</v>
      </c>
      <c r="CJ331" s="100" t="e">
        <f t="shared" ca="1" si="481"/>
        <v>#DIV/0!</v>
      </c>
      <c r="CK331" s="354" t="e">
        <f t="shared" ca="1" si="482"/>
        <v>#DIV/0!</v>
      </c>
      <c r="CL331" s="100" t="e">
        <f t="shared" ca="1" si="483"/>
        <v>#DIV/0!</v>
      </c>
      <c r="CM331" s="100" t="e">
        <f t="shared" ca="1" si="484"/>
        <v>#DIV/0!</v>
      </c>
      <c r="CN331" s="354" t="e">
        <f t="shared" ca="1" si="485"/>
        <v>#DIV/0!</v>
      </c>
      <c r="CO331" s="354"/>
      <c r="CR331" s="355" t="e">
        <f t="shared" ca="1" si="486"/>
        <v>#DIV/0!</v>
      </c>
      <c r="CS331" s="355" t="e">
        <f t="shared" ca="1" si="487"/>
        <v>#DIV/0!</v>
      </c>
      <c r="CT331" s="355"/>
      <c r="CU331" s="355" t="e">
        <f t="shared" si="488"/>
        <v>#DIV/0!</v>
      </c>
      <c r="CV331" s="355" t="e">
        <f t="shared" ca="1" si="489"/>
        <v>#DIV/0!</v>
      </c>
      <c r="CW331" s="355" t="e">
        <f t="shared" ca="1" si="490"/>
        <v>#DIV/0!</v>
      </c>
      <c r="CX331" s="402"/>
      <c r="CY331" t="e">
        <f t="shared" ca="1" si="491"/>
        <v>#DIV/0!</v>
      </c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</row>
    <row r="332" spans="1:133" x14ac:dyDescent="0.25">
      <c r="A332" s="126">
        <v>253</v>
      </c>
      <c r="B332" s="123" t="str">
        <f>IF(ввод!F255="","",ввод!F255)</f>
        <v/>
      </c>
      <c r="C332" s="123" t="str">
        <f>IF(ввод!G255="","",ввод!G255)</f>
        <v/>
      </c>
      <c r="D332" s="123" t="str">
        <f>IF(ввод!H255="","",ввод!H255)</f>
        <v/>
      </c>
      <c r="E332" s="124" t="str">
        <f>IF(ввод!I255="","",ввод!I255)</f>
        <v/>
      </c>
      <c r="F332" s="100" t="str">
        <f t="shared" si="526"/>
        <v/>
      </c>
      <c r="G332" s="257" t="str">
        <f>IF(AND(F332&gt;=2,COUNTA(ввод!D255)=1),1,"")</f>
        <v/>
      </c>
      <c r="H332" s="100" t="e">
        <f t="shared" si="423"/>
        <v>#DIV/0!</v>
      </c>
      <c r="K332" s="100" t="e">
        <f t="shared" si="419"/>
        <v>#DIV/0!</v>
      </c>
      <c r="M332" s="100" t="e">
        <f>IF(ISNUMBER(парам!$B$8),K332-парам!$B$8,K332-$B$3)</f>
        <v>#DIV/0!</v>
      </c>
      <c r="N332" s="100" t="e">
        <f t="shared" si="420"/>
        <v>#DIV/0!</v>
      </c>
      <c r="O332" s="125" t="e">
        <f t="shared" ca="1" si="424"/>
        <v>#DIV/0!</v>
      </c>
      <c r="P332" s="100">
        <f t="shared" si="425"/>
        <v>0</v>
      </c>
      <c r="Q332" s="100">
        <f t="shared" si="421"/>
        <v>0</v>
      </c>
      <c r="R332" s="125">
        <f t="shared" ca="1" si="426"/>
        <v>0</v>
      </c>
      <c r="S332" s="100" t="e">
        <f t="shared" si="492"/>
        <v>#DIV/0!</v>
      </c>
      <c r="T332" s="100" t="e">
        <f t="shared" si="427"/>
        <v>#DIV/0!</v>
      </c>
      <c r="U332" s="125" t="e">
        <f t="shared" ca="1" si="493"/>
        <v>#DIV/0!</v>
      </c>
      <c r="V332" s="174" t="e">
        <f t="shared" ca="1" si="428"/>
        <v>#DIV/0!</v>
      </c>
      <c r="W332" s="351" t="e">
        <f t="shared" ca="1" si="429"/>
        <v>#DIV/0!</v>
      </c>
      <c r="X332" s="174" t="e">
        <f t="shared" ca="1" si="430"/>
        <v>#DIV/0!</v>
      </c>
      <c r="Y332" s="174" t="e">
        <f t="shared" ca="1" si="431"/>
        <v>#DIV/0!</v>
      </c>
      <c r="Z332" s="351" t="e">
        <f t="shared" si="432"/>
        <v>#DIV/0!</v>
      </c>
      <c r="AA332" s="174" t="e">
        <f t="shared" si="433"/>
        <v>#DIV/0!</v>
      </c>
      <c r="AB332" s="174" t="e">
        <f t="shared" si="434"/>
        <v>#DIV/0!</v>
      </c>
      <c r="AC332" s="352" t="e">
        <f t="shared" si="494"/>
        <v>#DIV/0!</v>
      </c>
      <c r="AD332" s="267" t="e">
        <f t="shared" si="435"/>
        <v>#DIV/0!</v>
      </c>
      <c r="AE332" s="267" t="e">
        <f t="shared" si="436"/>
        <v>#DIV/0!</v>
      </c>
      <c r="AF332" s="354" t="e">
        <f t="shared" ca="1" si="437"/>
        <v>#DIV/0!</v>
      </c>
      <c r="AG332" s="100" t="e">
        <f t="shared" ca="1" si="438"/>
        <v>#DIV/0!</v>
      </c>
      <c r="AH332" s="100" t="e">
        <f t="shared" ca="1" si="439"/>
        <v>#DIV/0!</v>
      </c>
      <c r="AI332" s="354" t="e">
        <f t="shared" ca="1" si="440"/>
        <v>#DIV/0!</v>
      </c>
      <c r="AJ332" s="100" t="e">
        <f t="shared" ca="1" si="441"/>
        <v>#DIV/0!</v>
      </c>
      <c r="AK332" s="100" t="e">
        <f t="shared" ca="1" si="442"/>
        <v>#DIV/0!</v>
      </c>
      <c r="AL332" s="354" t="e">
        <f t="shared" ca="1" si="443"/>
        <v>#DIV/0!</v>
      </c>
      <c r="AM332" s="354" t="e">
        <f t="shared" ca="1" si="444"/>
        <v>#DIV/0!</v>
      </c>
      <c r="AN332" s="100" t="e">
        <f t="shared" ref="AN332:AO332" ca="1" si="554">SUM(AL328:AL332)</f>
        <v>#DIV/0!</v>
      </c>
      <c r="AO332" s="100" t="e">
        <f t="shared" ca="1" si="554"/>
        <v>#DIV/0!</v>
      </c>
      <c r="AP332" s="355" t="e">
        <f t="shared" ca="1" si="446"/>
        <v>#DIV/0!</v>
      </c>
      <c r="AQ332" s="355" t="e">
        <f t="shared" ca="1" si="447"/>
        <v>#DIV/0!</v>
      </c>
      <c r="AR332" s="355" t="e">
        <f t="shared" si="448"/>
        <v>#DIV/0!</v>
      </c>
      <c r="AS332" s="355" t="e">
        <f t="shared" si="449"/>
        <v>#DIV/0!</v>
      </c>
      <c r="AT332" s="355" t="e">
        <f t="shared" ca="1" si="450"/>
        <v>#DIV/0!</v>
      </c>
      <c r="AU332" s="355" t="e">
        <f t="shared" ca="1" si="451"/>
        <v>#DIV/0!</v>
      </c>
      <c r="AV332" s="355" t="e">
        <f t="shared" ca="1" si="452"/>
        <v>#DIV/0!</v>
      </c>
      <c r="AW332" s="379">
        <f t="shared" ca="1" si="453"/>
        <v>0</v>
      </c>
      <c r="AX332" s="351">
        <f t="shared" ca="1" si="454"/>
        <v>0</v>
      </c>
      <c r="AY332" s="174">
        <f t="shared" ca="1" si="455"/>
        <v>0</v>
      </c>
      <c r="AZ332" s="174">
        <f t="shared" ca="1" si="456"/>
        <v>0</v>
      </c>
      <c r="BA332" s="351"/>
      <c r="BB332" s="174"/>
      <c r="BC332" s="174"/>
      <c r="BD332" s="352">
        <f t="shared" si="457"/>
        <v>-1</v>
      </c>
      <c r="BE332" s="267">
        <f t="shared" si="458"/>
        <v>-2</v>
      </c>
      <c r="BF332" s="267">
        <f t="shared" si="459"/>
        <v>-3</v>
      </c>
      <c r="BG332" s="354">
        <f t="shared" ca="1" si="460"/>
        <v>1</v>
      </c>
      <c r="BH332" s="100">
        <f t="shared" ca="1" si="461"/>
        <v>10</v>
      </c>
      <c r="BI332" s="100">
        <f t="shared" ca="1" si="462"/>
        <v>6</v>
      </c>
      <c r="BJ332" s="354">
        <f t="shared" ca="1" si="463"/>
        <v>0</v>
      </c>
      <c r="BK332" s="100">
        <f t="shared" ca="1" si="464"/>
        <v>2</v>
      </c>
      <c r="BL332" s="100">
        <f t="shared" ca="1" si="465"/>
        <v>0</v>
      </c>
      <c r="BM332" s="354">
        <f t="shared" ca="1" si="466"/>
        <v>0</v>
      </c>
      <c r="BN332" s="354"/>
      <c r="BQ332" s="355" t="str">
        <f t="shared" ca="1" si="467"/>
        <v/>
      </c>
      <c r="BR332" s="355" t="str">
        <f t="shared" ca="1" si="468"/>
        <v/>
      </c>
      <c r="BS332" s="355"/>
      <c r="BT332" s="355" t="str">
        <f t="shared" si="469"/>
        <v/>
      </c>
      <c r="BU332" s="355" t="str">
        <f t="shared" ca="1" si="470"/>
        <v/>
      </c>
      <c r="BV332" s="355" t="str">
        <f t="shared" ca="1" si="471"/>
        <v/>
      </c>
      <c r="BW332" s="355"/>
      <c r="BX332" s="379" t="e">
        <f t="shared" ca="1" si="472"/>
        <v>#DIV/0!</v>
      </c>
      <c r="BY332" s="351" t="e">
        <f t="shared" ca="1" si="473"/>
        <v>#DIV/0!</v>
      </c>
      <c r="BZ332" s="174" t="e">
        <f t="shared" ca="1" si="474"/>
        <v>#DIV/0!</v>
      </c>
      <c r="CA332" s="174" t="e">
        <f t="shared" ca="1" si="475"/>
        <v>#DIV/0!</v>
      </c>
      <c r="CB332" s="351"/>
      <c r="CC332" s="174"/>
      <c r="CD332" s="174"/>
      <c r="CE332" s="352" t="e">
        <f t="shared" si="476"/>
        <v>#DIV/0!</v>
      </c>
      <c r="CF332" s="267" t="e">
        <f t="shared" si="477"/>
        <v>#DIV/0!</v>
      </c>
      <c r="CG332" s="267" t="e">
        <f t="shared" si="478"/>
        <v>#DIV/0!</v>
      </c>
      <c r="CH332" s="354" t="e">
        <f t="shared" ca="1" si="479"/>
        <v>#DIV/0!</v>
      </c>
      <c r="CI332" s="100" t="e">
        <f t="shared" ca="1" si="480"/>
        <v>#DIV/0!</v>
      </c>
      <c r="CJ332" s="100" t="e">
        <f t="shared" ca="1" si="481"/>
        <v>#DIV/0!</v>
      </c>
      <c r="CK332" s="354" t="e">
        <f t="shared" ca="1" si="482"/>
        <v>#DIV/0!</v>
      </c>
      <c r="CL332" s="100" t="e">
        <f t="shared" ca="1" si="483"/>
        <v>#DIV/0!</v>
      </c>
      <c r="CM332" s="100" t="e">
        <f t="shared" ca="1" si="484"/>
        <v>#DIV/0!</v>
      </c>
      <c r="CN332" s="354" t="e">
        <f t="shared" ca="1" si="485"/>
        <v>#DIV/0!</v>
      </c>
      <c r="CO332" s="354"/>
      <c r="CR332" s="355" t="e">
        <f t="shared" ca="1" si="486"/>
        <v>#DIV/0!</v>
      </c>
      <c r="CS332" s="355" t="e">
        <f t="shared" ca="1" si="487"/>
        <v>#DIV/0!</v>
      </c>
      <c r="CT332" s="355"/>
      <c r="CU332" s="355" t="e">
        <f t="shared" si="488"/>
        <v>#DIV/0!</v>
      </c>
      <c r="CV332" s="355" t="e">
        <f t="shared" ca="1" si="489"/>
        <v>#DIV/0!</v>
      </c>
      <c r="CW332" s="355" t="e">
        <f t="shared" ca="1" si="490"/>
        <v>#DIV/0!</v>
      </c>
      <c r="CX332" s="402"/>
      <c r="CY332" t="e">
        <f t="shared" ca="1" si="491"/>
        <v>#DIV/0!</v>
      </c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</row>
    <row r="333" spans="1:133" x14ac:dyDescent="0.25">
      <c r="A333" s="126">
        <v>254</v>
      </c>
      <c r="B333" s="123" t="str">
        <f>IF(ввод!F256="","",ввод!F256)</f>
        <v/>
      </c>
      <c r="C333" s="123" t="str">
        <f>IF(ввод!G256="","",ввод!G256)</f>
        <v/>
      </c>
      <c r="D333" s="123" t="str">
        <f>IF(ввод!H256="","",ввод!H256)</f>
        <v/>
      </c>
      <c r="E333" s="124" t="str">
        <f>IF(ввод!I256="","",ввод!I256)</f>
        <v/>
      </c>
      <c r="F333" s="100" t="str">
        <f t="shared" si="526"/>
        <v/>
      </c>
      <c r="G333" s="257" t="str">
        <f>IF(AND(F333&gt;=2,COUNTA(ввод!D256)=1),1,"")</f>
        <v/>
      </c>
      <c r="H333" s="100" t="e">
        <f t="shared" si="423"/>
        <v>#DIV/0!</v>
      </c>
      <c r="K333" s="100" t="e">
        <f t="shared" si="419"/>
        <v>#DIV/0!</v>
      </c>
      <c r="M333" s="100" t="e">
        <f>IF(ISNUMBER(парам!$B$8),K333-парам!$B$8,K333-$B$3)</f>
        <v>#DIV/0!</v>
      </c>
      <c r="N333" s="100" t="e">
        <f t="shared" si="420"/>
        <v>#DIV/0!</v>
      </c>
      <c r="O333" s="125" t="e">
        <f t="shared" ca="1" si="424"/>
        <v>#DIV/0!</v>
      </c>
      <c r="P333" s="100">
        <f t="shared" si="425"/>
        <v>0</v>
      </c>
      <c r="Q333" s="100">
        <f t="shared" si="421"/>
        <v>0</v>
      </c>
      <c r="R333" s="125">
        <f t="shared" ca="1" si="426"/>
        <v>0</v>
      </c>
      <c r="S333" s="100" t="e">
        <f t="shared" si="492"/>
        <v>#DIV/0!</v>
      </c>
      <c r="T333" s="100" t="e">
        <f t="shared" si="427"/>
        <v>#DIV/0!</v>
      </c>
      <c r="U333" s="125" t="e">
        <f t="shared" ca="1" si="493"/>
        <v>#DIV/0!</v>
      </c>
      <c r="V333" s="174" t="e">
        <f t="shared" ca="1" si="428"/>
        <v>#DIV/0!</v>
      </c>
      <c r="W333" s="351" t="e">
        <f t="shared" ca="1" si="429"/>
        <v>#DIV/0!</v>
      </c>
      <c r="X333" s="174" t="e">
        <f t="shared" ca="1" si="430"/>
        <v>#DIV/0!</v>
      </c>
      <c r="Y333" s="174" t="e">
        <f t="shared" ca="1" si="431"/>
        <v>#DIV/0!</v>
      </c>
      <c r="Z333" s="351" t="e">
        <f t="shared" si="432"/>
        <v>#DIV/0!</v>
      </c>
      <c r="AA333" s="174" t="e">
        <f t="shared" si="433"/>
        <v>#DIV/0!</v>
      </c>
      <c r="AB333" s="174" t="e">
        <f t="shared" si="434"/>
        <v>#DIV/0!</v>
      </c>
      <c r="AC333" s="352" t="e">
        <f t="shared" si="494"/>
        <v>#DIV/0!</v>
      </c>
      <c r="AD333" s="267" t="e">
        <f t="shared" si="435"/>
        <v>#DIV/0!</v>
      </c>
      <c r="AE333" s="267" t="e">
        <f t="shared" si="436"/>
        <v>#DIV/0!</v>
      </c>
      <c r="AF333" s="354" t="e">
        <f t="shared" ca="1" si="437"/>
        <v>#DIV/0!</v>
      </c>
      <c r="AG333" s="100" t="e">
        <f t="shared" ca="1" si="438"/>
        <v>#DIV/0!</v>
      </c>
      <c r="AH333" s="100" t="e">
        <f t="shared" ca="1" si="439"/>
        <v>#DIV/0!</v>
      </c>
      <c r="AI333" s="354" t="e">
        <f t="shared" ca="1" si="440"/>
        <v>#DIV/0!</v>
      </c>
      <c r="AJ333" s="100" t="e">
        <f t="shared" ca="1" si="441"/>
        <v>#DIV/0!</v>
      </c>
      <c r="AK333" s="100" t="e">
        <f t="shared" ca="1" si="442"/>
        <v>#DIV/0!</v>
      </c>
      <c r="AL333" s="354" t="e">
        <f t="shared" ca="1" si="443"/>
        <v>#DIV/0!</v>
      </c>
      <c r="AM333" s="354" t="e">
        <f t="shared" ca="1" si="444"/>
        <v>#DIV/0!</v>
      </c>
      <c r="AN333" s="100" t="e">
        <f t="shared" ref="AN333:AO333" ca="1" si="555">SUM(AL329:AL333)</f>
        <v>#DIV/0!</v>
      </c>
      <c r="AO333" s="100" t="e">
        <f t="shared" ca="1" si="555"/>
        <v>#DIV/0!</v>
      </c>
      <c r="AP333" s="355" t="e">
        <f t="shared" ca="1" si="446"/>
        <v>#DIV/0!</v>
      </c>
      <c r="AQ333" s="355" t="e">
        <f t="shared" ca="1" si="447"/>
        <v>#DIV/0!</v>
      </c>
      <c r="AR333" s="355" t="e">
        <f t="shared" si="448"/>
        <v>#DIV/0!</v>
      </c>
      <c r="AS333" s="355" t="e">
        <f t="shared" si="449"/>
        <v>#DIV/0!</v>
      </c>
      <c r="AT333" s="355" t="e">
        <f t="shared" ca="1" si="450"/>
        <v>#DIV/0!</v>
      </c>
      <c r="AU333" s="355" t="e">
        <f t="shared" ca="1" si="451"/>
        <v>#DIV/0!</v>
      </c>
      <c r="AV333" s="355" t="e">
        <f t="shared" ca="1" si="452"/>
        <v>#DIV/0!</v>
      </c>
      <c r="AW333" s="379">
        <f t="shared" ca="1" si="453"/>
        <v>0</v>
      </c>
      <c r="AX333" s="351">
        <f t="shared" ca="1" si="454"/>
        <v>0</v>
      </c>
      <c r="AY333" s="174">
        <f t="shared" ca="1" si="455"/>
        <v>0</v>
      </c>
      <c r="AZ333" s="174">
        <f t="shared" ca="1" si="456"/>
        <v>0</v>
      </c>
      <c r="BA333" s="351"/>
      <c r="BB333" s="174"/>
      <c r="BC333" s="174"/>
      <c r="BD333" s="352">
        <f t="shared" si="457"/>
        <v>-1</v>
      </c>
      <c r="BE333" s="267">
        <f t="shared" si="458"/>
        <v>-4</v>
      </c>
      <c r="BF333" s="267">
        <f t="shared" si="459"/>
        <v>-5</v>
      </c>
      <c r="BG333" s="354">
        <f t="shared" ca="1" si="460"/>
        <v>1</v>
      </c>
      <c r="BH333" s="100">
        <f t="shared" ca="1" si="461"/>
        <v>11</v>
      </c>
      <c r="BI333" s="100">
        <f t="shared" ca="1" si="462"/>
        <v>6</v>
      </c>
      <c r="BJ333" s="354">
        <f t="shared" ca="1" si="463"/>
        <v>0</v>
      </c>
      <c r="BK333" s="100">
        <f t="shared" ca="1" si="464"/>
        <v>1</v>
      </c>
      <c r="BL333" s="100">
        <f t="shared" ca="1" si="465"/>
        <v>0</v>
      </c>
      <c r="BM333" s="354">
        <f t="shared" ca="1" si="466"/>
        <v>0</v>
      </c>
      <c r="BN333" s="354"/>
      <c r="BQ333" s="355" t="str">
        <f t="shared" ca="1" si="467"/>
        <v/>
      </c>
      <c r="BR333" s="355" t="str">
        <f t="shared" ca="1" si="468"/>
        <v/>
      </c>
      <c r="BS333" s="355"/>
      <c r="BT333" s="355" t="str">
        <f t="shared" si="469"/>
        <v/>
      </c>
      <c r="BU333" s="355" t="str">
        <f t="shared" ca="1" si="470"/>
        <v/>
      </c>
      <c r="BV333" s="355" t="str">
        <f t="shared" ca="1" si="471"/>
        <v/>
      </c>
      <c r="BW333" s="355"/>
      <c r="BX333" s="379" t="e">
        <f t="shared" ca="1" si="472"/>
        <v>#DIV/0!</v>
      </c>
      <c r="BY333" s="351" t="e">
        <f t="shared" ca="1" si="473"/>
        <v>#DIV/0!</v>
      </c>
      <c r="BZ333" s="174" t="e">
        <f t="shared" ca="1" si="474"/>
        <v>#DIV/0!</v>
      </c>
      <c r="CA333" s="174" t="e">
        <f t="shared" ca="1" si="475"/>
        <v>#DIV/0!</v>
      </c>
      <c r="CB333" s="351"/>
      <c r="CC333" s="174"/>
      <c r="CD333" s="174"/>
      <c r="CE333" s="352" t="e">
        <f t="shared" si="476"/>
        <v>#DIV/0!</v>
      </c>
      <c r="CF333" s="267" t="e">
        <f t="shared" si="477"/>
        <v>#DIV/0!</v>
      </c>
      <c r="CG333" s="267" t="e">
        <f t="shared" si="478"/>
        <v>#DIV/0!</v>
      </c>
      <c r="CH333" s="354" t="e">
        <f t="shared" ca="1" si="479"/>
        <v>#DIV/0!</v>
      </c>
      <c r="CI333" s="100" t="e">
        <f t="shared" ca="1" si="480"/>
        <v>#DIV/0!</v>
      </c>
      <c r="CJ333" s="100" t="e">
        <f t="shared" ca="1" si="481"/>
        <v>#DIV/0!</v>
      </c>
      <c r="CK333" s="354" t="e">
        <f t="shared" ca="1" si="482"/>
        <v>#DIV/0!</v>
      </c>
      <c r="CL333" s="100" t="e">
        <f t="shared" ca="1" si="483"/>
        <v>#DIV/0!</v>
      </c>
      <c r="CM333" s="100" t="e">
        <f t="shared" ca="1" si="484"/>
        <v>#DIV/0!</v>
      </c>
      <c r="CN333" s="354" t="e">
        <f t="shared" ca="1" si="485"/>
        <v>#DIV/0!</v>
      </c>
      <c r="CO333" s="354"/>
      <c r="CR333" s="355" t="e">
        <f t="shared" ca="1" si="486"/>
        <v>#DIV/0!</v>
      </c>
      <c r="CS333" s="355" t="e">
        <f t="shared" ca="1" si="487"/>
        <v>#DIV/0!</v>
      </c>
      <c r="CT333" s="355"/>
      <c r="CU333" s="355" t="e">
        <f t="shared" si="488"/>
        <v>#DIV/0!</v>
      </c>
      <c r="CV333" s="355" t="e">
        <f t="shared" ca="1" si="489"/>
        <v>#DIV/0!</v>
      </c>
      <c r="CW333" s="355" t="e">
        <f t="shared" ca="1" si="490"/>
        <v>#DIV/0!</v>
      </c>
      <c r="CX333" s="402"/>
      <c r="CY333" t="e">
        <f t="shared" ca="1" si="491"/>
        <v>#DIV/0!</v>
      </c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</row>
    <row r="334" spans="1:133" x14ac:dyDescent="0.25">
      <c r="A334" s="126">
        <v>255</v>
      </c>
      <c r="B334" s="123" t="str">
        <f>IF(ввод!F257="","",ввод!F257)</f>
        <v/>
      </c>
      <c r="C334" s="123" t="str">
        <f>IF(ввод!G257="","",ввод!G257)</f>
        <v/>
      </c>
      <c r="D334" s="123" t="str">
        <f>IF(ввод!H257="","",ввод!H257)</f>
        <v/>
      </c>
      <c r="E334" s="124" t="str">
        <f>IF(ввод!I257="","",ввод!I257)</f>
        <v/>
      </c>
      <c r="F334" s="100" t="str">
        <f t="shared" si="526"/>
        <v/>
      </c>
      <c r="G334" s="257" t="str">
        <f>IF(AND(F334&gt;=2,COUNTA(ввод!D257)=1),1,"")</f>
        <v/>
      </c>
      <c r="H334" s="100" t="e">
        <f t="shared" si="423"/>
        <v>#DIV/0!</v>
      </c>
      <c r="K334" s="100" t="e">
        <f t="shared" si="419"/>
        <v>#DIV/0!</v>
      </c>
      <c r="M334" s="100" t="e">
        <f>IF(ISNUMBER(парам!$B$8),K334-парам!$B$8,K334-$B$3)</f>
        <v>#DIV/0!</v>
      </c>
      <c r="N334" s="100" t="e">
        <f t="shared" si="420"/>
        <v>#DIV/0!</v>
      </c>
      <c r="O334" s="125" t="e">
        <f t="shared" ca="1" si="424"/>
        <v>#DIV/0!</v>
      </c>
      <c r="P334" s="100">
        <f t="shared" si="425"/>
        <v>0</v>
      </c>
      <c r="Q334" s="100">
        <f t="shared" si="421"/>
        <v>0</v>
      </c>
      <c r="R334" s="125">
        <f t="shared" ca="1" si="426"/>
        <v>0</v>
      </c>
      <c r="S334" s="100" t="e">
        <f t="shared" si="492"/>
        <v>#DIV/0!</v>
      </c>
      <c r="T334" s="100" t="e">
        <f t="shared" si="427"/>
        <v>#DIV/0!</v>
      </c>
      <c r="U334" s="125" t="e">
        <f t="shared" ca="1" si="493"/>
        <v>#DIV/0!</v>
      </c>
      <c r="V334" s="174" t="e">
        <f t="shared" ca="1" si="428"/>
        <v>#DIV/0!</v>
      </c>
      <c r="W334" s="351" t="e">
        <f t="shared" ca="1" si="429"/>
        <v>#DIV/0!</v>
      </c>
      <c r="X334" s="174" t="e">
        <f t="shared" ca="1" si="430"/>
        <v>#DIV/0!</v>
      </c>
      <c r="Y334" s="174" t="e">
        <f t="shared" ca="1" si="431"/>
        <v>#DIV/0!</v>
      </c>
      <c r="Z334" s="351" t="e">
        <f t="shared" si="432"/>
        <v>#DIV/0!</v>
      </c>
      <c r="AA334" s="174" t="e">
        <f t="shared" si="433"/>
        <v>#DIV/0!</v>
      </c>
      <c r="AB334" s="174" t="e">
        <f t="shared" si="434"/>
        <v>#DIV/0!</v>
      </c>
      <c r="AC334" s="352" t="e">
        <f t="shared" si="494"/>
        <v>#DIV/0!</v>
      </c>
      <c r="AD334" s="267" t="e">
        <f t="shared" si="435"/>
        <v>#DIV/0!</v>
      </c>
      <c r="AE334" s="267" t="e">
        <f t="shared" si="436"/>
        <v>#DIV/0!</v>
      </c>
      <c r="AF334" s="354" t="e">
        <f t="shared" ca="1" si="437"/>
        <v>#DIV/0!</v>
      </c>
      <c r="AG334" s="100" t="e">
        <f t="shared" ca="1" si="438"/>
        <v>#DIV/0!</v>
      </c>
      <c r="AH334" s="100" t="e">
        <f t="shared" ca="1" si="439"/>
        <v>#DIV/0!</v>
      </c>
      <c r="AI334" s="354" t="e">
        <f t="shared" ca="1" si="440"/>
        <v>#DIV/0!</v>
      </c>
      <c r="AJ334" s="100" t="e">
        <f t="shared" ca="1" si="441"/>
        <v>#DIV/0!</v>
      </c>
      <c r="AK334" s="100" t="e">
        <f t="shared" ca="1" si="442"/>
        <v>#DIV/0!</v>
      </c>
      <c r="AL334" s="354" t="e">
        <f t="shared" ca="1" si="443"/>
        <v>#DIV/0!</v>
      </c>
      <c r="AM334" s="354" t="e">
        <f t="shared" ca="1" si="444"/>
        <v>#DIV/0!</v>
      </c>
      <c r="AN334" s="100" t="e">
        <f t="shared" ref="AN334:AO334" ca="1" si="556">SUM(AL330:AL334)</f>
        <v>#DIV/0!</v>
      </c>
      <c r="AO334" s="100" t="e">
        <f t="shared" ca="1" si="556"/>
        <v>#DIV/0!</v>
      </c>
      <c r="AP334" s="355" t="e">
        <f t="shared" ca="1" si="446"/>
        <v>#DIV/0!</v>
      </c>
      <c r="AQ334" s="355" t="e">
        <f t="shared" ca="1" si="447"/>
        <v>#DIV/0!</v>
      </c>
      <c r="AR334" s="355" t="e">
        <f t="shared" si="448"/>
        <v>#DIV/0!</v>
      </c>
      <c r="AS334" s="355" t="e">
        <f t="shared" si="449"/>
        <v>#DIV/0!</v>
      </c>
      <c r="AT334" s="355" t="e">
        <f t="shared" ca="1" si="450"/>
        <v>#DIV/0!</v>
      </c>
      <c r="AU334" s="355" t="e">
        <f t="shared" ca="1" si="451"/>
        <v>#DIV/0!</v>
      </c>
      <c r="AV334" s="355" t="e">
        <f t="shared" ca="1" si="452"/>
        <v>#DIV/0!</v>
      </c>
      <c r="AW334" s="379">
        <f t="shared" ca="1" si="453"/>
        <v>0</v>
      </c>
      <c r="AX334" s="351">
        <f t="shared" ca="1" si="454"/>
        <v>0</v>
      </c>
      <c r="AY334" s="174">
        <f t="shared" ca="1" si="455"/>
        <v>0</v>
      </c>
      <c r="AZ334" s="174">
        <f t="shared" ca="1" si="456"/>
        <v>0</v>
      </c>
      <c r="BA334" s="351"/>
      <c r="BB334" s="174"/>
      <c r="BC334" s="174"/>
      <c r="BD334" s="352">
        <f t="shared" si="457"/>
        <v>-1</v>
      </c>
      <c r="BE334" s="267">
        <f t="shared" si="458"/>
        <v>-6</v>
      </c>
      <c r="BF334" s="267">
        <f t="shared" si="459"/>
        <v>-5</v>
      </c>
      <c r="BG334" s="354">
        <f t="shared" ca="1" si="460"/>
        <v>1</v>
      </c>
      <c r="BH334" s="100">
        <f t="shared" ca="1" si="461"/>
        <v>11</v>
      </c>
      <c r="BI334" s="100">
        <f t="shared" ca="1" si="462"/>
        <v>6</v>
      </c>
      <c r="BJ334" s="354">
        <f t="shared" ca="1" si="463"/>
        <v>0</v>
      </c>
      <c r="BK334" s="100">
        <f t="shared" ca="1" si="464"/>
        <v>1</v>
      </c>
      <c r="BL334" s="100">
        <f t="shared" ca="1" si="465"/>
        <v>0</v>
      </c>
      <c r="BM334" s="354">
        <f t="shared" ca="1" si="466"/>
        <v>0</v>
      </c>
      <c r="BN334" s="354"/>
      <c r="BQ334" s="355" t="str">
        <f t="shared" ca="1" si="467"/>
        <v/>
      </c>
      <c r="BR334" s="355" t="str">
        <f t="shared" ca="1" si="468"/>
        <v/>
      </c>
      <c r="BS334" s="355"/>
      <c r="BT334" s="355" t="str">
        <f t="shared" si="469"/>
        <v xml:space="preserve">wr6D </v>
      </c>
      <c r="BU334" s="355" t="str">
        <f t="shared" ca="1" si="470"/>
        <v/>
      </c>
      <c r="BV334" s="355" t="str">
        <f t="shared" ca="1" si="471"/>
        <v/>
      </c>
      <c r="BW334" s="355"/>
      <c r="BX334" s="379" t="e">
        <f t="shared" ca="1" si="472"/>
        <v>#DIV/0!</v>
      </c>
      <c r="BY334" s="351" t="e">
        <f t="shared" ca="1" si="473"/>
        <v>#DIV/0!</v>
      </c>
      <c r="BZ334" s="174" t="e">
        <f t="shared" ca="1" si="474"/>
        <v>#DIV/0!</v>
      </c>
      <c r="CA334" s="174" t="e">
        <f t="shared" ca="1" si="475"/>
        <v>#DIV/0!</v>
      </c>
      <c r="CB334" s="351"/>
      <c r="CC334" s="174"/>
      <c r="CD334" s="174"/>
      <c r="CE334" s="352" t="e">
        <f t="shared" si="476"/>
        <v>#DIV/0!</v>
      </c>
      <c r="CF334" s="267" t="e">
        <f t="shared" si="477"/>
        <v>#DIV/0!</v>
      </c>
      <c r="CG334" s="267" t="e">
        <f t="shared" si="478"/>
        <v>#DIV/0!</v>
      </c>
      <c r="CH334" s="354" t="e">
        <f t="shared" ca="1" si="479"/>
        <v>#DIV/0!</v>
      </c>
      <c r="CI334" s="100" t="e">
        <f t="shared" ca="1" si="480"/>
        <v>#DIV/0!</v>
      </c>
      <c r="CJ334" s="100" t="e">
        <f t="shared" ca="1" si="481"/>
        <v>#DIV/0!</v>
      </c>
      <c r="CK334" s="354" t="e">
        <f t="shared" ca="1" si="482"/>
        <v>#DIV/0!</v>
      </c>
      <c r="CL334" s="100" t="e">
        <f t="shared" ca="1" si="483"/>
        <v>#DIV/0!</v>
      </c>
      <c r="CM334" s="100" t="e">
        <f t="shared" ca="1" si="484"/>
        <v>#DIV/0!</v>
      </c>
      <c r="CN334" s="354" t="e">
        <f t="shared" ca="1" si="485"/>
        <v>#DIV/0!</v>
      </c>
      <c r="CO334" s="354"/>
      <c r="CR334" s="355" t="e">
        <f t="shared" ca="1" si="486"/>
        <v>#DIV/0!</v>
      </c>
      <c r="CS334" s="355" t="e">
        <f t="shared" ca="1" si="487"/>
        <v>#DIV/0!</v>
      </c>
      <c r="CT334" s="355"/>
      <c r="CU334" s="355" t="e">
        <f t="shared" si="488"/>
        <v>#DIV/0!</v>
      </c>
      <c r="CV334" s="355" t="e">
        <f t="shared" ca="1" si="489"/>
        <v>#DIV/0!</v>
      </c>
      <c r="CW334" s="355" t="e">
        <f t="shared" ca="1" si="490"/>
        <v>#DIV/0!</v>
      </c>
      <c r="CX334" s="402"/>
      <c r="CY334" t="e">
        <f t="shared" ca="1" si="491"/>
        <v>#DIV/0!</v>
      </c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</row>
    <row r="335" spans="1:133" x14ac:dyDescent="0.25">
      <c r="A335" s="126">
        <v>256</v>
      </c>
      <c r="B335" s="123" t="str">
        <f>IF(ввод!F258="","",ввод!F258)</f>
        <v/>
      </c>
      <c r="C335" s="123" t="str">
        <f>IF(ввод!G258="","",ввод!G258)</f>
        <v/>
      </c>
      <c r="D335" s="123" t="str">
        <f>IF(ввод!H258="","",ввод!H258)</f>
        <v/>
      </c>
      <c r="E335" s="124" t="str">
        <f>IF(ввод!I258="","",ввод!I258)</f>
        <v/>
      </c>
      <c r="F335" s="100" t="str">
        <f t="shared" si="526"/>
        <v/>
      </c>
      <c r="G335" s="257" t="str">
        <f>IF(AND(F335&gt;=2,COUNTA(ввод!D258)=1),1,"")</f>
        <v/>
      </c>
      <c r="H335" s="100" t="e">
        <f t="shared" si="423"/>
        <v>#DIV/0!</v>
      </c>
      <c r="K335" s="100" t="e">
        <f t="shared" si="419"/>
        <v>#DIV/0!</v>
      </c>
      <c r="M335" s="100" t="e">
        <f>IF(ISNUMBER(парам!$B$8),K335-парам!$B$8,K335-$B$3)</f>
        <v>#DIV/0!</v>
      </c>
      <c r="N335" s="100" t="e">
        <f t="shared" si="420"/>
        <v>#DIV/0!</v>
      </c>
      <c r="O335" s="125" t="e">
        <f t="shared" ca="1" si="424"/>
        <v>#DIV/0!</v>
      </c>
      <c r="P335" s="100">
        <f t="shared" si="425"/>
        <v>0</v>
      </c>
      <c r="Q335" s="100">
        <f t="shared" si="421"/>
        <v>0</v>
      </c>
      <c r="R335" s="125">
        <f t="shared" ca="1" si="426"/>
        <v>0</v>
      </c>
      <c r="S335" s="100" t="e">
        <f t="shared" si="492"/>
        <v>#DIV/0!</v>
      </c>
      <c r="T335" s="100" t="e">
        <f t="shared" si="427"/>
        <v>#DIV/0!</v>
      </c>
      <c r="U335" s="125" t="e">
        <f t="shared" ca="1" si="493"/>
        <v>#DIV/0!</v>
      </c>
      <c r="V335" s="174" t="e">
        <f t="shared" ca="1" si="428"/>
        <v>#DIV/0!</v>
      </c>
      <c r="W335" s="351" t="e">
        <f t="shared" ca="1" si="429"/>
        <v>#DIV/0!</v>
      </c>
      <c r="X335" s="174" t="e">
        <f t="shared" ca="1" si="430"/>
        <v>#DIV/0!</v>
      </c>
      <c r="Y335" s="174" t="e">
        <f t="shared" ca="1" si="431"/>
        <v>#DIV/0!</v>
      </c>
      <c r="Z335" s="351" t="e">
        <f t="shared" si="432"/>
        <v>#DIV/0!</v>
      </c>
      <c r="AA335" s="174" t="e">
        <f t="shared" si="433"/>
        <v>#DIV/0!</v>
      </c>
      <c r="AB335" s="174" t="e">
        <f t="shared" si="434"/>
        <v>#DIV/0!</v>
      </c>
      <c r="AC335" s="352" t="e">
        <f t="shared" si="494"/>
        <v>#DIV/0!</v>
      </c>
      <c r="AD335" s="267" t="e">
        <f t="shared" si="435"/>
        <v>#DIV/0!</v>
      </c>
      <c r="AE335" s="267" t="e">
        <f t="shared" si="436"/>
        <v>#DIV/0!</v>
      </c>
      <c r="AF335" s="354" t="e">
        <f t="shared" ca="1" si="437"/>
        <v>#DIV/0!</v>
      </c>
      <c r="AG335" s="100" t="e">
        <f t="shared" ca="1" si="438"/>
        <v>#DIV/0!</v>
      </c>
      <c r="AH335" s="100" t="e">
        <f t="shared" ca="1" si="439"/>
        <v>#DIV/0!</v>
      </c>
      <c r="AI335" s="354" t="e">
        <f t="shared" ca="1" si="440"/>
        <v>#DIV/0!</v>
      </c>
      <c r="AJ335" s="100" t="e">
        <f t="shared" ca="1" si="441"/>
        <v>#DIV/0!</v>
      </c>
      <c r="AK335" s="100" t="e">
        <f t="shared" ca="1" si="442"/>
        <v>#DIV/0!</v>
      </c>
      <c r="AL335" s="354" t="e">
        <f t="shared" ca="1" si="443"/>
        <v>#DIV/0!</v>
      </c>
      <c r="AM335" s="354" t="e">
        <f t="shared" ca="1" si="444"/>
        <v>#DIV/0!</v>
      </c>
      <c r="AN335" s="100" t="e">
        <f t="shared" ref="AN335:AO335" ca="1" si="557">SUM(AL331:AL335)</f>
        <v>#DIV/0!</v>
      </c>
      <c r="AO335" s="100" t="e">
        <f t="shared" ca="1" si="557"/>
        <v>#DIV/0!</v>
      </c>
      <c r="AP335" s="355" t="e">
        <f t="shared" ca="1" si="446"/>
        <v>#DIV/0!</v>
      </c>
      <c r="AQ335" s="355" t="e">
        <f t="shared" ca="1" si="447"/>
        <v>#DIV/0!</v>
      </c>
      <c r="AR335" s="355" t="e">
        <f t="shared" si="448"/>
        <v>#DIV/0!</v>
      </c>
      <c r="AS335" s="355" t="e">
        <f t="shared" si="449"/>
        <v>#DIV/0!</v>
      </c>
      <c r="AT335" s="355" t="e">
        <f t="shared" ca="1" si="450"/>
        <v>#DIV/0!</v>
      </c>
      <c r="AU335" s="355" t="e">
        <f t="shared" ca="1" si="451"/>
        <v>#DIV/0!</v>
      </c>
      <c r="AV335" s="355" t="e">
        <f t="shared" ca="1" si="452"/>
        <v>#DIV/0!</v>
      </c>
      <c r="AW335" s="379">
        <f t="shared" ca="1" si="453"/>
        <v>0</v>
      </c>
      <c r="AX335" s="351">
        <f t="shared" ca="1" si="454"/>
        <v>0</v>
      </c>
      <c r="AY335" s="174">
        <f t="shared" ca="1" si="455"/>
        <v>0</v>
      </c>
      <c r="AZ335" s="174">
        <f t="shared" ca="1" si="456"/>
        <v>0</v>
      </c>
      <c r="BA335" s="351"/>
      <c r="BB335" s="174"/>
      <c r="BC335" s="174"/>
      <c r="BD335" s="352">
        <f t="shared" si="457"/>
        <v>-1</v>
      </c>
      <c r="BE335" s="267">
        <f t="shared" si="458"/>
        <v>-6</v>
      </c>
      <c r="BF335" s="267">
        <f t="shared" si="459"/>
        <v>-5</v>
      </c>
      <c r="BG335" s="354">
        <f t="shared" ca="1" si="460"/>
        <v>1</v>
      </c>
      <c r="BH335" s="100">
        <f t="shared" ca="1" si="461"/>
        <v>12</v>
      </c>
      <c r="BI335" s="100">
        <f t="shared" ca="1" si="462"/>
        <v>7</v>
      </c>
      <c r="BJ335" s="354">
        <f t="shared" ca="1" si="463"/>
        <v>0</v>
      </c>
      <c r="BK335" s="100">
        <f t="shared" ca="1" si="464"/>
        <v>1</v>
      </c>
      <c r="BL335" s="100">
        <f t="shared" ca="1" si="465"/>
        <v>0</v>
      </c>
      <c r="BM335" s="354">
        <f t="shared" ca="1" si="466"/>
        <v>0</v>
      </c>
      <c r="BN335" s="354"/>
      <c r="BQ335" s="355" t="str">
        <f t="shared" ca="1" si="467"/>
        <v/>
      </c>
      <c r="BR335" s="355" t="str">
        <f t="shared" ca="1" si="468"/>
        <v/>
      </c>
      <c r="BS335" s="355"/>
      <c r="BT335" s="355" t="str">
        <f t="shared" si="469"/>
        <v xml:space="preserve">wr6D </v>
      </c>
      <c r="BU335" s="355" t="str">
        <f t="shared" ca="1" si="470"/>
        <v/>
      </c>
      <c r="BV335" s="355" t="str">
        <f t="shared" ca="1" si="471"/>
        <v/>
      </c>
      <c r="BW335" s="355"/>
      <c r="BX335" s="379" t="e">
        <f t="shared" ca="1" si="472"/>
        <v>#DIV/0!</v>
      </c>
      <c r="BY335" s="351" t="e">
        <f t="shared" ca="1" si="473"/>
        <v>#DIV/0!</v>
      </c>
      <c r="BZ335" s="174" t="e">
        <f t="shared" ca="1" si="474"/>
        <v>#DIV/0!</v>
      </c>
      <c r="CA335" s="174" t="e">
        <f t="shared" ca="1" si="475"/>
        <v>#DIV/0!</v>
      </c>
      <c r="CB335" s="351"/>
      <c r="CC335" s="174"/>
      <c r="CD335" s="174"/>
      <c r="CE335" s="352" t="e">
        <f t="shared" si="476"/>
        <v>#DIV/0!</v>
      </c>
      <c r="CF335" s="267" t="e">
        <f t="shared" si="477"/>
        <v>#DIV/0!</v>
      </c>
      <c r="CG335" s="267" t="e">
        <f t="shared" si="478"/>
        <v>#DIV/0!</v>
      </c>
      <c r="CH335" s="354" t="e">
        <f t="shared" ca="1" si="479"/>
        <v>#DIV/0!</v>
      </c>
      <c r="CI335" s="100" t="e">
        <f t="shared" ca="1" si="480"/>
        <v>#DIV/0!</v>
      </c>
      <c r="CJ335" s="100" t="e">
        <f t="shared" ca="1" si="481"/>
        <v>#DIV/0!</v>
      </c>
      <c r="CK335" s="354" t="e">
        <f t="shared" ca="1" si="482"/>
        <v>#DIV/0!</v>
      </c>
      <c r="CL335" s="100" t="e">
        <f t="shared" ca="1" si="483"/>
        <v>#DIV/0!</v>
      </c>
      <c r="CM335" s="100" t="e">
        <f t="shared" ca="1" si="484"/>
        <v>#DIV/0!</v>
      </c>
      <c r="CN335" s="354" t="e">
        <f t="shared" ca="1" si="485"/>
        <v>#DIV/0!</v>
      </c>
      <c r="CO335" s="354"/>
      <c r="CR335" s="355" t="e">
        <f t="shared" ca="1" si="486"/>
        <v>#DIV/0!</v>
      </c>
      <c r="CS335" s="355" t="e">
        <f t="shared" ca="1" si="487"/>
        <v>#DIV/0!</v>
      </c>
      <c r="CT335" s="355"/>
      <c r="CU335" s="355" t="e">
        <f t="shared" si="488"/>
        <v>#DIV/0!</v>
      </c>
      <c r="CV335" s="355" t="e">
        <f t="shared" ca="1" si="489"/>
        <v>#DIV/0!</v>
      </c>
      <c r="CW335" s="355" t="e">
        <f t="shared" ca="1" si="490"/>
        <v>#DIV/0!</v>
      </c>
      <c r="CX335" s="402"/>
      <c r="CY335" t="e">
        <f t="shared" ca="1" si="491"/>
        <v>#DIV/0!</v>
      </c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</row>
    <row r="336" spans="1:133" x14ac:dyDescent="0.25">
      <c r="A336" s="126">
        <v>257</v>
      </c>
      <c r="B336" s="123" t="str">
        <f>IF(ввод!F259="","",ввод!F259)</f>
        <v/>
      </c>
      <c r="C336" s="123" t="str">
        <f>IF(ввод!G259="","",ввод!G259)</f>
        <v/>
      </c>
      <c r="D336" s="123" t="str">
        <f>IF(ввод!H259="","",ввод!H259)</f>
        <v/>
      </c>
      <c r="E336" s="124" t="str">
        <f>IF(ввод!I259="","",ввод!I259)</f>
        <v/>
      </c>
      <c r="F336" s="100" t="str">
        <f t="shared" si="526"/>
        <v/>
      </c>
      <c r="G336" s="257" t="str">
        <f>IF(AND(F336&gt;=2,COUNTA(ввод!D259)=1),1,"")</f>
        <v/>
      </c>
      <c r="H336" s="100" t="e">
        <f t="shared" si="423"/>
        <v>#DIV/0!</v>
      </c>
      <c r="K336" s="100" t="e">
        <f t="shared" ref="K336:K399" si="558">AVERAGE(B336:E336)</f>
        <v>#DIV/0!</v>
      </c>
      <c r="M336" s="100" t="e">
        <f>IF(ISNUMBER(парам!$B$8),K336-парам!$B$8,K336-$B$3)</f>
        <v>#DIV/0!</v>
      </c>
      <c r="N336" s="100" t="e">
        <f t="shared" ref="N336:N399" si="559">IFERROR(ROUND(M336,LEN(ROUND(1000*$B$54/ABS(M336),0))-1),M336)</f>
        <v>#DIV/0!</v>
      </c>
      <c r="O336" s="125" t="e">
        <f t="shared" ca="1" si="424"/>
        <v>#DIV/0!</v>
      </c>
      <c r="P336" s="100">
        <f t="shared" si="425"/>
        <v>0</v>
      </c>
      <c r="Q336" s="100">
        <f t="shared" ref="Q336:Q399" si="560">IFERROR(ROUND(P336,LEN(ROUND(1000*$B$54/ABS(P336),0))-1),P336)</f>
        <v>0</v>
      </c>
      <c r="R336" s="125">
        <f t="shared" ca="1" si="426"/>
        <v>0</v>
      </c>
      <c r="S336" s="100" t="e">
        <f t="shared" si="492"/>
        <v>#DIV/0!</v>
      </c>
      <c r="T336" s="100" t="e">
        <f t="shared" si="427"/>
        <v>#DIV/0!</v>
      </c>
      <c r="U336" s="125" t="e">
        <f t="shared" ca="1" si="493"/>
        <v>#DIV/0!</v>
      </c>
      <c r="V336" s="174" t="e">
        <f t="shared" ca="1" si="428"/>
        <v>#DIV/0!</v>
      </c>
      <c r="W336" s="351" t="e">
        <f t="shared" ca="1" si="429"/>
        <v>#DIV/0!</v>
      </c>
      <c r="X336" s="174" t="e">
        <f t="shared" ca="1" si="430"/>
        <v>#DIV/0!</v>
      </c>
      <c r="Y336" s="174" t="e">
        <f t="shared" ca="1" si="431"/>
        <v>#DIV/0!</v>
      </c>
      <c r="Z336" s="351" t="e">
        <f t="shared" si="432"/>
        <v>#DIV/0!</v>
      </c>
      <c r="AA336" s="174" t="e">
        <f t="shared" si="433"/>
        <v>#DIV/0!</v>
      </c>
      <c r="AB336" s="174" t="e">
        <f t="shared" si="434"/>
        <v>#DIV/0!</v>
      </c>
      <c r="AC336" s="352" t="e">
        <f t="shared" si="494"/>
        <v>#DIV/0!</v>
      </c>
      <c r="AD336" s="267" t="e">
        <f t="shared" si="435"/>
        <v>#DIV/0!</v>
      </c>
      <c r="AE336" s="267" t="e">
        <f t="shared" si="436"/>
        <v>#DIV/0!</v>
      </c>
      <c r="AF336" s="354" t="e">
        <f t="shared" ca="1" si="437"/>
        <v>#DIV/0!</v>
      </c>
      <c r="AG336" s="100" t="e">
        <f t="shared" ca="1" si="438"/>
        <v>#DIV/0!</v>
      </c>
      <c r="AH336" s="100" t="e">
        <f t="shared" ca="1" si="439"/>
        <v>#DIV/0!</v>
      </c>
      <c r="AI336" s="354" t="e">
        <f t="shared" ca="1" si="440"/>
        <v>#DIV/0!</v>
      </c>
      <c r="AJ336" s="100" t="e">
        <f t="shared" ca="1" si="441"/>
        <v>#DIV/0!</v>
      </c>
      <c r="AK336" s="100" t="e">
        <f t="shared" ca="1" si="442"/>
        <v>#DIV/0!</v>
      </c>
      <c r="AL336" s="354" t="e">
        <f t="shared" ca="1" si="443"/>
        <v>#DIV/0!</v>
      </c>
      <c r="AM336" s="354" t="e">
        <f t="shared" ca="1" si="444"/>
        <v>#DIV/0!</v>
      </c>
      <c r="AN336" s="100" t="e">
        <f t="shared" ref="AN336:AO336" ca="1" si="561">SUM(AL332:AL336)</f>
        <v>#DIV/0!</v>
      </c>
      <c r="AO336" s="100" t="e">
        <f t="shared" ca="1" si="561"/>
        <v>#DIV/0!</v>
      </c>
      <c r="AP336" s="355" t="e">
        <f t="shared" ca="1" si="446"/>
        <v>#DIV/0!</v>
      </c>
      <c r="AQ336" s="355" t="e">
        <f t="shared" ca="1" si="447"/>
        <v>#DIV/0!</v>
      </c>
      <c r="AR336" s="355" t="e">
        <f t="shared" si="448"/>
        <v>#DIV/0!</v>
      </c>
      <c r="AS336" s="355" t="e">
        <f t="shared" si="449"/>
        <v>#DIV/0!</v>
      </c>
      <c r="AT336" s="355" t="e">
        <f t="shared" ca="1" si="450"/>
        <v>#DIV/0!</v>
      </c>
      <c r="AU336" s="355" t="e">
        <f t="shared" ca="1" si="451"/>
        <v>#DIV/0!</v>
      </c>
      <c r="AV336" s="355" t="e">
        <f t="shared" ca="1" si="452"/>
        <v>#DIV/0!</v>
      </c>
      <c r="AW336" s="379">
        <f t="shared" ca="1" si="453"/>
        <v>0</v>
      </c>
      <c r="AX336" s="351">
        <f t="shared" ca="1" si="454"/>
        <v>0</v>
      </c>
      <c r="AY336" s="174">
        <f t="shared" ca="1" si="455"/>
        <v>0</v>
      </c>
      <c r="AZ336" s="174">
        <f t="shared" ca="1" si="456"/>
        <v>0</v>
      </c>
      <c r="BA336" s="351"/>
      <c r="BB336" s="174"/>
      <c r="BC336" s="174"/>
      <c r="BD336" s="352">
        <f t="shared" si="457"/>
        <v>-1</v>
      </c>
      <c r="BE336" s="267">
        <f t="shared" si="458"/>
        <v>-6</v>
      </c>
      <c r="BF336" s="267">
        <f t="shared" si="459"/>
        <v>-5</v>
      </c>
      <c r="BG336" s="354">
        <f t="shared" ca="1" si="460"/>
        <v>1</v>
      </c>
      <c r="BH336" s="100">
        <f t="shared" ca="1" si="461"/>
        <v>12</v>
      </c>
      <c r="BI336" s="100">
        <f t="shared" ca="1" si="462"/>
        <v>7</v>
      </c>
      <c r="BJ336" s="354">
        <f t="shared" ca="1" si="463"/>
        <v>0</v>
      </c>
      <c r="BK336" s="100">
        <f t="shared" ca="1" si="464"/>
        <v>0</v>
      </c>
      <c r="BL336" s="100">
        <f t="shared" ca="1" si="465"/>
        <v>0</v>
      </c>
      <c r="BM336" s="354">
        <f t="shared" ca="1" si="466"/>
        <v>0</v>
      </c>
      <c r="BN336" s="354"/>
      <c r="BQ336" s="355" t="str">
        <f t="shared" ca="1" si="467"/>
        <v/>
      </c>
      <c r="BR336" s="355" t="str">
        <f t="shared" ca="1" si="468"/>
        <v/>
      </c>
      <c r="BS336" s="355"/>
      <c r="BT336" s="355" t="str">
        <f t="shared" si="469"/>
        <v xml:space="preserve">wr6D </v>
      </c>
      <c r="BU336" s="355" t="str">
        <f t="shared" ca="1" si="470"/>
        <v/>
      </c>
      <c r="BV336" s="355" t="str">
        <f t="shared" ca="1" si="471"/>
        <v/>
      </c>
      <c r="BW336" s="355"/>
      <c r="BX336" s="379" t="e">
        <f t="shared" ca="1" si="472"/>
        <v>#DIV/0!</v>
      </c>
      <c r="BY336" s="351" t="e">
        <f t="shared" ca="1" si="473"/>
        <v>#DIV/0!</v>
      </c>
      <c r="BZ336" s="174" t="e">
        <f t="shared" ca="1" si="474"/>
        <v>#DIV/0!</v>
      </c>
      <c r="CA336" s="174" t="e">
        <f t="shared" ca="1" si="475"/>
        <v>#DIV/0!</v>
      </c>
      <c r="CB336" s="351"/>
      <c r="CC336" s="174"/>
      <c r="CD336" s="174"/>
      <c r="CE336" s="352" t="e">
        <f t="shared" si="476"/>
        <v>#DIV/0!</v>
      </c>
      <c r="CF336" s="267" t="e">
        <f t="shared" si="477"/>
        <v>#DIV/0!</v>
      </c>
      <c r="CG336" s="267" t="e">
        <f t="shared" si="478"/>
        <v>#DIV/0!</v>
      </c>
      <c r="CH336" s="354" t="e">
        <f t="shared" ca="1" si="479"/>
        <v>#DIV/0!</v>
      </c>
      <c r="CI336" s="100" t="e">
        <f t="shared" ca="1" si="480"/>
        <v>#DIV/0!</v>
      </c>
      <c r="CJ336" s="100" t="e">
        <f t="shared" ca="1" si="481"/>
        <v>#DIV/0!</v>
      </c>
      <c r="CK336" s="354" t="e">
        <f t="shared" ca="1" si="482"/>
        <v>#DIV/0!</v>
      </c>
      <c r="CL336" s="100" t="e">
        <f t="shared" ca="1" si="483"/>
        <v>#DIV/0!</v>
      </c>
      <c r="CM336" s="100" t="e">
        <f t="shared" ca="1" si="484"/>
        <v>#DIV/0!</v>
      </c>
      <c r="CN336" s="354" t="e">
        <f t="shared" ca="1" si="485"/>
        <v>#DIV/0!</v>
      </c>
      <c r="CO336" s="354"/>
      <c r="CR336" s="355" t="e">
        <f t="shared" ca="1" si="486"/>
        <v>#DIV/0!</v>
      </c>
      <c r="CS336" s="355" t="e">
        <f t="shared" ca="1" si="487"/>
        <v>#DIV/0!</v>
      </c>
      <c r="CT336" s="355"/>
      <c r="CU336" s="355" t="e">
        <f t="shared" si="488"/>
        <v>#DIV/0!</v>
      </c>
      <c r="CV336" s="355" t="e">
        <f t="shared" ca="1" si="489"/>
        <v>#DIV/0!</v>
      </c>
      <c r="CW336" s="355" t="e">
        <f t="shared" ca="1" si="490"/>
        <v>#DIV/0!</v>
      </c>
      <c r="CX336" s="402"/>
      <c r="CY336" t="e">
        <f t="shared" ca="1" si="491"/>
        <v>#DIV/0!</v>
      </c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</row>
    <row r="337" spans="1:133" x14ac:dyDescent="0.25">
      <c r="A337" s="126">
        <v>258</v>
      </c>
      <c r="B337" s="123" t="str">
        <f>IF(ввод!F260="","",ввод!F260)</f>
        <v/>
      </c>
      <c r="C337" s="123" t="str">
        <f>IF(ввод!G260="","",ввод!G260)</f>
        <v/>
      </c>
      <c r="D337" s="123" t="str">
        <f>IF(ввод!H260="","",ввод!H260)</f>
        <v/>
      </c>
      <c r="E337" s="124" t="str">
        <f>IF(ввод!I260="","",ввод!I260)</f>
        <v/>
      </c>
      <c r="F337" s="100" t="str">
        <f t="shared" si="526"/>
        <v/>
      </c>
      <c r="G337" s="257" t="str">
        <f>IF(AND(F337&gt;=2,COUNTA(ввод!D260)=1),1,"")</f>
        <v/>
      </c>
      <c r="H337" s="100" t="e">
        <f t="shared" ref="H337:H400" si="562">STDEV(B337:E337)</f>
        <v>#DIV/0!</v>
      </c>
      <c r="K337" s="100" t="e">
        <f t="shared" si="558"/>
        <v>#DIV/0!</v>
      </c>
      <c r="M337" s="100" t="e">
        <f>IF(ISNUMBER(парам!$B$8),K337-парам!$B$8,K337-$B$3)</f>
        <v>#DIV/0!</v>
      </c>
      <c r="N337" s="100" t="e">
        <f t="shared" si="559"/>
        <v>#DIV/0!</v>
      </c>
      <c r="O337" s="125" t="e">
        <f t="shared" ref="O337:O400" ca="1" si="563">M337*$D$24</f>
        <v>#DIV/0!</v>
      </c>
      <c r="P337" s="100">
        <f t="shared" ref="P337:P400" si="564">MAX(B337:E337)-MIN(B337:E337)</f>
        <v>0</v>
      </c>
      <c r="Q337" s="100">
        <f t="shared" si="560"/>
        <v>0</v>
      </c>
      <c r="R337" s="125">
        <f t="shared" ref="R337:R400" ca="1" si="565">P337*$D$30</f>
        <v>0</v>
      </c>
      <c r="S337" s="100" t="e">
        <f t="shared" si="492"/>
        <v>#DIV/0!</v>
      </c>
      <c r="T337" s="100" t="e">
        <f t="shared" ref="T337:T400" si="566">IFERROR(ROUND(S337,LEN(ROUND(1000*$B$54/ABS(S337),0))-1),S337)</f>
        <v>#DIV/0!</v>
      </c>
      <c r="U337" s="125" t="e">
        <f t="shared" ca="1" si="493"/>
        <v>#DIV/0!</v>
      </c>
      <c r="V337" s="174" t="e">
        <f t="shared" ref="V337:V400" ca="1" si="567">IF(ABS(M337)&gt;$B$11,1,0)</f>
        <v>#DIV/0!</v>
      </c>
      <c r="W337" s="351" t="e">
        <f t="shared" ref="W337:W400" ca="1" si="568">IF(ABS(M337)&gt;$B$10,1,0)</f>
        <v>#DIV/0!</v>
      </c>
      <c r="X337" s="174" t="e">
        <f t="shared" ref="X337:X400" ca="1" si="569">SUM(W336:W337)</f>
        <v>#DIV/0!</v>
      </c>
      <c r="Y337" s="174" t="e">
        <f t="shared" ref="Y337:Y400" ca="1" si="570">W337+W335</f>
        <v>#DIV/0!</v>
      </c>
      <c r="Z337" s="351" t="e">
        <f t="shared" ref="Z337:Z400" si="571">IF((M337)&gt;0,1,-1)</f>
        <v>#DIV/0!</v>
      </c>
      <c r="AA337" s="174" t="e">
        <f t="shared" ref="AA337:AA400" si="572">ABS(SUM(Z329:Z337))</f>
        <v>#DIV/0!</v>
      </c>
      <c r="AB337" s="174" t="e">
        <f t="shared" ref="AB337:AB400" si="573">ABS(SUM(Z332:Z337))</f>
        <v>#DIV/0!</v>
      </c>
      <c r="AC337" s="352" t="e">
        <f t="shared" si="494"/>
        <v>#DIV/0!</v>
      </c>
      <c r="AD337" s="267" t="e">
        <f t="shared" ref="AD337:AD400" si="574">SUM(AC332:AC337)</f>
        <v>#DIV/0!</v>
      </c>
      <c r="AE337" s="267" t="e">
        <f t="shared" ref="AE337:AE400" si="575">SUM(AC333:AC337)</f>
        <v>#DIV/0!</v>
      </c>
      <c r="AF337" s="354" t="e">
        <f t="shared" ref="AF337:AF400" ca="1" si="576">IF(ABS(M337)&lt;$B$9,1,0)</f>
        <v>#DIV/0!</v>
      </c>
      <c r="AG337" s="100" t="e">
        <f t="shared" ref="AG337:AG400" ca="1" si="577">SUM(AF323:AF337)</f>
        <v>#DIV/0!</v>
      </c>
      <c r="AH337" s="100" t="e">
        <f t="shared" ref="AH337:AH400" ca="1" si="578">SUM(AF331:AF337)</f>
        <v>#DIV/0!</v>
      </c>
      <c r="AI337" s="354" t="e">
        <f t="shared" ref="AI337:AI400" ca="1" si="579">IF(ABS(M337)&gt;$B$9,1,0)</f>
        <v>#DIV/0!</v>
      </c>
      <c r="AJ337" s="100" t="e">
        <f t="shared" ref="AJ337:AJ400" ca="1" si="580">SUM(AI330:AI337)</f>
        <v>#DIV/0!</v>
      </c>
      <c r="AK337" s="100" t="e">
        <f t="shared" ref="AK337:AK400" ca="1" si="581">SUM(AI334:AI337)</f>
        <v>#DIV/0!</v>
      </c>
      <c r="AL337" s="354" t="e">
        <f t="shared" ref="AL337:AL400" ca="1" si="582">IF((M337)&gt;$B$9,1,0)</f>
        <v>#DIV/0!</v>
      </c>
      <c r="AM337" s="354" t="e">
        <f t="shared" ref="AM337:AM400" ca="1" si="583">IF((M337)&lt;-$B$9,1,0)</f>
        <v>#DIV/0!</v>
      </c>
      <c r="AN337" s="100" t="e">
        <f t="shared" ref="AN337:AO337" ca="1" si="584">SUM(AL333:AL337)</f>
        <v>#DIV/0!</v>
      </c>
      <c r="AO337" s="100" t="e">
        <f t="shared" ca="1" si="584"/>
        <v>#DIV/0!</v>
      </c>
      <c r="AP337" s="355" t="e">
        <f t="shared" ref="AP337:AP400" ca="1" si="585">IF(V337=1,$AP$78,"")</f>
        <v>#DIV/0!</v>
      </c>
      <c r="AQ337" s="355" t="e">
        <f t="shared" ref="AQ337:AQ400" ca="1" si="586">IF(OR(X337=2,Y337=2),$AQ$78,"")</f>
        <v>#DIV/0!</v>
      </c>
      <c r="AR337" s="355" t="e">
        <f t="shared" ref="AR337:AR400" si="587">IF(AA337&gt;=9,$AR$78,"")</f>
        <v>#DIV/0!</v>
      </c>
      <c r="AS337" s="355" t="e">
        <f t="shared" ref="AS337:AS400" si="588">IF(OR(AD337&gt;=6,AD337&lt;=-6),$AS$78,"")</f>
        <v>#DIV/0!</v>
      </c>
      <c r="AT337" s="355" t="e">
        <f t="shared" ref="AT337:AT400" ca="1" si="589">IF(AG337&gt;=15,$AT$78,"")</f>
        <v>#DIV/0!</v>
      </c>
      <c r="AU337" s="355" t="e">
        <f t="shared" ref="AU337:AU400" ca="1" si="590">IF(AJ337&gt;=8,$AU$78,"")</f>
        <v>#DIV/0!</v>
      </c>
      <c r="AV337" s="355" t="e">
        <f t="shared" ref="AV337:AV400" ca="1" si="591">IF(OR(AN337&gt;=4,AO337&gt;=4),$AV$78,"")</f>
        <v>#DIV/0!</v>
      </c>
      <c r="AW337" s="379">
        <f t="shared" ref="AW337:AW400" ca="1" si="592">IF(ABS(P337)&gt;$B$31,1,0)</f>
        <v>0</v>
      </c>
      <c r="AX337" s="351">
        <f t="shared" ref="AX337:AX400" ca="1" si="593">IF(ABS(P337)&gt;$B$30,1,0)</f>
        <v>0</v>
      </c>
      <c r="AY337" s="174">
        <f t="shared" ref="AY337:AY400" ca="1" si="594">SUM(AX336:AX337)</f>
        <v>0</v>
      </c>
      <c r="AZ337" s="174">
        <f t="shared" ref="AZ337:AZ400" ca="1" si="595">AX337+AX335</f>
        <v>0</v>
      </c>
      <c r="BA337" s="351"/>
      <c r="BB337" s="174"/>
      <c r="BC337" s="174"/>
      <c r="BD337" s="352">
        <f t="shared" ref="BD337:BD400" si="596">IF(P337&gt;P336,1,-1)</f>
        <v>-1</v>
      </c>
      <c r="BE337" s="267">
        <f t="shared" ref="BE337:BE400" si="597">SUM(BD332:BD337)</f>
        <v>-6</v>
      </c>
      <c r="BF337" s="267">
        <f t="shared" ref="BF337:BF400" si="598">SUM(BD333:BD337)</f>
        <v>-5</v>
      </c>
      <c r="BG337" s="354">
        <f t="shared" ref="BG337:BG400" ca="1" si="599">IF(ABS(P337)&lt;$B$29,1,0)</f>
        <v>1</v>
      </c>
      <c r="BH337" s="100">
        <f t="shared" ref="BH337:BH400" ca="1" si="600">SUM(BG323:BG337)</f>
        <v>13</v>
      </c>
      <c r="BI337" s="100">
        <f t="shared" ref="BI337:BI400" ca="1" si="601">SUM(BG331:BG337)</f>
        <v>7</v>
      </c>
      <c r="BJ337" s="354">
        <f t="shared" ref="BJ337:BJ400" ca="1" si="602">IF(ABS(P337)&gt;$B$29,1,0)</f>
        <v>0</v>
      </c>
      <c r="BK337" s="100">
        <f t="shared" ref="BK337:BK400" ca="1" si="603">SUM(BJ330:BJ337)</f>
        <v>0</v>
      </c>
      <c r="BL337" s="100">
        <f t="shared" ref="BL337:BL400" ca="1" si="604">SUM(BJ334:BJ337)</f>
        <v>0</v>
      </c>
      <c r="BM337" s="354">
        <f t="shared" ref="BM337:BM400" ca="1" si="605">IF((P337)&gt;$B$29,1,0)</f>
        <v>0</v>
      </c>
      <c r="BN337" s="354"/>
      <c r="BQ337" s="355" t="str">
        <f t="shared" ref="BQ337:BQ400" ca="1" si="606">IF(AW337=1,$BQ$78,"")</f>
        <v/>
      </c>
      <c r="BR337" s="355" t="str">
        <f t="shared" ref="BR337:BR400" ca="1" si="607">IF(OR(AY337=2,AZ337=2),$BR$78,"")</f>
        <v/>
      </c>
      <c r="BS337" s="355"/>
      <c r="BT337" s="355" t="str">
        <f t="shared" ref="BT337:BT400" si="608">IF(OR(BE337&gt;=6,BE337&lt;=-6),$BT$78,"")</f>
        <v xml:space="preserve">wr6D </v>
      </c>
      <c r="BU337" s="355" t="str">
        <f t="shared" ref="BU337:BU400" ca="1" si="609">IF(BH337&gt;=15,$BU$78,"")</f>
        <v/>
      </c>
      <c r="BV337" s="355" t="str">
        <f t="shared" ref="BV337:BV400" ca="1" si="610">IF(BK337&gt;=8,$BV$78,"")</f>
        <v/>
      </c>
      <c r="BW337" s="355"/>
      <c r="BX337" s="379" t="e">
        <f t="shared" ref="BX337:BX400" ca="1" si="611">IF(ABS(S337)&gt;$B$25,1,0)</f>
        <v>#DIV/0!</v>
      </c>
      <c r="BY337" s="351" t="e">
        <f t="shared" ref="BY337:BY400" ca="1" si="612">IF(ABS(S337)&gt;$B$24,1,0)</f>
        <v>#DIV/0!</v>
      </c>
      <c r="BZ337" s="174" t="e">
        <f t="shared" ref="BZ337:BZ400" ca="1" si="613">SUM(BY336:BY337)</f>
        <v>#DIV/0!</v>
      </c>
      <c r="CA337" s="174" t="e">
        <f t="shared" ref="CA337:CA400" ca="1" si="614">BY337+BY335</f>
        <v>#DIV/0!</v>
      </c>
      <c r="CB337" s="351"/>
      <c r="CC337" s="174"/>
      <c r="CD337" s="174"/>
      <c r="CE337" s="352" t="e">
        <f t="shared" ref="CE337:CE400" si="615">IF(S337&gt;S336,1,-1)</f>
        <v>#DIV/0!</v>
      </c>
      <c r="CF337" s="267" t="e">
        <f t="shared" ref="CF337:CF400" si="616">SUM(CE332:CE337)</f>
        <v>#DIV/0!</v>
      </c>
      <c r="CG337" s="267" t="e">
        <f t="shared" ref="CG337:CG400" si="617">SUM(CE333:CE337)</f>
        <v>#DIV/0!</v>
      </c>
      <c r="CH337" s="354" t="e">
        <f t="shared" ref="CH337:CH400" ca="1" si="618">IF(ABS(S337)&lt;$B$23,1,0)</f>
        <v>#DIV/0!</v>
      </c>
      <c r="CI337" s="100" t="e">
        <f t="shared" ref="CI337:CI400" ca="1" si="619">SUM(CH323:CH337)</f>
        <v>#DIV/0!</v>
      </c>
      <c r="CJ337" s="100" t="e">
        <f t="shared" ref="CJ337:CJ400" ca="1" si="620">SUM(CH331:CH337)</f>
        <v>#DIV/0!</v>
      </c>
      <c r="CK337" s="354" t="e">
        <f t="shared" ref="CK337:CK400" ca="1" si="621">IF(ABS(S337)&gt;$B$23,1,0)</f>
        <v>#DIV/0!</v>
      </c>
      <c r="CL337" s="100" t="e">
        <f t="shared" ref="CL337:CL400" ca="1" si="622">SUM(CK330:CK337)</f>
        <v>#DIV/0!</v>
      </c>
      <c r="CM337" s="100" t="e">
        <f t="shared" ref="CM337:CM400" ca="1" si="623">SUM(CK334:CK337)</f>
        <v>#DIV/0!</v>
      </c>
      <c r="CN337" s="354" t="e">
        <f t="shared" ref="CN337:CN400" ca="1" si="624">IF((S337)&gt;$B$24,1,0)</f>
        <v>#DIV/0!</v>
      </c>
      <c r="CO337" s="354"/>
      <c r="CR337" s="355" t="e">
        <f t="shared" ref="CR337:CR400" ca="1" si="625">IF(BX337=1,$CR$78,"")</f>
        <v>#DIV/0!</v>
      </c>
      <c r="CS337" s="355" t="e">
        <f t="shared" ref="CS337:CS400" ca="1" si="626">IF(OR(BZ337=2,CA337=2),$CS$78,"")</f>
        <v>#DIV/0!</v>
      </c>
      <c r="CT337" s="355"/>
      <c r="CU337" s="355" t="e">
        <f t="shared" ref="CU337:CU400" si="627">IF(OR(CF337&gt;=6,CF337&lt;=-6),$CU$78,"")</f>
        <v>#DIV/0!</v>
      </c>
      <c r="CV337" s="355" t="e">
        <f t="shared" ref="CV337:CV400" ca="1" si="628">IF(CI337&gt;=15,$CV$78,"")</f>
        <v>#DIV/0!</v>
      </c>
      <c r="CW337" s="355" t="e">
        <f t="shared" ref="CW337:CW400" ca="1" si="629">IF(CL337&gt;=8,$CW$78,"")</f>
        <v>#DIV/0!</v>
      </c>
      <c r="CX337" s="402"/>
      <c r="CY337" t="e">
        <f t="shared" ref="CY337:CY400" ca="1" si="630">CONCATENATE(AP337,AQ337,AR337,AS337,AT337,AU337,AV337,BQ337,BR337,BS337,BT337,BU337,BV337,BW337,CQ337,CR337,CS337,CT337,CU337,CV337,CW337,CX337,)</f>
        <v>#DIV/0!</v>
      </c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</row>
    <row r="338" spans="1:133" x14ac:dyDescent="0.25">
      <c r="A338" s="126">
        <v>259</v>
      </c>
      <c r="B338" s="123" t="str">
        <f>IF(ввод!F261="","",ввод!F261)</f>
        <v/>
      </c>
      <c r="C338" s="123" t="str">
        <f>IF(ввод!G261="","",ввод!G261)</f>
        <v/>
      </c>
      <c r="D338" s="123" t="str">
        <f>IF(ввод!H261="","",ввод!H261)</f>
        <v/>
      </c>
      <c r="E338" s="124" t="str">
        <f>IF(ввод!I261="","",ввод!I261)</f>
        <v/>
      </c>
      <c r="F338" s="100" t="str">
        <f t="shared" si="526"/>
        <v/>
      </c>
      <c r="G338" s="257" t="str">
        <f>IF(AND(F338&gt;=2,COUNTA(ввод!D261)=1),1,"")</f>
        <v/>
      </c>
      <c r="H338" s="100" t="e">
        <f t="shared" si="562"/>
        <v>#DIV/0!</v>
      </c>
      <c r="K338" s="100" t="e">
        <f t="shared" si="558"/>
        <v>#DIV/0!</v>
      </c>
      <c r="M338" s="100" t="e">
        <f>IF(ISNUMBER(парам!$B$8),K338-парам!$B$8,K338-$B$3)</f>
        <v>#DIV/0!</v>
      </c>
      <c r="N338" s="100" t="e">
        <f t="shared" si="559"/>
        <v>#DIV/0!</v>
      </c>
      <c r="O338" s="125" t="e">
        <f t="shared" ca="1" si="563"/>
        <v>#DIV/0!</v>
      </c>
      <c r="P338" s="100">
        <f t="shared" si="564"/>
        <v>0</v>
      </c>
      <c r="Q338" s="100">
        <f t="shared" si="560"/>
        <v>0</v>
      </c>
      <c r="R338" s="125">
        <f t="shared" ca="1" si="565"/>
        <v>0</v>
      </c>
      <c r="S338" s="100" t="e">
        <f t="shared" ref="S338:S401" si="631">ABS(K337-K338)</f>
        <v>#DIV/0!</v>
      </c>
      <c r="T338" s="100" t="e">
        <f t="shared" si="566"/>
        <v>#DIV/0!</v>
      </c>
      <c r="U338" s="125" t="e">
        <f t="shared" ref="U338:U401" ca="1" si="632">T338*$D$24</f>
        <v>#DIV/0!</v>
      </c>
      <c r="V338" s="174" t="e">
        <f t="shared" ca="1" si="567"/>
        <v>#DIV/0!</v>
      </c>
      <c r="W338" s="351" t="e">
        <f t="shared" ca="1" si="568"/>
        <v>#DIV/0!</v>
      </c>
      <c r="X338" s="174" t="e">
        <f t="shared" ca="1" si="569"/>
        <v>#DIV/0!</v>
      </c>
      <c r="Y338" s="174" t="e">
        <f t="shared" ca="1" si="570"/>
        <v>#DIV/0!</v>
      </c>
      <c r="Z338" s="351" t="e">
        <f t="shared" si="571"/>
        <v>#DIV/0!</v>
      </c>
      <c r="AA338" s="174" t="e">
        <f t="shared" si="572"/>
        <v>#DIV/0!</v>
      </c>
      <c r="AB338" s="174" t="e">
        <f t="shared" si="573"/>
        <v>#DIV/0!</v>
      </c>
      <c r="AC338" s="352" t="e">
        <f t="shared" ref="AC338:AC401" si="633">IF(M338&gt;M337,1,-1)</f>
        <v>#DIV/0!</v>
      </c>
      <c r="AD338" s="267" t="e">
        <f t="shared" si="574"/>
        <v>#DIV/0!</v>
      </c>
      <c r="AE338" s="267" t="e">
        <f t="shared" si="575"/>
        <v>#DIV/0!</v>
      </c>
      <c r="AF338" s="354" t="e">
        <f t="shared" ca="1" si="576"/>
        <v>#DIV/0!</v>
      </c>
      <c r="AG338" s="100" t="e">
        <f t="shared" ca="1" si="577"/>
        <v>#DIV/0!</v>
      </c>
      <c r="AH338" s="100" t="e">
        <f t="shared" ca="1" si="578"/>
        <v>#DIV/0!</v>
      </c>
      <c r="AI338" s="354" t="e">
        <f t="shared" ca="1" si="579"/>
        <v>#DIV/0!</v>
      </c>
      <c r="AJ338" s="100" t="e">
        <f t="shared" ca="1" si="580"/>
        <v>#DIV/0!</v>
      </c>
      <c r="AK338" s="100" t="e">
        <f t="shared" ca="1" si="581"/>
        <v>#DIV/0!</v>
      </c>
      <c r="AL338" s="354" t="e">
        <f t="shared" ca="1" si="582"/>
        <v>#DIV/0!</v>
      </c>
      <c r="AM338" s="354" t="e">
        <f t="shared" ca="1" si="583"/>
        <v>#DIV/0!</v>
      </c>
      <c r="AN338" s="100" t="e">
        <f t="shared" ref="AN338:AO338" ca="1" si="634">SUM(AL334:AL338)</f>
        <v>#DIV/0!</v>
      </c>
      <c r="AO338" s="100" t="e">
        <f t="shared" ca="1" si="634"/>
        <v>#DIV/0!</v>
      </c>
      <c r="AP338" s="355" t="e">
        <f t="shared" ca="1" si="585"/>
        <v>#DIV/0!</v>
      </c>
      <c r="AQ338" s="355" t="e">
        <f t="shared" ca="1" si="586"/>
        <v>#DIV/0!</v>
      </c>
      <c r="AR338" s="355" t="e">
        <f t="shared" si="587"/>
        <v>#DIV/0!</v>
      </c>
      <c r="AS338" s="355" t="e">
        <f t="shared" si="588"/>
        <v>#DIV/0!</v>
      </c>
      <c r="AT338" s="355" t="e">
        <f t="shared" ca="1" si="589"/>
        <v>#DIV/0!</v>
      </c>
      <c r="AU338" s="355" t="e">
        <f t="shared" ca="1" si="590"/>
        <v>#DIV/0!</v>
      </c>
      <c r="AV338" s="355" t="e">
        <f t="shared" ca="1" si="591"/>
        <v>#DIV/0!</v>
      </c>
      <c r="AW338" s="379">
        <f t="shared" ca="1" si="592"/>
        <v>0</v>
      </c>
      <c r="AX338" s="351">
        <f t="shared" ca="1" si="593"/>
        <v>0</v>
      </c>
      <c r="AY338" s="174">
        <f t="shared" ca="1" si="594"/>
        <v>0</v>
      </c>
      <c r="AZ338" s="174">
        <f t="shared" ca="1" si="595"/>
        <v>0</v>
      </c>
      <c r="BA338" s="351"/>
      <c r="BB338" s="174"/>
      <c r="BC338" s="174"/>
      <c r="BD338" s="352">
        <f t="shared" si="596"/>
        <v>-1</v>
      </c>
      <c r="BE338" s="267">
        <f t="shared" si="597"/>
        <v>-6</v>
      </c>
      <c r="BF338" s="267">
        <f t="shared" si="598"/>
        <v>-5</v>
      </c>
      <c r="BG338" s="354">
        <f t="shared" ca="1" si="599"/>
        <v>1</v>
      </c>
      <c r="BH338" s="100">
        <f t="shared" ca="1" si="600"/>
        <v>13</v>
      </c>
      <c r="BI338" s="100">
        <f t="shared" ca="1" si="601"/>
        <v>7</v>
      </c>
      <c r="BJ338" s="354">
        <f t="shared" ca="1" si="602"/>
        <v>0</v>
      </c>
      <c r="BK338" s="100">
        <f t="shared" ca="1" si="603"/>
        <v>0</v>
      </c>
      <c r="BL338" s="100">
        <f t="shared" ca="1" si="604"/>
        <v>0</v>
      </c>
      <c r="BM338" s="354">
        <f t="shared" ca="1" si="605"/>
        <v>0</v>
      </c>
      <c r="BN338" s="354"/>
      <c r="BQ338" s="355" t="str">
        <f t="shared" ca="1" si="606"/>
        <v/>
      </c>
      <c r="BR338" s="355" t="str">
        <f t="shared" ca="1" si="607"/>
        <v/>
      </c>
      <c r="BS338" s="355"/>
      <c r="BT338" s="355" t="str">
        <f t="shared" si="608"/>
        <v xml:space="preserve">wr6D </v>
      </c>
      <c r="BU338" s="355" t="str">
        <f t="shared" ca="1" si="609"/>
        <v/>
      </c>
      <c r="BV338" s="355" t="str">
        <f t="shared" ca="1" si="610"/>
        <v/>
      </c>
      <c r="BW338" s="355"/>
      <c r="BX338" s="379" t="e">
        <f t="shared" ca="1" si="611"/>
        <v>#DIV/0!</v>
      </c>
      <c r="BY338" s="351" t="e">
        <f t="shared" ca="1" si="612"/>
        <v>#DIV/0!</v>
      </c>
      <c r="BZ338" s="174" t="e">
        <f t="shared" ca="1" si="613"/>
        <v>#DIV/0!</v>
      </c>
      <c r="CA338" s="174" t="e">
        <f t="shared" ca="1" si="614"/>
        <v>#DIV/0!</v>
      </c>
      <c r="CB338" s="351"/>
      <c r="CC338" s="174"/>
      <c r="CD338" s="174"/>
      <c r="CE338" s="352" t="e">
        <f t="shared" si="615"/>
        <v>#DIV/0!</v>
      </c>
      <c r="CF338" s="267" t="e">
        <f t="shared" si="616"/>
        <v>#DIV/0!</v>
      </c>
      <c r="CG338" s="267" t="e">
        <f t="shared" si="617"/>
        <v>#DIV/0!</v>
      </c>
      <c r="CH338" s="354" t="e">
        <f t="shared" ca="1" si="618"/>
        <v>#DIV/0!</v>
      </c>
      <c r="CI338" s="100" t="e">
        <f t="shared" ca="1" si="619"/>
        <v>#DIV/0!</v>
      </c>
      <c r="CJ338" s="100" t="e">
        <f t="shared" ca="1" si="620"/>
        <v>#DIV/0!</v>
      </c>
      <c r="CK338" s="354" t="e">
        <f t="shared" ca="1" si="621"/>
        <v>#DIV/0!</v>
      </c>
      <c r="CL338" s="100" t="e">
        <f t="shared" ca="1" si="622"/>
        <v>#DIV/0!</v>
      </c>
      <c r="CM338" s="100" t="e">
        <f t="shared" ca="1" si="623"/>
        <v>#DIV/0!</v>
      </c>
      <c r="CN338" s="354" t="e">
        <f t="shared" ca="1" si="624"/>
        <v>#DIV/0!</v>
      </c>
      <c r="CO338" s="354"/>
      <c r="CR338" s="355" t="e">
        <f t="shared" ca="1" si="625"/>
        <v>#DIV/0!</v>
      </c>
      <c r="CS338" s="355" t="e">
        <f t="shared" ca="1" si="626"/>
        <v>#DIV/0!</v>
      </c>
      <c r="CT338" s="355"/>
      <c r="CU338" s="355" t="e">
        <f t="shared" si="627"/>
        <v>#DIV/0!</v>
      </c>
      <c r="CV338" s="355" t="e">
        <f t="shared" ca="1" si="628"/>
        <v>#DIV/0!</v>
      </c>
      <c r="CW338" s="355" t="e">
        <f t="shared" ca="1" si="629"/>
        <v>#DIV/0!</v>
      </c>
      <c r="CX338" s="402"/>
      <c r="CY338" t="e">
        <f t="shared" ca="1" si="630"/>
        <v>#DIV/0!</v>
      </c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</row>
    <row r="339" spans="1:133" x14ac:dyDescent="0.25">
      <c r="A339" s="126">
        <v>260</v>
      </c>
      <c r="B339" s="123" t="str">
        <f>IF(ввод!F262="","",ввод!F262)</f>
        <v/>
      </c>
      <c r="C339" s="123" t="str">
        <f>IF(ввод!G262="","",ввод!G262)</f>
        <v/>
      </c>
      <c r="D339" s="123" t="str">
        <f>IF(ввод!H262="","",ввод!H262)</f>
        <v/>
      </c>
      <c r="E339" s="124" t="str">
        <f>IF(ввод!I262="","",ввод!I262)</f>
        <v/>
      </c>
      <c r="F339" s="100" t="str">
        <f t="shared" si="526"/>
        <v/>
      </c>
      <c r="G339" s="257" t="str">
        <f>IF(AND(F339&gt;=2,COUNTA(ввод!D262)=1),1,"")</f>
        <v/>
      </c>
      <c r="H339" s="100" t="e">
        <f t="shared" si="562"/>
        <v>#DIV/0!</v>
      </c>
      <c r="K339" s="100" t="e">
        <f t="shared" si="558"/>
        <v>#DIV/0!</v>
      </c>
      <c r="M339" s="100" t="e">
        <f>IF(ISNUMBER(парам!$B$8),K339-парам!$B$8,K339-$B$3)</f>
        <v>#DIV/0!</v>
      </c>
      <c r="N339" s="100" t="e">
        <f t="shared" si="559"/>
        <v>#DIV/0!</v>
      </c>
      <c r="O339" s="125" t="e">
        <f t="shared" ca="1" si="563"/>
        <v>#DIV/0!</v>
      </c>
      <c r="P339" s="100">
        <f t="shared" si="564"/>
        <v>0</v>
      </c>
      <c r="Q339" s="100">
        <f t="shared" si="560"/>
        <v>0</v>
      </c>
      <c r="R339" s="125">
        <f t="shared" ca="1" si="565"/>
        <v>0</v>
      </c>
      <c r="S339" s="100" t="e">
        <f t="shared" si="631"/>
        <v>#DIV/0!</v>
      </c>
      <c r="T339" s="100" t="e">
        <f t="shared" si="566"/>
        <v>#DIV/0!</v>
      </c>
      <c r="U339" s="125" t="e">
        <f t="shared" ca="1" si="632"/>
        <v>#DIV/0!</v>
      </c>
      <c r="V339" s="174" t="e">
        <f t="shared" ca="1" si="567"/>
        <v>#DIV/0!</v>
      </c>
      <c r="W339" s="351" t="e">
        <f t="shared" ca="1" si="568"/>
        <v>#DIV/0!</v>
      </c>
      <c r="X339" s="174" t="e">
        <f t="shared" ca="1" si="569"/>
        <v>#DIV/0!</v>
      </c>
      <c r="Y339" s="174" t="e">
        <f t="shared" ca="1" si="570"/>
        <v>#DIV/0!</v>
      </c>
      <c r="Z339" s="351" t="e">
        <f t="shared" si="571"/>
        <v>#DIV/0!</v>
      </c>
      <c r="AA339" s="174" t="e">
        <f t="shared" si="572"/>
        <v>#DIV/0!</v>
      </c>
      <c r="AB339" s="174" t="e">
        <f t="shared" si="573"/>
        <v>#DIV/0!</v>
      </c>
      <c r="AC339" s="352" t="e">
        <f t="shared" si="633"/>
        <v>#DIV/0!</v>
      </c>
      <c r="AD339" s="267" t="e">
        <f t="shared" si="574"/>
        <v>#DIV/0!</v>
      </c>
      <c r="AE339" s="267" t="e">
        <f t="shared" si="575"/>
        <v>#DIV/0!</v>
      </c>
      <c r="AF339" s="354" t="e">
        <f t="shared" ca="1" si="576"/>
        <v>#DIV/0!</v>
      </c>
      <c r="AG339" s="100" t="e">
        <f t="shared" ca="1" si="577"/>
        <v>#DIV/0!</v>
      </c>
      <c r="AH339" s="100" t="e">
        <f t="shared" ca="1" si="578"/>
        <v>#DIV/0!</v>
      </c>
      <c r="AI339" s="354" t="e">
        <f t="shared" ca="1" si="579"/>
        <v>#DIV/0!</v>
      </c>
      <c r="AJ339" s="100" t="e">
        <f t="shared" ca="1" si="580"/>
        <v>#DIV/0!</v>
      </c>
      <c r="AK339" s="100" t="e">
        <f t="shared" ca="1" si="581"/>
        <v>#DIV/0!</v>
      </c>
      <c r="AL339" s="354" t="e">
        <f t="shared" ca="1" si="582"/>
        <v>#DIV/0!</v>
      </c>
      <c r="AM339" s="354" t="e">
        <f t="shared" ca="1" si="583"/>
        <v>#DIV/0!</v>
      </c>
      <c r="AN339" s="100" t="e">
        <f t="shared" ref="AN339:AO339" ca="1" si="635">SUM(AL335:AL339)</f>
        <v>#DIV/0!</v>
      </c>
      <c r="AO339" s="100" t="e">
        <f t="shared" ca="1" si="635"/>
        <v>#DIV/0!</v>
      </c>
      <c r="AP339" s="355" t="e">
        <f t="shared" ca="1" si="585"/>
        <v>#DIV/0!</v>
      </c>
      <c r="AQ339" s="355" t="e">
        <f t="shared" ca="1" si="586"/>
        <v>#DIV/0!</v>
      </c>
      <c r="AR339" s="355" t="e">
        <f t="shared" si="587"/>
        <v>#DIV/0!</v>
      </c>
      <c r="AS339" s="355" t="e">
        <f t="shared" si="588"/>
        <v>#DIV/0!</v>
      </c>
      <c r="AT339" s="355" t="e">
        <f t="shared" ca="1" si="589"/>
        <v>#DIV/0!</v>
      </c>
      <c r="AU339" s="355" t="e">
        <f t="shared" ca="1" si="590"/>
        <v>#DIV/0!</v>
      </c>
      <c r="AV339" s="355" t="e">
        <f t="shared" ca="1" si="591"/>
        <v>#DIV/0!</v>
      </c>
      <c r="AW339" s="379">
        <f t="shared" ca="1" si="592"/>
        <v>0</v>
      </c>
      <c r="AX339" s="351">
        <f t="shared" ca="1" si="593"/>
        <v>0</v>
      </c>
      <c r="AY339" s="174">
        <f t="shared" ca="1" si="594"/>
        <v>0</v>
      </c>
      <c r="AZ339" s="174">
        <f t="shared" ca="1" si="595"/>
        <v>0</v>
      </c>
      <c r="BA339" s="351"/>
      <c r="BB339" s="174"/>
      <c r="BC339" s="174"/>
      <c r="BD339" s="352">
        <f t="shared" si="596"/>
        <v>-1</v>
      </c>
      <c r="BE339" s="267">
        <f t="shared" si="597"/>
        <v>-6</v>
      </c>
      <c r="BF339" s="267">
        <f t="shared" si="598"/>
        <v>-5</v>
      </c>
      <c r="BG339" s="354">
        <f t="shared" ca="1" si="599"/>
        <v>1</v>
      </c>
      <c r="BH339" s="100">
        <f t="shared" ca="1" si="600"/>
        <v>13</v>
      </c>
      <c r="BI339" s="100">
        <f t="shared" ca="1" si="601"/>
        <v>7</v>
      </c>
      <c r="BJ339" s="354">
        <f t="shared" ca="1" si="602"/>
        <v>0</v>
      </c>
      <c r="BK339" s="100">
        <f t="shared" ca="1" si="603"/>
        <v>0</v>
      </c>
      <c r="BL339" s="100">
        <f t="shared" ca="1" si="604"/>
        <v>0</v>
      </c>
      <c r="BM339" s="354">
        <f t="shared" ca="1" si="605"/>
        <v>0</v>
      </c>
      <c r="BN339" s="354"/>
      <c r="BQ339" s="355" t="str">
        <f t="shared" ca="1" si="606"/>
        <v/>
      </c>
      <c r="BR339" s="355" t="str">
        <f t="shared" ca="1" si="607"/>
        <v/>
      </c>
      <c r="BS339" s="355"/>
      <c r="BT339" s="355" t="str">
        <f t="shared" si="608"/>
        <v xml:space="preserve">wr6D </v>
      </c>
      <c r="BU339" s="355" t="str">
        <f t="shared" ca="1" si="609"/>
        <v/>
      </c>
      <c r="BV339" s="355" t="str">
        <f t="shared" ca="1" si="610"/>
        <v/>
      </c>
      <c r="BW339" s="355"/>
      <c r="BX339" s="379" t="e">
        <f t="shared" ca="1" si="611"/>
        <v>#DIV/0!</v>
      </c>
      <c r="BY339" s="351" t="e">
        <f t="shared" ca="1" si="612"/>
        <v>#DIV/0!</v>
      </c>
      <c r="BZ339" s="174" t="e">
        <f t="shared" ca="1" si="613"/>
        <v>#DIV/0!</v>
      </c>
      <c r="CA339" s="174" t="e">
        <f t="shared" ca="1" si="614"/>
        <v>#DIV/0!</v>
      </c>
      <c r="CB339" s="351"/>
      <c r="CC339" s="174"/>
      <c r="CD339" s="174"/>
      <c r="CE339" s="352" t="e">
        <f t="shared" si="615"/>
        <v>#DIV/0!</v>
      </c>
      <c r="CF339" s="267" t="e">
        <f t="shared" si="616"/>
        <v>#DIV/0!</v>
      </c>
      <c r="CG339" s="267" t="e">
        <f t="shared" si="617"/>
        <v>#DIV/0!</v>
      </c>
      <c r="CH339" s="354" t="e">
        <f t="shared" ca="1" si="618"/>
        <v>#DIV/0!</v>
      </c>
      <c r="CI339" s="100" t="e">
        <f t="shared" ca="1" si="619"/>
        <v>#DIV/0!</v>
      </c>
      <c r="CJ339" s="100" t="e">
        <f t="shared" ca="1" si="620"/>
        <v>#DIV/0!</v>
      </c>
      <c r="CK339" s="354" t="e">
        <f t="shared" ca="1" si="621"/>
        <v>#DIV/0!</v>
      </c>
      <c r="CL339" s="100" t="e">
        <f t="shared" ca="1" si="622"/>
        <v>#DIV/0!</v>
      </c>
      <c r="CM339" s="100" t="e">
        <f t="shared" ca="1" si="623"/>
        <v>#DIV/0!</v>
      </c>
      <c r="CN339" s="354" t="e">
        <f t="shared" ca="1" si="624"/>
        <v>#DIV/0!</v>
      </c>
      <c r="CO339" s="354"/>
      <c r="CR339" s="355" t="e">
        <f t="shared" ca="1" si="625"/>
        <v>#DIV/0!</v>
      </c>
      <c r="CS339" s="355" t="e">
        <f t="shared" ca="1" si="626"/>
        <v>#DIV/0!</v>
      </c>
      <c r="CT339" s="355"/>
      <c r="CU339" s="355" t="e">
        <f t="shared" si="627"/>
        <v>#DIV/0!</v>
      </c>
      <c r="CV339" s="355" t="e">
        <f t="shared" ca="1" si="628"/>
        <v>#DIV/0!</v>
      </c>
      <c r="CW339" s="355" t="e">
        <f t="shared" ca="1" si="629"/>
        <v>#DIV/0!</v>
      </c>
      <c r="CX339" s="402"/>
      <c r="CY339" t="e">
        <f t="shared" ca="1" si="630"/>
        <v>#DIV/0!</v>
      </c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</row>
    <row r="340" spans="1:133" x14ac:dyDescent="0.25">
      <c r="A340" s="126">
        <v>261</v>
      </c>
      <c r="B340" s="123" t="str">
        <f>IF(ввод!F263="","",ввод!F263)</f>
        <v/>
      </c>
      <c r="C340" s="123" t="str">
        <f>IF(ввод!G263="","",ввод!G263)</f>
        <v/>
      </c>
      <c r="D340" s="123" t="str">
        <f>IF(ввод!H263="","",ввод!H263)</f>
        <v/>
      </c>
      <c r="E340" s="124" t="str">
        <f>IF(ввод!I263="","",ввод!I263)</f>
        <v/>
      </c>
      <c r="F340" s="100" t="str">
        <f t="shared" si="526"/>
        <v/>
      </c>
      <c r="G340" s="257" t="str">
        <f>IF(AND(F340&gt;=2,COUNTA(ввод!D263)=1),1,"")</f>
        <v/>
      </c>
      <c r="H340" s="100" t="e">
        <f t="shared" si="562"/>
        <v>#DIV/0!</v>
      </c>
      <c r="K340" s="100" t="e">
        <f t="shared" si="558"/>
        <v>#DIV/0!</v>
      </c>
      <c r="M340" s="100" t="e">
        <f>IF(ISNUMBER(парам!$B$8),K340-парам!$B$8,K340-$B$3)</f>
        <v>#DIV/0!</v>
      </c>
      <c r="N340" s="100" t="e">
        <f t="shared" si="559"/>
        <v>#DIV/0!</v>
      </c>
      <c r="O340" s="125" t="e">
        <f t="shared" ca="1" si="563"/>
        <v>#DIV/0!</v>
      </c>
      <c r="P340" s="100">
        <f t="shared" si="564"/>
        <v>0</v>
      </c>
      <c r="Q340" s="100">
        <f t="shared" si="560"/>
        <v>0</v>
      </c>
      <c r="R340" s="125">
        <f t="shared" ca="1" si="565"/>
        <v>0</v>
      </c>
      <c r="S340" s="100" t="e">
        <f t="shared" si="631"/>
        <v>#DIV/0!</v>
      </c>
      <c r="T340" s="100" t="e">
        <f t="shared" si="566"/>
        <v>#DIV/0!</v>
      </c>
      <c r="U340" s="125" t="e">
        <f t="shared" ca="1" si="632"/>
        <v>#DIV/0!</v>
      </c>
      <c r="V340" s="174" t="e">
        <f t="shared" ca="1" si="567"/>
        <v>#DIV/0!</v>
      </c>
      <c r="W340" s="351" t="e">
        <f t="shared" ca="1" si="568"/>
        <v>#DIV/0!</v>
      </c>
      <c r="X340" s="174" t="e">
        <f t="shared" ca="1" si="569"/>
        <v>#DIV/0!</v>
      </c>
      <c r="Y340" s="174" t="e">
        <f t="shared" ca="1" si="570"/>
        <v>#DIV/0!</v>
      </c>
      <c r="Z340" s="351" t="e">
        <f t="shared" si="571"/>
        <v>#DIV/0!</v>
      </c>
      <c r="AA340" s="174" t="e">
        <f t="shared" si="572"/>
        <v>#DIV/0!</v>
      </c>
      <c r="AB340" s="174" t="e">
        <f t="shared" si="573"/>
        <v>#DIV/0!</v>
      </c>
      <c r="AC340" s="352" t="e">
        <f t="shared" si="633"/>
        <v>#DIV/0!</v>
      </c>
      <c r="AD340" s="267" t="e">
        <f t="shared" si="574"/>
        <v>#DIV/0!</v>
      </c>
      <c r="AE340" s="267" t="e">
        <f t="shared" si="575"/>
        <v>#DIV/0!</v>
      </c>
      <c r="AF340" s="354" t="e">
        <f t="shared" ca="1" si="576"/>
        <v>#DIV/0!</v>
      </c>
      <c r="AG340" s="100" t="e">
        <f t="shared" ca="1" si="577"/>
        <v>#DIV/0!</v>
      </c>
      <c r="AH340" s="100" t="e">
        <f t="shared" ca="1" si="578"/>
        <v>#DIV/0!</v>
      </c>
      <c r="AI340" s="354" t="e">
        <f t="shared" ca="1" si="579"/>
        <v>#DIV/0!</v>
      </c>
      <c r="AJ340" s="100" t="e">
        <f t="shared" ca="1" si="580"/>
        <v>#DIV/0!</v>
      </c>
      <c r="AK340" s="100" t="e">
        <f t="shared" ca="1" si="581"/>
        <v>#DIV/0!</v>
      </c>
      <c r="AL340" s="354" t="e">
        <f t="shared" ca="1" si="582"/>
        <v>#DIV/0!</v>
      </c>
      <c r="AM340" s="354" t="e">
        <f t="shared" ca="1" si="583"/>
        <v>#DIV/0!</v>
      </c>
      <c r="AN340" s="100" t="e">
        <f t="shared" ref="AN340:AO340" ca="1" si="636">SUM(AL336:AL340)</f>
        <v>#DIV/0!</v>
      </c>
      <c r="AO340" s="100" t="e">
        <f t="shared" ca="1" si="636"/>
        <v>#DIV/0!</v>
      </c>
      <c r="AP340" s="355" t="e">
        <f t="shared" ca="1" si="585"/>
        <v>#DIV/0!</v>
      </c>
      <c r="AQ340" s="355" t="e">
        <f t="shared" ca="1" si="586"/>
        <v>#DIV/0!</v>
      </c>
      <c r="AR340" s="355" t="e">
        <f t="shared" si="587"/>
        <v>#DIV/0!</v>
      </c>
      <c r="AS340" s="355" t="e">
        <f t="shared" si="588"/>
        <v>#DIV/0!</v>
      </c>
      <c r="AT340" s="355" t="e">
        <f t="shared" ca="1" si="589"/>
        <v>#DIV/0!</v>
      </c>
      <c r="AU340" s="355" t="e">
        <f t="shared" ca="1" si="590"/>
        <v>#DIV/0!</v>
      </c>
      <c r="AV340" s="355" t="e">
        <f t="shared" ca="1" si="591"/>
        <v>#DIV/0!</v>
      </c>
      <c r="AW340" s="379">
        <f t="shared" ca="1" si="592"/>
        <v>0</v>
      </c>
      <c r="AX340" s="351">
        <f t="shared" ca="1" si="593"/>
        <v>0</v>
      </c>
      <c r="AY340" s="174">
        <f t="shared" ca="1" si="594"/>
        <v>0</v>
      </c>
      <c r="AZ340" s="174">
        <f t="shared" ca="1" si="595"/>
        <v>0</v>
      </c>
      <c r="BA340" s="351"/>
      <c r="BB340" s="174"/>
      <c r="BC340" s="174"/>
      <c r="BD340" s="352">
        <f t="shared" si="596"/>
        <v>-1</v>
      </c>
      <c r="BE340" s="267">
        <f t="shared" si="597"/>
        <v>-6</v>
      </c>
      <c r="BF340" s="267">
        <f t="shared" si="598"/>
        <v>-5</v>
      </c>
      <c r="BG340" s="354">
        <f t="shared" ca="1" si="599"/>
        <v>1</v>
      </c>
      <c r="BH340" s="100">
        <f t="shared" ca="1" si="600"/>
        <v>14</v>
      </c>
      <c r="BI340" s="100">
        <f t="shared" ca="1" si="601"/>
        <v>7</v>
      </c>
      <c r="BJ340" s="354">
        <f t="shared" ca="1" si="602"/>
        <v>0</v>
      </c>
      <c r="BK340" s="100">
        <f t="shared" ca="1" si="603"/>
        <v>0</v>
      </c>
      <c r="BL340" s="100">
        <f t="shared" ca="1" si="604"/>
        <v>0</v>
      </c>
      <c r="BM340" s="354">
        <f t="shared" ca="1" si="605"/>
        <v>0</v>
      </c>
      <c r="BN340" s="354"/>
      <c r="BQ340" s="355" t="str">
        <f t="shared" ca="1" si="606"/>
        <v/>
      </c>
      <c r="BR340" s="355" t="str">
        <f t="shared" ca="1" si="607"/>
        <v/>
      </c>
      <c r="BS340" s="355"/>
      <c r="BT340" s="355" t="str">
        <f t="shared" si="608"/>
        <v xml:space="preserve">wr6D </v>
      </c>
      <c r="BU340" s="355" t="str">
        <f t="shared" ca="1" si="609"/>
        <v/>
      </c>
      <c r="BV340" s="355" t="str">
        <f t="shared" ca="1" si="610"/>
        <v/>
      </c>
      <c r="BW340" s="355"/>
      <c r="BX340" s="379" t="e">
        <f t="shared" ca="1" si="611"/>
        <v>#DIV/0!</v>
      </c>
      <c r="BY340" s="351" t="e">
        <f t="shared" ca="1" si="612"/>
        <v>#DIV/0!</v>
      </c>
      <c r="BZ340" s="174" t="e">
        <f t="shared" ca="1" si="613"/>
        <v>#DIV/0!</v>
      </c>
      <c r="CA340" s="174" t="e">
        <f t="shared" ca="1" si="614"/>
        <v>#DIV/0!</v>
      </c>
      <c r="CB340" s="351"/>
      <c r="CC340" s="174"/>
      <c r="CD340" s="174"/>
      <c r="CE340" s="352" t="e">
        <f t="shared" si="615"/>
        <v>#DIV/0!</v>
      </c>
      <c r="CF340" s="267" t="e">
        <f t="shared" si="616"/>
        <v>#DIV/0!</v>
      </c>
      <c r="CG340" s="267" t="e">
        <f t="shared" si="617"/>
        <v>#DIV/0!</v>
      </c>
      <c r="CH340" s="354" t="e">
        <f t="shared" ca="1" si="618"/>
        <v>#DIV/0!</v>
      </c>
      <c r="CI340" s="100" t="e">
        <f t="shared" ca="1" si="619"/>
        <v>#DIV/0!</v>
      </c>
      <c r="CJ340" s="100" t="e">
        <f t="shared" ca="1" si="620"/>
        <v>#DIV/0!</v>
      </c>
      <c r="CK340" s="354" t="e">
        <f t="shared" ca="1" si="621"/>
        <v>#DIV/0!</v>
      </c>
      <c r="CL340" s="100" t="e">
        <f t="shared" ca="1" si="622"/>
        <v>#DIV/0!</v>
      </c>
      <c r="CM340" s="100" t="e">
        <f t="shared" ca="1" si="623"/>
        <v>#DIV/0!</v>
      </c>
      <c r="CN340" s="354" t="e">
        <f t="shared" ca="1" si="624"/>
        <v>#DIV/0!</v>
      </c>
      <c r="CO340" s="354"/>
      <c r="CR340" s="355" t="e">
        <f t="shared" ca="1" si="625"/>
        <v>#DIV/0!</v>
      </c>
      <c r="CS340" s="355" t="e">
        <f t="shared" ca="1" si="626"/>
        <v>#DIV/0!</v>
      </c>
      <c r="CT340" s="355"/>
      <c r="CU340" s="355" t="e">
        <f t="shared" si="627"/>
        <v>#DIV/0!</v>
      </c>
      <c r="CV340" s="355" t="e">
        <f t="shared" ca="1" si="628"/>
        <v>#DIV/0!</v>
      </c>
      <c r="CW340" s="355" t="e">
        <f t="shared" ca="1" si="629"/>
        <v>#DIV/0!</v>
      </c>
      <c r="CX340" s="402"/>
      <c r="CY340" t="e">
        <f t="shared" ca="1" si="630"/>
        <v>#DIV/0!</v>
      </c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</row>
    <row r="341" spans="1:133" x14ac:dyDescent="0.25">
      <c r="A341" s="126">
        <v>262</v>
      </c>
      <c r="B341" s="123" t="str">
        <f>IF(ввод!F264="","",ввод!F264)</f>
        <v/>
      </c>
      <c r="C341" s="123" t="str">
        <f>IF(ввод!G264="","",ввод!G264)</f>
        <v/>
      </c>
      <c r="D341" s="123" t="str">
        <f>IF(ввод!H264="","",ввод!H264)</f>
        <v/>
      </c>
      <c r="E341" s="124" t="str">
        <f>IF(ввод!I264="","",ввод!I264)</f>
        <v/>
      </c>
      <c r="F341" s="100" t="str">
        <f t="shared" si="526"/>
        <v/>
      </c>
      <c r="G341" s="257" t="str">
        <f>IF(AND(F341&gt;=2,COUNTA(ввод!D264)=1),1,"")</f>
        <v/>
      </c>
      <c r="H341" s="100" t="e">
        <f t="shared" si="562"/>
        <v>#DIV/0!</v>
      </c>
      <c r="K341" s="100" t="e">
        <f t="shared" si="558"/>
        <v>#DIV/0!</v>
      </c>
      <c r="M341" s="100" t="e">
        <f>IF(ISNUMBER(парам!$B$8),K341-парам!$B$8,K341-$B$3)</f>
        <v>#DIV/0!</v>
      </c>
      <c r="N341" s="100" t="e">
        <f t="shared" si="559"/>
        <v>#DIV/0!</v>
      </c>
      <c r="O341" s="125" t="e">
        <f t="shared" ca="1" si="563"/>
        <v>#DIV/0!</v>
      </c>
      <c r="P341" s="100">
        <f t="shared" si="564"/>
        <v>0</v>
      </c>
      <c r="Q341" s="100">
        <f t="shared" si="560"/>
        <v>0</v>
      </c>
      <c r="R341" s="125">
        <f t="shared" ca="1" si="565"/>
        <v>0</v>
      </c>
      <c r="S341" s="100" t="e">
        <f t="shared" si="631"/>
        <v>#DIV/0!</v>
      </c>
      <c r="T341" s="100" t="e">
        <f t="shared" si="566"/>
        <v>#DIV/0!</v>
      </c>
      <c r="U341" s="125" t="e">
        <f t="shared" ca="1" si="632"/>
        <v>#DIV/0!</v>
      </c>
      <c r="V341" s="174" t="e">
        <f t="shared" ca="1" si="567"/>
        <v>#DIV/0!</v>
      </c>
      <c r="W341" s="351" t="e">
        <f t="shared" ca="1" si="568"/>
        <v>#DIV/0!</v>
      </c>
      <c r="X341" s="174" t="e">
        <f t="shared" ca="1" si="569"/>
        <v>#DIV/0!</v>
      </c>
      <c r="Y341" s="174" t="e">
        <f t="shared" ca="1" si="570"/>
        <v>#DIV/0!</v>
      </c>
      <c r="Z341" s="351" t="e">
        <f t="shared" si="571"/>
        <v>#DIV/0!</v>
      </c>
      <c r="AA341" s="174" t="e">
        <f t="shared" si="572"/>
        <v>#DIV/0!</v>
      </c>
      <c r="AB341" s="174" t="e">
        <f t="shared" si="573"/>
        <v>#DIV/0!</v>
      </c>
      <c r="AC341" s="352" t="e">
        <f t="shared" si="633"/>
        <v>#DIV/0!</v>
      </c>
      <c r="AD341" s="267" t="e">
        <f t="shared" si="574"/>
        <v>#DIV/0!</v>
      </c>
      <c r="AE341" s="267" t="e">
        <f t="shared" si="575"/>
        <v>#DIV/0!</v>
      </c>
      <c r="AF341" s="354" t="e">
        <f t="shared" ca="1" si="576"/>
        <v>#DIV/0!</v>
      </c>
      <c r="AG341" s="100" t="e">
        <f t="shared" ca="1" si="577"/>
        <v>#DIV/0!</v>
      </c>
      <c r="AH341" s="100" t="e">
        <f t="shared" ca="1" si="578"/>
        <v>#DIV/0!</v>
      </c>
      <c r="AI341" s="354" t="e">
        <f t="shared" ca="1" si="579"/>
        <v>#DIV/0!</v>
      </c>
      <c r="AJ341" s="100" t="e">
        <f t="shared" ca="1" si="580"/>
        <v>#DIV/0!</v>
      </c>
      <c r="AK341" s="100" t="e">
        <f t="shared" ca="1" si="581"/>
        <v>#DIV/0!</v>
      </c>
      <c r="AL341" s="354" t="e">
        <f t="shared" ca="1" si="582"/>
        <v>#DIV/0!</v>
      </c>
      <c r="AM341" s="354" t="e">
        <f t="shared" ca="1" si="583"/>
        <v>#DIV/0!</v>
      </c>
      <c r="AN341" s="100" t="e">
        <f t="shared" ref="AN341:AO341" ca="1" si="637">SUM(AL337:AL341)</f>
        <v>#DIV/0!</v>
      </c>
      <c r="AO341" s="100" t="e">
        <f t="shared" ca="1" si="637"/>
        <v>#DIV/0!</v>
      </c>
      <c r="AP341" s="355" t="e">
        <f t="shared" ca="1" si="585"/>
        <v>#DIV/0!</v>
      </c>
      <c r="AQ341" s="355" t="e">
        <f t="shared" ca="1" si="586"/>
        <v>#DIV/0!</v>
      </c>
      <c r="AR341" s="355" t="e">
        <f t="shared" si="587"/>
        <v>#DIV/0!</v>
      </c>
      <c r="AS341" s="355" t="e">
        <f t="shared" si="588"/>
        <v>#DIV/0!</v>
      </c>
      <c r="AT341" s="355" t="e">
        <f t="shared" ca="1" si="589"/>
        <v>#DIV/0!</v>
      </c>
      <c r="AU341" s="355" t="e">
        <f t="shared" ca="1" si="590"/>
        <v>#DIV/0!</v>
      </c>
      <c r="AV341" s="355" t="e">
        <f t="shared" ca="1" si="591"/>
        <v>#DIV/0!</v>
      </c>
      <c r="AW341" s="379">
        <f t="shared" ca="1" si="592"/>
        <v>0</v>
      </c>
      <c r="AX341" s="351">
        <f t="shared" ca="1" si="593"/>
        <v>0</v>
      </c>
      <c r="AY341" s="174">
        <f t="shared" ca="1" si="594"/>
        <v>0</v>
      </c>
      <c r="AZ341" s="174">
        <f t="shared" ca="1" si="595"/>
        <v>0</v>
      </c>
      <c r="BA341" s="351"/>
      <c r="BB341" s="174"/>
      <c r="BC341" s="174"/>
      <c r="BD341" s="352">
        <f t="shared" si="596"/>
        <v>-1</v>
      </c>
      <c r="BE341" s="267">
        <f t="shared" si="597"/>
        <v>-6</v>
      </c>
      <c r="BF341" s="267">
        <f t="shared" si="598"/>
        <v>-5</v>
      </c>
      <c r="BG341" s="354">
        <f t="shared" ca="1" si="599"/>
        <v>1</v>
      </c>
      <c r="BH341" s="100">
        <f t="shared" ca="1" si="600"/>
        <v>14</v>
      </c>
      <c r="BI341" s="100">
        <f t="shared" ca="1" si="601"/>
        <v>7</v>
      </c>
      <c r="BJ341" s="354">
        <f t="shared" ca="1" si="602"/>
        <v>0</v>
      </c>
      <c r="BK341" s="100">
        <f t="shared" ca="1" si="603"/>
        <v>0</v>
      </c>
      <c r="BL341" s="100">
        <f t="shared" ca="1" si="604"/>
        <v>0</v>
      </c>
      <c r="BM341" s="354">
        <f t="shared" ca="1" si="605"/>
        <v>0</v>
      </c>
      <c r="BN341" s="354"/>
      <c r="BQ341" s="355" t="str">
        <f t="shared" ca="1" si="606"/>
        <v/>
      </c>
      <c r="BR341" s="355" t="str">
        <f t="shared" ca="1" si="607"/>
        <v/>
      </c>
      <c r="BS341" s="355"/>
      <c r="BT341" s="355" t="str">
        <f t="shared" si="608"/>
        <v xml:space="preserve">wr6D </v>
      </c>
      <c r="BU341" s="355" t="str">
        <f t="shared" ca="1" si="609"/>
        <v/>
      </c>
      <c r="BV341" s="355" t="str">
        <f t="shared" ca="1" si="610"/>
        <v/>
      </c>
      <c r="BW341" s="355"/>
      <c r="BX341" s="379" t="e">
        <f t="shared" ca="1" si="611"/>
        <v>#DIV/0!</v>
      </c>
      <c r="BY341" s="351" t="e">
        <f t="shared" ca="1" si="612"/>
        <v>#DIV/0!</v>
      </c>
      <c r="BZ341" s="174" t="e">
        <f t="shared" ca="1" si="613"/>
        <v>#DIV/0!</v>
      </c>
      <c r="CA341" s="174" t="e">
        <f t="shared" ca="1" si="614"/>
        <v>#DIV/0!</v>
      </c>
      <c r="CB341" s="351"/>
      <c r="CC341" s="174"/>
      <c r="CD341" s="174"/>
      <c r="CE341" s="352" t="e">
        <f t="shared" si="615"/>
        <v>#DIV/0!</v>
      </c>
      <c r="CF341" s="267" t="e">
        <f t="shared" si="616"/>
        <v>#DIV/0!</v>
      </c>
      <c r="CG341" s="267" t="e">
        <f t="shared" si="617"/>
        <v>#DIV/0!</v>
      </c>
      <c r="CH341" s="354" t="e">
        <f t="shared" ca="1" si="618"/>
        <v>#DIV/0!</v>
      </c>
      <c r="CI341" s="100" t="e">
        <f t="shared" ca="1" si="619"/>
        <v>#DIV/0!</v>
      </c>
      <c r="CJ341" s="100" t="e">
        <f t="shared" ca="1" si="620"/>
        <v>#DIV/0!</v>
      </c>
      <c r="CK341" s="354" t="e">
        <f t="shared" ca="1" si="621"/>
        <v>#DIV/0!</v>
      </c>
      <c r="CL341" s="100" t="e">
        <f t="shared" ca="1" si="622"/>
        <v>#DIV/0!</v>
      </c>
      <c r="CM341" s="100" t="e">
        <f t="shared" ca="1" si="623"/>
        <v>#DIV/0!</v>
      </c>
      <c r="CN341" s="354" t="e">
        <f t="shared" ca="1" si="624"/>
        <v>#DIV/0!</v>
      </c>
      <c r="CO341" s="354"/>
      <c r="CR341" s="355" t="e">
        <f t="shared" ca="1" si="625"/>
        <v>#DIV/0!</v>
      </c>
      <c r="CS341" s="355" t="e">
        <f t="shared" ca="1" si="626"/>
        <v>#DIV/0!</v>
      </c>
      <c r="CT341" s="355"/>
      <c r="CU341" s="355" t="e">
        <f t="shared" si="627"/>
        <v>#DIV/0!</v>
      </c>
      <c r="CV341" s="355" t="e">
        <f t="shared" ca="1" si="628"/>
        <v>#DIV/0!</v>
      </c>
      <c r="CW341" s="355" t="e">
        <f t="shared" ca="1" si="629"/>
        <v>#DIV/0!</v>
      </c>
      <c r="CX341" s="402"/>
      <c r="CY341" t="e">
        <f t="shared" ca="1" si="630"/>
        <v>#DIV/0!</v>
      </c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</row>
    <row r="342" spans="1:133" x14ac:dyDescent="0.25">
      <c r="A342" s="126">
        <v>263</v>
      </c>
      <c r="B342" s="123" t="str">
        <f>IF(ввод!F265="","",ввод!F265)</f>
        <v/>
      </c>
      <c r="C342" s="123" t="str">
        <f>IF(ввод!G265="","",ввод!G265)</f>
        <v/>
      </c>
      <c r="D342" s="123" t="str">
        <f>IF(ввод!H265="","",ввод!H265)</f>
        <v/>
      </c>
      <c r="E342" s="124" t="str">
        <f>IF(ввод!I265="","",ввод!I265)</f>
        <v/>
      </c>
      <c r="F342" s="100" t="str">
        <f t="shared" si="526"/>
        <v/>
      </c>
      <c r="G342" s="257" t="str">
        <f>IF(AND(F342&gt;=2,COUNTA(ввод!D265)=1),1,"")</f>
        <v/>
      </c>
      <c r="H342" s="100" t="e">
        <f t="shared" si="562"/>
        <v>#DIV/0!</v>
      </c>
      <c r="K342" s="100" t="e">
        <f t="shared" si="558"/>
        <v>#DIV/0!</v>
      </c>
      <c r="M342" s="100" t="e">
        <f>IF(ISNUMBER(парам!$B$8),K342-парам!$B$8,K342-$B$3)</f>
        <v>#DIV/0!</v>
      </c>
      <c r="N342" s="100" t="e">
        <f t="shared" si="559"/>
        <v>#DIV/0!</v>
      </c>
      <c r="O342" s="125" t="e">
        <f t="shared" ca="1" si="563"/>
        <v>#DIV/0!</v>
      </c>
      <c r="P342" s="100">
        <f t="shared" si="564"/>
        <v>0</v>
      </c>
      <c r="Q342" s="100">
        <f t="shared" si="560"/>
        <v>0</v>
      </c>
      <c r="R342" s="125">
        <f t="shared" ca="1" si="565"/>
        <v>0</v>
      </c>
      <c r="S342" s="100" t="e">
        <f t="shared" si="631"/>
        <v>#DIV/0!</v>
      </c>
      <c r="T342" s="100" t="e">
        <f t="shared" si="566"/>
        <v>#DIV/0!</v>
      </c>
      <c r="U342" s="125" t="e">
        <f t="shared" ca="1" si="632"/>
        <v>#DIV/0!</v>
      </c>
      <c r="V342" s="174" t="e">
        <f t="shared" ca="1" si="567"/>
        <v>#DIV/0!</v>
      </c>
      <c r="W342" s="351" t="e">
        <f t="shared" ca="1" si="568"/>
        <v>#DIV/0!</v>
      </c>
      <c r="X342" s="174" t="e">
        <f t="shared" ca="1" si="569"/>
        <v>#DIV/0!</v>
      </c>
      <c r="Y342" s="174" t="e">
        <f t="shared" ca="1" si="570"/>
        <v>#DIV/0!</v>
      </c>
      <c r="Z342" s="351" t="e">
        <f t="shared" si="571"/>
        <v>#DIV/0!</v>
      </c>
      <c r="AA342" s="174" t="e">
        <f t="shared" si="572"/>
        <v>#DIV/0!</v>
      </c>
      <c r="AB342" s="174" t="e">
        <f t="shared" si="573"/>
        <v>#DIV/0!</v>
      </c>
      <c r="AC342" s="352" t="e">
        <f t="shared" si="633"/>
        <v>#DIV/0!</v>
      </c>
      <c r="AD342" s="267" t="e">
        <f t="shared" si="574"/>
        <v>#DIV/0!</v>
      </c>
      <c r="AE342" s="267" t="e">
        <f t="shared" si="575"/>
        <v>#DIV/0!</v>
      </c>
      <c r="AF342" s="354" t="e">
        <f t="shared" ca="1" si="576"/>
        <v>#DIV/0!</v>
      </c>
      <c r="AG342" s="100" t="e">
        <f t="shared" ca="1" si="577"/>
        <v>#DIV/0!</v>
      </c>
      <c r="AH342" s="100" t="e">
        <f t="shared" ca="1" si="578"/>
        <v>#DIV/0!</v>
      </c>
      <c r="AI342" s="354" t="e">
        <f t="shared" ca="1" si="579"/>
        <v>#DIV/0!</v>
      </c>
      <c r="AJ342" s="100" t="e">
        <f t="shared" ca="1" si="580"/>
        <v>#DIV/0!</v>
      </c>
      <c r="AK342" s="100" t="e">
        <f t="shared" ca="1" si="581"/>
        <v>#DIV/0!</v>
      </c>
      <c r="AL342" s="354" t="e">
        <f t="shared" ca="1" si="582"/>
        <v>#DIV/0!</v>
      </c>
      <c r="AM342" s="354" t="e">
        <f t="shared" ca="1" si="583"/>
        <v>#DIV/0!</v>
      </c>
      <c r="AN342" s="100" t="e">
        <f t="shared" ref="AN342:AO342" ca="1" si="638">SUM(AL338:AL342)</f>
        <v>#DIV/0!</v>
      </c>
      <c r="AO342" s="100" t="e">
        <f t="shared" ca="1" si="638"/>
        <v>#DIV/0!</v>
      </c>
      <c r="AP342" s="355" t="e">
        <f t="shared" ca="1" si="585"/>
        <v>#DIV/0!</v>
      </c>
      <c r="AQ342" s="355" t="e">
        <f t="shared" ca="1" si="586"/>
        <v>#DIV/0!</v>
      </c>
      <c r="AR342" s="355" t="e">
        <f t="shared" si="587"/>
        <v>#DIV/0!</v>
      </c>
      <c r="AS342" s="355" t="e">
        <f t="shared" si="588"/>
        <v>#DIV/0!</v>
      </c>
      <c r="AT342" s="355" t="e">
        <f t="shared" ca="1" si="589"/>
        <v>#DIV/0!</v>
      </c>
      <c r="AU342" s="355" t="e">
        <f t="shared" ca="1" si="590"/>
        <v>#DIV/0!</v>
      </c>
      <c r="AV342" s="355" t="e">
        <f t="shared" ca="1" si="591"/>
        <v>#DIV/0!</v>
      </c>
      <c r="AW342" s="379">
        <f t="shared" ca="1" si="592"/>
        <v>0</v>
      </c>
      <c r="AX342" s="351">
        <f t="shared" ca="1" si="593"/>
        <v>0</v>
      </c>
      <c r="AY342" s="174">
        <f t="shared" ca="1" si="594"/>
        <v>0</v>
      </c>
      <c r="AZ342" s="174">
        <f t="shared" ca="1" si="595"/>
        <v>0</v>
      </c>
      <c r="BA342" s="351"/>
      <c r="BB342" s="174"/>
      <c r="BC342" s="174"/>
      <c r="BD342" s="352">
        <f t="shared" si="596"/>
        <v>-1</v>
      </c>
      <c r="BE342" s="267">
        <f t="shared" si="597"/>
        <v>-6</v>
      </c>
      <c r="BF342" s="267">
        <f t="shared" si="598"/>
        <v>-5</v>
      </c>
      <c r="BG342" s="354">
        <f t="shared" ca="1" si="599"/>
        <v>1</v>
      </c>
      <c r="BH342" s="100">
        <f t="shared" ca="1" si="600"/>
        <v>14</v>
      </c>
      <c r="BI342" s="100">
        <f t="shared" ca="1" si="601"/>
        <v>7</v>
      </c>
      <c r="BJ342" s="354">
        <f t="shared" ca="1" si="602"/>
        <v>0</v>
      </c>
      <c r="BK342" s="100">
        <f t="shared" ca="1" si="603"/>
        <v>0</v>
      </c>
      <c r="BL342" s="100">
        <f t="shared" ca="1" si="604"/>
        <v>0</v>
      </c>
      <c r="BM342" s="354">
        <f t="shared" ca="1" si="605"/>
        <v>0</v>
      </c>
      <c r="BN342" s="354"/>
      <c r="BQ342" s="355" t="str">
        <f t="shared" ca="1" si="606"/>
        <v/>
      </c>
      <c r="BR342" s="355" t="str">
        <f t="shared" ca="1" si="607"/>
        <v/>
      </c>
      <c r="BS342" s="355"/>
      <c r="BT342" s="355" t="str">
        <f t="shared" si="608"/>
        <v xml:space="preserve">wr6D </v>
      </c>
      <c r="BU342" s="355" t="str">
        <f t="shared" ca="1" si="609"/>
        <v/>
      </c>
      <c r="BV342" s="355" t="str">
        <f t="shared" ca="1" si="610"/>
        <v/>
      </c>
      <c r="BW342" s="355"/>
      <c r="BX342" s="379" t="e">
        <f t="shared" ca="1" si="611"/>
        <v>#DIV/0!</v>
      </c>
      <c r="BY342" s="351" t="e">
        <f t="shared" ca="1" si="612"/>
        <v>#DIV/0!</v>
      </c>
      <c r="BZ342" s="174" t="e">
        <f t="shared" ca="1" si="613"/>
        <v>#DIV/0!</v>
      </c>
      <c r="CA342" s="174" t="e">
        <f t="shared" ca="1" si="614"/>
        <v>#DIV/0!</v>
      </c>
      <c r="CB342" s="351"/>
      <c r="CC342" s="174"/>
      <c r="CD342" s="174"/>
      <c r="CE342" s="352" t="e">
        <f t="shared" si="615"/>
        <v>#DIV/0!</v>
      </c>
      <c r="CF342" s="267" t="e">
        <f t="shared" si="616"/>
        <v>#DIV/0!</v>
      </c>
      <c r="CG342" s="267" t="e">
        <f t="shared" si="617"/>
        <v>#DIV/0!</v>
      </c>
      <c r="CH342" s="354" t="e">
        <f t="shared" ca="1" si="618"/>
        <v>#DIV/0!</v>
      </c>
      <c r="CI342" s="100" t="e">
        <f t="shared" ca="1" si="619"/>
        <v>#DIV/0!</v>
      </c>
      <c r="CJ342" s="100" t="e">
        <f t="shared" ca="1" si="620"/>
        <v>#DIV/0!</v>
      </c>
      <c r="CK342" s="354" t="e">
        <f t="shared" ca="1" si="621"/>
        <v>#DIV/0!</v>
      </c>
      <c r="CL342" s="100" t="e">
        <f t="shared" ca="1" si="622"/>
        <v>#DIV/0!</v>
      </c>
      <c r="CM342" s="100" t="e">
        <f t="shared" ca="1" si="623"/>
        <v>#DIV/0!</v>
      </c>
      <c r="CN342" s="354" t="e">
        <f t="shared" ca="1" si="624"/>
        <v>#DIV/0!</v>
      </c>
      <c r="CO342" s="354"/>
      <c r="CR342" s="355" t="e">
        <f t="shared" ca="1" si="625"/>
        <v>#DIV/0!</v>
      </c>
      <c r="CS342" s="355" t="e">
        <f t="shared" ca="1" si="626"/>
        <v>#DIV/0!</v>
      </c>
      <c r="CT342" s="355"/>
      <c r="CU342" s="355" t="e">
        <f t="shared" si="627"/>
        <v>#DIV/0!</v>
      </c>
      <c r="CV342" s="355" t="e">
        <f t="shared" ca="1" si="628"/>
        <v>#DIV/0!</v>
      </c>
      <c r="CW342" s="355" t="e">
        <f t="shared" ca="1" si="629"/>
        <v>#DIV/0!</v>
      </c>
      <c r="CX342" s="402"/>
      <c r="CY342" t="e">
        <f t="shared" ca="1" si="630"/>
        <v>#DIV/0!</v>
      </c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</row>
    <row r="343" spans="1:133" x14ac:dyDescent="0.25">
      <c r="A343" s="126">
        <v>264</v>
      </c>
      <c r="B343" s="123" t="str">
        <f>IF(ввод!F266="","",ввод!F266)</f>
        <v/>
      </c>
      <c r="C343" s="123" t="str">
        <f>IF(ввод!G266="","",ввод!G266)</f>
        <v/>
      </c>
      <c r="D343" s="123" t="str">
        <f>IF(ввод!H266="","",ввод!H266)</f>
        <v/>
      </c>
      <c r="E343" s="124" t="str">
        <f>IF(ввод!I266="","",ввод!I266)</f>
        <v/>
      </c>
      <c r="F343" s="100" t="str">
        <f t="shared" si="526"/>
        <v/>
      </c>
      <c r="G343" s="257" t="str">
        <f>IF(AND(F343&gt;=2,COUNTA(ввод!D266)=1),1,"")</f>
        <v/>
      </c>
      <c r="H343" s="100" t="e">
        <f t="shared" si="562"/>
        <v>#DIV/0!</v>
      </c>
      <c r="K343" s="100" t="e">
        <f t="shared" si="558"/>
        <v>#DIV/0!</v>
      </c>
      <c r="M343" s="100" t="e">
        <f>IF(ISNUMBER(парам!$B$8),K343-парам!$B$8,K343-$B$3)</f>
        <v>#DIV/0!</v>
      </c>
      <c r="N343" s="100" t="e">
        <f t="shared" si="559"/>
        <v>#DIV/0!</v>
      </c>
      <c r="O343" s="125" t="e">
        <f t="shared" ca="1" si="563"/>
        <v>#DIV/0!</v>
      </c>
      <c r="P343" s="100">
        <f t="shared" si="564"/>
        <v>0</v>
      </c>
      <c r="Q343" s="100">
        <f t="shared" si="560"/>
        <v>0</v>
      </c>
      <c r="R343" s="125">
        <f t="shared" ca="1" si="565"/>
        <v>0</v>
      </c>
      <c r="S343" s="100" t="e">
        <f t="shared" si="631"/>
        <v>#DIV/0!</v>
      </c>
      <c r="T343" s="100" t="e">
        <f t="shared" si="566"/>
        <v>#DIV/0!</v>
      </c>
      <c r="U343" s="125" t="e">
        <f t="shared" ca="1" si="632"/>
        <v>#DIV/0!</v>
      </c>
      <c r="V343" s="174" t="e">
        <f t="shared" ca="1" si="567"/>
        <v>#DIV/0!</v>
      </c>
      <c r="W343" s="351" t="e">
        <f t="shared" ca="1" si="568"/>
        <v>#DIV/0!</v>
      </c>
      <c r="X343" s="174" t="e">
        <f t="shared" ca="1" si="569"/>
        <v>#DIV/0!</v>
      </c>
      <c r="Y343" s="174" t="e">
        <f t="shared" ca="1" si="570"/>
        <v>#DIV/0!</v>
      </c>
      <c r="Z343" s="351" t="e">
        <f t="shared" si="571"/>
        <v>#DIV/0!</v>
      </c>
      <c r="AA343" s="174" t="e">
        <f t="shared" si="572"/>
        <v>#DIV/0!</v>
      </c>
      <c r="AB343" s="174" t="e">
        <f t="shared" si="573"/>
        <v>#DIV/0!</v>
      </c>
      <c r="AC343" s="352" t="e">
        <f t="shared" si="633"/>
        <v>#DIV/0!</v>
      </c>
      <c r="AD343" s="267" t="e">
        <f t="shared" si="574"/>
        <v>#DIV/0!</v>
      </c>
      <c r="AE343" s="267" t="e">
        <f t="shared" si="575"/>
        <v>#DIV/0!</v>
      </c>
      <c r="AF343" s="354" t="e">
        <f t="shared" ca="1" si="576"/>
        <v>#DIV/0!</v>
      </c>
      <c r="AG343" s="100" t="e">
        <f t="shared" ca="1" si="577"/>
        <v>#DIV/0!</v>
      </c>
      <c r="AH343" s="100" t="e">
        <f t="shared" ca="1" si="578"/>
        <v>#DIV/0!</v>
      </c>
      <c r="AI343" s="354" t="e">
        <f t="shared" ca="1" si="579"/>
        <v>#DIV/0!</v>
      </c>
      <c r="AJ343" s="100" t="e">
        <f t="shared" ca="1" si="580"/>
        <v>#DIV/0!</v>
      </c>
      <c r="AK343" s="100" t="e">
        <f t="shared" ca="1" si="581"/>
        <v>#DIV/0!</v>
      </c>
      <c r="AL343" s="354" t="e">
        <f t="shared" ca="1" si="582"/>
        <v>#DIV/0!</v>
      </c>
      <c r="AM343" s="354" t="e">
        <f t="shared" ca="1" si="583"/>
        <v>#DIV/0!</v>
      </c>
      <c r="AN343" s="100" t="e">
        <f t="shared" ref="AN343:AO343" ca="1" si="639">SUM(AL339:AL343)</f>
        <v>#DIV/0!</v>
      </c>
      <c r="AO343" s="100" t="e">
        <f t="shared" ca="1" si="639"/>
        <v>#DIV/0!</v>
      </c>
      <c r="AP343" s="355" t="e">
        <f t="shared" ca="1" si="585"/>
        <v>#DIV/0!</v>
      </c>
      <c r="AQ343" s="355" t="e">
        <f t="shared" ca="1" si="586"/>
        <v>#DIV/0!</v>
      </c>
      <c r="AR343" s="355" t="e">
        <f t="shared" si="587"/>
        <v>#DIV/0!</v>
      </c>
      <c r="AS343" s="355" t="e">
        <f t="shared" si="588"/>
        <v>#DIV/0!</v>
      </c>
      <c r="AT343" s="355" t="e">
        <f t="shared" ca="1" si="589"/>
        <v>#DIV/0!</v>
      </c>
      <c r="AU343" s="355" t="e">
        <f t="shared" ca="1" si="590"/>
        <v>#DIV/0!</v>
      </c>
      <c r="AV343" s="355" t="e">
        <f t="shared" ca="1" si="591"/>
        <v>#DIV/0!</v>
      </c>
      <c r="AW343" s="379">
        <f t="shared" ca="1" si="592"/>
        <v>0</v>
      </c>
      <c r="AX343" s="351">
        <f t="shared" ca="1" si="593"/>
        <v>0</v>
      </c>
      <c r="AY343" s="174">
        <f t="shared" ca="1" si="594"/>
        <v>0</v>
      </c>
      <c r="AZ343" s="174">
        <f t="shared" ca="1" si="595"/>
        <v>0</v>
      </c>
      <c r="BA343" s="351"/>
      <c r="BB343" s="174"/>
      <c r="BC343" s="174"/>
      <c r="BD343" s="352">
        <f t="shared" si="596"/>
        <v>-1</v>
      </c>
      <c r="BE343" s="267">
        <f t="shared" si="597"/>
        <v>-6</v>
      </c>
      <c r="BF343" s="267">
        <f t="shared" si="598"/>
        <v>-5</v>
      </c>
      <c r="BG343" s="354">
        <f t="shared" ca="1" si="599"/>
        <v>1</v>
      </c>
      <c r="BH343" s="100">
        <f t="shared" ca="1" si="600"/>
        <v>15</v>
      </c>
      <c r="BI343" s="100">
        <f t="shared" ca="1" si="601"/>
        <v>7</v>
      </c>
      <c r="BJ343" s="354">
        <f t="shared" ca="1" si="602"/>
        <v>0</v>
      </c>
      <c r="BK343" s="100">
        <f t="shared" ca="1" si="603"/>
        <v>0</v>
      </c>
      <c r="BL343" s="100">
        <f t="shared" ca="1" si="604"/>
        <v>0</v>
      </c>
      <c r="BM343" s="354">
        <f t="shared" ca="1" si="605"/>
        <v>0</v>
      </c>
      <c r="BN343" s="354"/>
      <c r="BQ343" s="355" t="str">
        <f t="shared" ca="1" si="606"/>
        <v/>
      </c>
      <c r="BR343" s="355" t="str">
        <f t="shared" ca="1" si="607"/>
        <v/>
      </c>
      <c r="BS343" s="355"/>
      <c r="BT343" s="355" t="str">
        <f t="shared" si="608"/>
        <v xml:space="preserve">wr6D </v>
      </c>
      <c r="BU343" s="355" t="str">
        <f t="shared" ca="1" si="609"/>
        <v xml:space="preserve">wr15'15&lt;1S </v>
      </c>
      <c r="BV343" s="355" t="str">
        <f t="shared" ca="1" si="610"/>
        <v/>
      </c>
      <c r="BW343" s="355"/>
      <c r="BX343" s="379" t="e">
        <f t="shared" ca="1" si="611"/>
        <v>#DIV/0!</v>
      </c>
      <c r="BY343" s="351" t="e">
        <f t="shared" ca="1" si="612"/>
        <v>#DIV/0!</v>
      </c>
      <c r="BZ343" s="174" t="e">
        <f t="shared" ca="1" si="613"/>
        <v>#DIV/0!</v>
      </c>
      <c r="CA343" s="174" t="e">
        <f t="shared" ca="1" si="614"/>
        <v>#DIV/0!</v>
      </c>
      <c r="CB343" s="351"/>
      <c r="CC343" s="174"/>
      <c r="CD343" s="174"/>
      <c r="CE343" s="352" t="e">
        <f t="shared" si="615"/>
        <v>#DIV/0!</v>
      </c>
      <c r="CF343" s="267" t="e">
        <f t="shared" si="616"/>
        <v>#DIV/0!</v>
      </c>
      <c r="CG343" s="267" t="e">
        <f t="shared" si="617"/>
        <v>#DIV/0!</v>
      </c>
      <c r="CH343" s="354" t="e">
        <f t="shared" ca="1" si="618"/>
        <v>#DIV/0!</v>
      </c>
      <c r="CI343" s="100" t="e">
        <f t="shared" ca="1" si="619"/>
        <v>#DIV/0!</v>
      </c>
      <c r="CJ343" s="100" t="e">
        <f t="shared" ca="1" si="620"/>
        <v>#DIV/0!</v>
      </c>
      <c r="CK343" s="354" t="e">
        <f t="shared" ca="1" si="621"/>
        <v>#DIV/0!</v>
      </c>
      <c r="CL343" s="100" t="e">
        <f t="shared" ca="1" si="622"/>
        <v>#DIV/0!</v>
      </c>
      <c r="CM343" s="100" t="e">
        <f t="shared" ca="1" si="623"/>
        <v>#DIV/0!</v>
      </c>
      <c r="CN343" s="354" t="e">
        <f t="shared" ca="1" si="624"/>
        <v>#DIV/0!</v>
      </c>
      <c r="CO343" s="354"/>
      <c r="CR343" s="355" t="e">
        <f t="shared" ca="1" si="625"/>
        <v>#DIV/0!</v>
      </c>
      <c r="CS343" s="355" t="e">
        <f t="shared" ca="1" si="626"/>
        <v>#DIV/0!</v>
      </c>
      <c r="CT343" s="355"/>
      <c r="CU343" s="355" t="e">
        <f t="shared" si="627"/>
        <v>#DIV/0!</v>
      </c>
      <c r="CV343" s="355" t="e">
        <f t="shared" ca="1" si="628"/>
        <v>#DIV/0!</v>
      </c>
      <c r="CW343" s="355" t="e">
        <f t="shared" ca="1" si="629"/>
        <v>#DIV/0!</v>
      </c>
      <c r="CX343" s="402"/>
      <c r="CY343" t="e">
        <f t="shared" ca="1" si="630"/>
        <v>#DIV/0!</v>
      </c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</row>
    <row r="344" spans="1:133" x14ac:dyDescent="0.25">
      <c r="A344" s="126">
        <v>265</v>
      </c>
      <c r="B344" s="123" t="str">
        <f>IF(ввод!F267="","",ввод!F267)</f>
        <v/>
      </c>
      <c r="C344" s="123" t="str">
        <f>IF(ввод!G267="","",ввод!G267)</f>
        <v/>
      </c>
      <c r="D344" s="123" t="str">
        <f>IF(ввод!H267="","",ввод!H267)</f>
        <v/>
      </c>
      <c r="E344" s="124" t="str">
        <f>IF(ввод!I267="","",ввод!I267)</f>
        <v/>
      </c>
      <c r="F344" s="100" t="str">
        <f t="shared" si="526"/>
        <v/>
      </c>
      <c r="G344" s="257" t="str">
        <f>IF(AND(F344&gt;=2,COUNTA(ввод!D267)=1),1,"")</f>
        <v/>
      </c>
      <c r="H344" s="100" t="e">
        <f t="shared" si="562"/>
        <v>#DIV/0!</v>
      </c>
      <c r="K344" s="100" t="e">
        <f t="shared" si="558"/>
        <v>#DIV/0!</v>
      </c>
      <c r="M344" s="100" t="e">
        <f>IF(ISNUMBER(парам!$B$8),K344-парам!$B$8,K344-$B$3)</f>
        <v>#DIV/0!</v>
      </c>
      <c r="N344" s="100" t="e">
        <f t="shared" si="559"/>
        <v>#DIV/0!</v>
      </c>
      <c r="O344" s="125" t="e">
        <f t="shared" ca="1" si="563"/>
        <v>#DIV/0!</v>
      </c>
      <c r="P344" s="100">
        <f t="shared" si="564"/>
        <v>0</v>
      </c>
      <c r="Q344" s="100">
        <f t="shared" si="560"/>
        <v>0</v>
      </c>
      <c r="R344" s="125">
        <f t="shared" ca="1" si="565"/>
        <v>0</v>
      </c>
      <c r="S344" s="100" t="e">
        <f t="shared" si="631"/>
        <v>#DIV/0!</v>
      </c>
      <c r="T344" s="100" t="e">
        <f t="shared" si="566"/>
        <v>#DIV/0!</v>
      </c>
      <c r="U344" s="125" t="e">
        <f t="shared" ca="1" si="632"/>
        <v>#DIV/0!</v>
      </c>
      <c r="V344" s="174" t="e">
        <f t="shared" ca="1" si="567"/>
        <v>#DIV/0!</v>
      </c>
      <c r="W344" s="351" t="e">
        <f t="shared" ca="1" si="568"/>
        <v>#DIV/0!</v>
      </c>
      <c r="X344" s="174" t="e">
        <f t="shared" ca="1" si="569"/>
        <v>#DIV/0!</v>
      </c>
      <c r="Y344" s="174" t="e">
        <f t="shared" ca="1" si="570"/>
        <v>#DIV/0!</v>
      </c>
      <c r="Z344" s="351" t="e">
        <f t="shared" si="571"/>
        <v>#DIV/0!</v>
      </c>
      <c r="AA344" s="174" t="e">
        <f t="shared" si="572"/>
        <v>#DIV/0!</v>
      </c>
      <c r="AB344" s="174" t="e">
        <f t="shared" si="573"/>
        <v>#DIV/0!</v>
      </c>
      <c r="AC344" s="352" t="e">
        <f t="shared" si="633"/>
        <v>#DIV/0!</v>
      </c>
      <c r="AD344" s="267" t="e">
        <f t="shared" si="574"/>
        <v>#DIV/0!</v>
      </c>
      <c r="AE344" s="267" t="e">
        <f t="shared" si="575"/>
        <v>#DIV/0!</v>
      </c>
      <c r="AF344" s="354" t="e">
        <f t="shared" ca="1" si="576"/>
        <v>#DIV/0!</v>
      </c>
      <c r="AG344" s="100" t="e">
        <f t="shared" ca="1" si="577"/>
        <v>#DIV/0!</v>
      </c>
      <c r="AH344" s="100" t="e">
        <f t="shared" ca="1" si="578"/>
        <v>#DIV/0!</v>
      </c>
      <c r="AI344" s="354" t="e">
        <f t="shared" ca="1" si="579"/>
        <v>#DIV/0!</v>
      </c>
      <c r="AJ344" s="100" t="e">
        <f t="shared" ca="1" si="580"/>
        <v>#DIV/0!</v>
      </c>
      <c r="AK344" s="100" t="e">
        <f t="shared" ca="1" si="581"/>
        <v>#DIV/0!</v>
      </c>
      <c r="AL344" s="354" t="e">
        <f t="shared" ca="1" si="582"/>
        <v>#DIV/0!</v>
      </c>
      <c r="AM344" s="354" t="e">
        <f t="shared" ca="1" si="583"/>
        <v>#DIV/0!</v>
      </c>
      <c r="AN344" s="100" t="e">
        <f t="shared" ref="AN344:AO344" ca="1" si="640">SUM(AL340:AL344)</f>
        <v>#DIV/0!</v>
      </c>
      <c r="AO344" s="100" t="e">
        <f t="shared" ca="1" si="640"/>
        <v>#DIV/0!</v>
      </c>
      <c r="AP344" s="355" t="e">
        <f t="shared" ca="1" si="585"/>
        <v>#DIV/0!</v>
      </c>
      <c r="AQ344" s="355" t="e">
        <f t="shared" ca="1" si="586"/>
        <v>#DIV/0!</v>
      </c>
      <c r="AR344" s="355" t="e">
        <f t="shared" si="587"/>
        <v>#DIV/0!</v>
      </c>
      <c r="AS344" s="355" t="e">
        <f t="shared" si="588"/>
        <v>#DIV/0!</v>
      </c>
      <c r="AT344" s="355" t="e">
        <f t="shared" ca="1" si="589"/>
        <v>#DIV/0!</v>
      </c>
      <c r="AU344" s="355" t="e">
        <f t="shared" ca="1" si="590"/>
        <v>#DIV/0!</v>
      </c>
      <c r="AV344" s="355" t="e">
        <f t="shared" ca="1" si="591"/>
        <v>#DIV/0!</v>
      </c>
      <c r="AW344" s="379">
        <f t="shared" ca="1" si="592"/>
        <v>0</v>
      </c>
      <c r="AX344" s="351">
        <f t="shared" ca="1" si="593"/>
        <v>0</v>
      </c>
      <c r="AY344" s="174">
        <f t="shared" ca="1" si="594"/>
        <v>0</v>
      </c>
      <c r="AZ344" s="174">
        <f t="shared" ca="1" si="595"/>
        <v>0</v>
      </c>
      <c r="BA344" s="351"/>
      <c r="BB344" s="174"/>
      <c r="BC344" s="174"/>
      <c r="BD344" s="352">
        <f t="shared" si="596"/>
        <v>-1</v>
      </c>
      <c r="BE344" s="267">
        <f t="shared" si="597"/>
        <v>-6</v>
      </c>
      <c r="BF344" s="267">
        <f t="shared" si="598"/>
        <v>-5</v>
      </c>
      <c r="BG344" s="354">
        <f t="shared" ca="1" si="599"/>
        <v>1</v>
      </c>
      <c r="BH344" s="100">
        <f t="shared" ca="1" si="600"/>
        <v>15</v>
      </c>
      <c r="BI344" s="100">
        <f t="shared" ca="1" si="601"/>
        <v>7</v>
      </c>
      <c r="BJ344" s="354">
        <f t="shared" ca="1" si="602"/>
        <v>0</v>
      </c>
      <c r="BK344" s="100">
        <f t="shared" ca="1" si="603"/>
        <v>0</v>
      </c>
      <c r="BL344" s="100">
        <f t="shared" ca="1" si="604"/>
        <v>0</v>
      </c>
      <c r="BM344" s="354">
        <f t="shared" ca="1" si="605"/>
        <v>0</v>
      </c>
      <c r="BN344" s="354"/>
      <c r="BQ344" s="355" t="str">
        <f t="shared" ca="1" si="606"/>
        <v/>
      </c>
      <c r="BR344" s="355" t="str">
        <f t="shared" ca="1" si="607"/>
        <v/>
      </c>
      <c r="BS344" s="355"/>
      <c r="BT344" s="355" t="str">
        <f t="shared" si="608"/>
        <v xml:space="preserve">wr6D </v>
      </c>
      <c r="BU344" s="355" t="str">
        <f t="shared" ca="1" si="609"/>
        <v xml:space="preserve">wr15'15&lt;1S </v>
      </c>
      <c r="BV344" s="355" t="str">
        <f t="shared" ca="1" si="610"/>
        <v/>
      </c>
      <c r="BW344" s="355"/>
      <c r="BX344" s="379" t="e">
        <f t="shared" ca="1" si="611"/>
        <v>#DIV/0!</v>
      </c>
      <c r="BY344" s="351" t="e">
        <f t="shared" ca="1" si="612"/>
        <v>#DIV/0!</v>
      </c>
      <c r="BZ344" s="174" t="e">
        <f t="shared" ca="1" si="613"/>
        <v>#DIV/0!</v>
      </c>
      <c r="CA344" s="174" t="e">
        <f t="shared" ca="1" si="614"/>
        <v>#DIV/0!</v>
      </c>
      <c r="CB344" s="351"/>
      <c r="CC344" s="174"/>
      <c r="CD344" s="174"/>
      <c r="CE344" s="352" t="e">
        <f t="shared" si="615"/>
        <v>#DIV/0!</v>
      </c>
      <c r="CF344" s="267" t="e">
        <f t="shared" si="616"/>
        <v>#DIV/0!</v>
      </c>
      <c r="CG344" s="267" t="e">
        <f t="shared" si="617"/>
        <v>#DIV/0!</v>
      </c>
      <c r="CH344" s="354" t="e">
        <f t="shared" ca="1" si="618"/>
        <v>#DIV/0!</v>
      </c>
      <c r="CI344" s="100" t="e">
        <f t="shared" ca="1" si="619"/>
        <v>#DIV/0!</v>
      </c>
      <c r="CJ344" s="100" t="e">
        <f t="shared" ca="1" si="620"/>
        <v>#DIV/0!</v>
      </c>
      <c r="CK344" s="354" t="e">
        <f t="shared" ca="1" si="621"/>
        <v>#DIV/0!</v>
      </c>
      <c r="CL344" s="100" t="e">
        <f t="shared" ca="1" si="622"/>
        <v>#DIV/0!</v>
      </c>
      <c r="CM344" s="100" t="e">
        <f t="shared" ca="1" si="623"/>
        <v>#DIV/0!</v>
      </c>
      <c r="CN344" s="354" t="e">
        <f t="shared" ca="1" si="624"/>
        <v>#DIV/0!</v>
      </c>
      <c r="CO344" s="354"/>
      <c r="CR344" s="355" t="e">
        <f t="shared" ca="1" si="625"/>
        <v>#DIV/0!</v>
      </c>
      <c r="CS344" s="355" t="e">
        <f t="shared" ca="1" si="626"/>
        <v>#DIV/0!</v>
      </c>
      <c r="CT344" s="355"/>
      <c r="CU344" s="355" t="e">
        <f t="shared" si="627"/>
        <v>#DIV/0!</v>
      </c>
      <c r="CV344" s="355" t="e">
        <f t="shared" ca="1" si="628"/>
        <v>#DIV/0!</v>
      </c>
      <c r="CW344" s="355" t="e">
        <f t="shared" ca="1" si="629"/>
        <v>#DIV/0!</v>
      </c>
      <c r="CX344" s="402"/>
      <c r="CY344" t="e">
        <f t="shared" ca="1" si="630"/>
        <v>#DIV/0!</v>
      </c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</row>
    <row r="345" spans="1:133" x14ac:dyDescent="0.25">
      <c r="A345" s="126">
        <v>266</v>
      </c>
      <c r="B345" s="123" t="str">
        <f>IF(ввод!F268="","",ввод!F268)</f>
        <v/>
      </c>
      <c r="C345" s="123" t="str">
        <f>IF(ввод!G268="","",ввод!G268)</f>
        <v/>
      </c>
      <c r="D345" s="123" t="str">
        <f>IF(ввод!H268="","",ввод!H268)</f>
        <v/>
      </c>
      <c r="E345" s="124" t="str">
        <f>IF(ввод!I268="","",ввод!I268)</f>
        <v/>
      </c>
      <c r="F345" s="100" t="str">
        <f t="shared" si="526"/>
        <v/>
      </c>
      <c r="G345" s="257" t="str">
        <f>IF(AND(F345&gt;=2,COUNTA(ввод!D268)=1),1,"")</f>
        <v/>
      </c>
      <c r="H345" s="100" t="e">
        <f t="shared" si="562"/>
        <v>#DIV/0!</v>
      </c>
      <c r="K345" s="100" t="e">
        <f t="shared" si="558"/>
        <v>#DIV/0!</v>
      </c>
      <c r="M345" s="100" t="e">
        <f>IF(ISNUMBER(парам!$B$8),K345-парам!$B$8,K345-$B$3)</f>
        <v>#DIV/0!</v>
      </c>
      <c r="N345" s="100" t="e">
        <f t="shared" si="559"/>
        <v>#DIV/0!</v>
      </c>
      <c r="O345" s="125" t="e">
        <f t="shared" ca="1" si="563"/>
        <v>#DIV/0!</v>
      </c>
      <c r="P345" s="100">
        <f t="shared" si="564"/>
        <v>0</v>
      </c>
      <c r="Q345" s="100">
        <f t="shared" si="560"/>
        <v>0</v>
      </c>
      <c r="R345" s="125">
        <f t="shared" ca="1" si="565"/>
        <v>0</v>
      </c>
      <c r="S345" s="100" t="e">
        <f t="shared" si="631"/>
        <v>#DIV/0!</v>
      </c>
      <c r="T345" s="100" t="e">
        <f t="shared" si="566"/>
        <v>#DIV/0!</v>
      </c>
      <c r="U345" s="125" t="e">
        <f t="shared" ca="1" si="632"/>
        <v>#DIV/0!</v>
      </c>
      <c r="V345" s="174" t="e">
        <f t="shared" ca="1" si="567"/>
        <v>#DIV/0!</v>
      </c>
      <c r="W345" s="351" t="e">
        <f t="shared" ca="1" si="568"/>
        <v>#DIV/0!</v>
      </c>
      <c r="X345" s="174" t="e">
        <f t="shared" ca="1" si="569"/>
        <v>#DIV/0!</v>
      </c>
      <c r="Y345" s="174" t="e">
        <f t="shared" ca="1" si="570"/>
        <v>#DIV/0!</v>
      </c>
      <c r="Z345" s="351" t="e">
        <f t="shared" si="571"/>
        <v>#DIV/0!</v>
      </c>
      <c r="AA345" s="174" t="e">
        <f t="shared" si="572"/>
        <v>#DIV/0!</v>
      </c>
      <c r="AB345" s="174" t="e">
        <f t="shared" si="573"/>
        <v>#DIV/0!</v>
      </c>
      <c r="AC345" s="352" t="e">
        <f t="shared" si="633"/>
        <v>#DIV/0!</v>
      </c>
      <c r="AD345" s="267" t="e">
        <f t="shared" si="574"/>
        <v>#DIV/0!</v>
      </c>
      <c r="AE345" s="267" t="e">
        <f t="shared" si="575"/>
        <v>#DIV/0!</v>
      </c>
      <c r="AF345" s="354" t="e">
        <f t="shared" ca="1" si="576"/>
        <v>#DIV/0!</v>
      </c>
      <c r="AG345" s="100" t="e">
        <f t="shared" ca="1" si="577"/>
        <v>#DIV/0!</v>
      </c>
      <c r="AH345" s="100" t="e">
        <f t="shared" ca="1" si="578"/>
        <v>#DIV/0!</v>
      </c>
      <c r="AI345" s="354" t="e">
        <f t="shared" ca="1" si="579"/>
        <v>#DIV/0!</v>
      </c>
      <c r="AJ345" s="100" t="e">
        <f t="shared" ca="1" si="580"/>
        <v>#DIV/0!</v>
      </c>
      <c r="AK345" s="100" t="e">
        <f t="shared" ca="1" si="581"/>
        <v>#DIV/0!</v>
      </c>
      <c r="AL345" s="354" t="e">
        <f t="shared" ca="1" si="582"/>
        <v>#DIV/0!</v>
      </c>
      <c r="AM345" s="354" t="e">
        <f t="shared" ca="1" si="583"/>
        <v>#DIV/0!</v>
      </c>
      <c r="AN345" s="100" t="e">
        <f t="shared" ref="AN345:AO345" ca="1" si="641">SUM(AL341:AL345)</f>
        <v>#DIV/0!</v>
      </c>
      <c r="AO345" s="100" t="e">
        <f t="shared" ca="1" si="641"/>
        <v>#DIV/0!</v>
      </c>
      <c r="AP345" s="355" t="e">
        <f t="shared" ca="1" si="585"/>
        <v>#DIV/0!</v>
      </c>
      <c r="AQ345" s="355" t="e">
        <f t="shared" ca="1" si="586"/>
        <v>#DIV/0!</v>
      </c>
      <c r="AR345" s="355" t="e">
        <f t="shared" si="587"/>
        <v>#DIV/0!</v>
      </c>
      <c r="AS345" s="355" t="e">
        <f t="shared" si="588"/>
        <v>#DIV/0!</v>
      </c>
      <c r="AT345" s="355" t="e">
        <f t="shared" ca="1" si="589"/>
        <v>#DIV/0!</v>
      </c>
      <c r="AU345" s="355" t="e">
        <f t="shared" ca="1" si="590"/>
        <v>#DIV/0!</v>
      </c>
      <c r="AV345" s="355" t="e">
        <f t="shared" ca="1" si="591"/>
        <v>#DIV/0!</v>
      </c>
      <c r="AW345" s="379">
        <f t="shared" ca="1" si="592"/>
        <v>0</v>
      </c>
      <c r="AX345" s="351">
        <f t="shared" ca="1" si="593"/>
        <v>0</v>
      </c>
      <c r="AY345" s="174">
        <f t="shared" ca="1" si="594"/>
        <v>0</v>
      </c>
      <c r="AZ345" s="174">
        <f t="shared" ca="1" si="595"/>
        <v>0</v>
      </c>
      <c r="BA345" s="351"/>
      <c r="BB345" s="174"/>
      <c r="BC345" s="174"/>
      <c r="BD345" s="352">
        <f t="shared" si="596"/>
        <v>-1</v>
      </c>
      <c r="BE345" s="267">
        <f t="shared" si="597"/>
        <v>-6</v>
      </c>
      <c r="BF345" s="267">
        <f t="shared" si="598"/>
        <v>-5</v>
      </c>
      <c r="BG345" s="354">
        <f t="shared" ca="1" si="599"/>
        <v>1</v>
      </c>
      <c r="BH345" s="100">
        <f t="shared" ca="1" si="600"/>
        <v>15</v>
      </c>
      <c r="BI345" s="100">
        <f t="shared" ca="1" si="601"/>
        <v>7</v>
      </c>
      <c r="BJ345" s="354">
        <f t="shared" ca="1" si="602"/>
        <v>0</v>
      </c>
      <c r="BK345" s="100">
        <f t="shared" ca="1" si="603"/>
        <v>0</v>
      </c>
      <c r="BL345" s="100">
        <f t="shared" ca="1" si="604"/>
        <v>0</v>
      </c>
      <c r="BM345" s="354">
        <f t="shared" ca="1" si="605"/>
        <v>0</v>
      </c>
      <c r="BN345" s="354"/>
      <c r="BQ345" s="355" t="str">
        <f t="shared" ca="1" si="606"/>
        <v/>
      </c>
      <c r="BR345" s="355" t="str">
        <f t="shared" ca="1" si="607"/>
        <v/>
      </c>
      <c r="BS345" s="355"/>
      <c r="BT345" s="355" t="str">
        <f t="shared" si="608"/>
        <v xml:space="preserve">wr6D </v>
      </c>
      <c r="BU345" s="355" t="str">
        <f t="shared" ca="1" si="609"/>
        <v xml:space="preserve">wr15'15&lt;1S </v>
      </c>
      <c r="BV345" s="355" t="str">
        <f t="shared" ca="1" si="610"/>
        <v/>
      </c>
      <c r="BW345" s="355"/>
      <c r="BX345" s="379" t="e">
        <f t="shared" ca="1" si="611"/>
        <v>#DIV/0!</v>
      </c>
      <c r="BY345" s="351" t="e">
        <f t="shared" ca="1" si="612"/>
        <v>#DIV/0!</v>
      </c>
      <c r="BZ345" s="174" t="e">
        <f t="shared" ca="1" si="613"/>
        <v>#DIV/0!</v>
      </c>
      <c r="CA345" s="174" t="e">
        <f t="shared" ca="1" si="614"/>
        <v>#DIV/0!</v>
      </c>
      <c r="CB345" s="351"/>
      <c r="CC345" s="174"/>
      <c r="CD345" s="174"/>
      <c r="CE345" s="352" t="e">
        <f t="shared" si="615"/>
        <v>#DIV/0!</v>
      </c>
      <c r="CF345" s="267" t="e">
        <f t="shared" si="616"/>
        <v>#DIV/0!</v>
      </c>
      <c r="CG345" s="267" t="e">
        <f t="shared" si="617"/>
        <v>#DIV/0!</v>
      </c>
      <c r="CH345" s="354" t="e">
        <f t="shared" ca="1" si="618"/>
        <v>#DIV/0!</v>
      </c>
      <c r="CI345" s="100" t="e">
        <f t="shared" ca="1" si="619"/>
        <v>#DIV/0!</v>
      </c>
      <c r="CJ345" s="100" t="e">
        <f t="shared" ca="1" si="620"/>
        <v>#DIV/0!</v>
      </c>
      <c r="CK345" s="354" t="e">
        <f t="shared" ca="1" si="621"/>
        <v>#DIV/0!</v>
      </c>
      <c r="CL345" s="100" t="e">
        <f t="shared" ca="1" si="622"/>
        <v>#DIV/0!</v>
      </c>
      <c r="CM345" s="100" t="e">
        <f t="shared" ca="1" si="623"/>
        <v>#DIV/0!</v>
      </c>
      <c r="CN345" s="354" t="e">
        <f t="shared" ca="1" si="624"/>
        <v>#DIV/0!</v>
      </c>
      <c r="CO345" s="354"/>
      <c r="CR345" s="355" t="e">
        <f t="shared" ca="1" si="625"/>
        <v>#DIV/0!</v>
      </c>
      <c r="CS345" s="355" t="e">
        <f t="shared" ca="1" si="626"/>
        <v>#DIV/0!</v>
      </c>
      <c r="CT345" s="355"/>
      <c r="CU345" s="355" t="e">
        <f t="shared" si="627"/>
        <v>#DIV/0!</v>
      </c>
      <c r="CV345" s="355" t="e">
        <f t="shared" ca="1" si="628"/>
        <v>#DIV/0!</v>
      </c>
      <c r="CW345" s="355" t="e">
        <f t="shared" ca="1" si="629"/>
        <v>#DIV/0!</v>
      </c>
      <c r="CX345" s="402"/>
      <c r="CY345" t="e">
        <f t="shared" ca="1" si="630"/>
        <v>#DIV/0!</v>
      </c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</row>
    <row r="346" spans="1:133" x14ac:dyDescent="0.25">
      <c r="A346" s="126">
        <v>267</v>
      </c>
      <c r="B346" s="123" t="str">
        <f>IF(ввод!F269="","",ввод!F269)</f>
        <v/>
      </c>
      <c r="C346" s="123" t="str">
        <f>IF(ввод!G269="","",ввод!G269)</f>
        <v/>
      </c>
      <c r="D346" s="123" t="str">
        <f>IF(ввод!H269="","",ввод!H269)</f>
        <v/>
      </c>
      <c r="E346" s="124" t="str">
        <f>IF(ввод!I269="","",ввод!I269)</f>
        <v/>
      </c>
      <c r="F346" s="100" t="str">
        <f t="shared" si="526"/>
        <v/>
      </c>
      <c r="G346" s="257" t="str">
        <f>IF(AND(F346&gt;=2,COUNTA(ввод!D269)=1),1,"")</f>
        <v/>
      </c>
      <c r="H346" s="100" t="e">
        <f t="shared" si="562"/>
        <v>#DIV/0!</v>
      </c>
      <c r="K346" s="100" t="e">
        <f t="shared" si="558"/>
        <v>#DIV/0!</v>
      </c>
      <c r="M346" s="100" t="e">
        <f>IF(ISNUMBER(парам!$B$8),K346-парам!$B$8,K346-$B$3)</f>
        <v>#DIV/0!</v>
      </c>
      <c r="N346" s="100" t="e">
        <f t="shared" si="559"/>
        <v>#DIV/0!</v>
      </c>
      <c r="O346" s="125" t="e">
        <f t="shared" ca="1" si="563"/>
        <v>#DIV/0!</v>
      </c>
      <c r="P346" s="100">
        <f t="shared" si="564"/>
        <v>0</v>
      </c>
      <c r="Q346" s="100">
        <f t="shared" si="560"/>
        <v>0</v>
      </c>
      <c r="R346" s="125">
        <f t="shared" ca="1" si="565"/>
        <v>0</v>
      </c>
      <c r="S346" s="100" t="e">
        <f t="shared" si="631"/>
        <v>#DIV/0!</v>
      </c>
      <c r="T346" s="100" t="e">
        <f t="shared" si="566"/>
        <v>#DIV/0!</v>
      </c>
      <c r="U346" s="125" t="e">
        <f t="shared" ca="1" si="632"/>
        <v>#DIV/0!</v>
      </c>
      <c r="V346" s="174" t="e">
        <f t="shared" ca="1" si="567"/>
        <v>#DIV/0!</v>
      </c>
      <c r="W346" s="351" t="e">
        <f t="shared" ca="1" si="568"/>
        <v>#DIV/0!</v>
      </c>
      <c r="X346" s="174" t="e">
        <f t="shared" ca="1" si="569"/>
        <v>#DIV/0!</v>
      </c>
      <c r="Y346" s="174" t="e">
        <f t="shared" ca="1" si="570"/>
        <v>#DIV/0!</v>
      </c>
      <c r="Z346" s="351" t="e">
        <f t="shared" si="571"/>
        <v>#DIV/0!</v>
      </c>
      <c r="AA346" s="174" t="e">
        <f t="shared" si="572"/>
        <v>#DIV/0!</v>
      </c>
      <c r="AB346" s="174" t="e">
        <f t="shared" si="573"/>
        <v>#DIV/0!</v>
      </c>
      <c r="AC346" s="352" t="e">
        <f t="shared" si="633"/>
        <v>#DIV/0!</v>
      </c>
      <c r="AD346" s="267" t="e">
        <f t="shared" si="574"/>
        <v>#DIV/0!</v>
      </c>
      <c r="AE346" s="267" t="e">
        <f t="shared" si="575"/>
        <v>#DIV/0!</v>
      </c>
      <c r="AF346" s="354" t="e">
        <f t="shared" ca="1" si="576"/>
        <v>#DIV/0!</v>
      </c>
      <c r="AG346" s="100" t="e">
        <f t="shared" ca="1" si="577"/>
        <v>#DIV/0!</v>
      </c>
      <c r="AH346" s="100" t="e">
        <f t="shared" ca="1" si="578"/>
        <v>#DIV/0!</v>
      </c>
      <c r="AI346" s="354" t="e">
        <f t="shared" ca="1" si="579"/>
        <v>#DIV/0!</v>
      </c>
      <c r="AJ346" s="100" t="e">
        <f t="shared" ca="1" si="580"/>
        <v>#DIV/0!</v>
      </c>
      <c r="AK346" s="100" t="e">
        <f t="shared" ca="1" si="581"/>
        <v>#DIV/0!</v>
      </c>
      <c r="AL346" s="354" t="e">
        <f t="shared" ca="1" si="582"/>
        <v>#DIV/0!</v>
      </c>
      <c r="AM346" s="354" t="e">
        <f t="shared" ca="1" si="583"/>
        <v>#DIV/0!</v>
      </c>
      <c r="AN346" s="100" t="e">
        <f t="shared" ref="AN346:AO346" ca="1" si="642">SUM(AL342:AL346)</f>
        <v>#DIV/0!</v>
      </c>
      <c r="AO346" s="100" t="e">
        <f t="shared" ca="1" si="642"/>
        <v>#DIV/0!</v>
      </c>
      <c r="AP346" s="355" t="e">
        <f t="shared" ca="1" si="585"/>
        <v>#DIV/0!</v>
      </c>
      <c r="AQ346" s="355" t="e">
        <f t="shared" ca="1" si="586"/>
        <v>#DIV/0!</v>
      </c>
      <c r="AR346" s="355" t="e">
        <f t="shared" si="587"/>
        <v>#DIV/0!</v>
      </c>
      <c r="AS346" s="355" t="e">
        <f t="shared" si="588"/>
        <v>#DIV/0!</v>
      </c>
      <c r="AT346" s="355" t="e">
        <f t="shared" ca="1" si="589"/>
        <v>#DIV/0!</v>
      </c>
      <c r="AU346" s="355" t="e">
        <f t="shared" ca="1" si="590"/>
        <v>#DIV/0!</v>
      </c>
      <c r="AV346" s="355" t="e">
        <f t="shared" ca="1" si="591"/>
        <v>#DIV/0!</v>
      </c>
      <c r="AW346" s="379">
        <f t="shared" ca="1" si="592"/>
        <v>0</v>
      </c>
      <c r="AX346" s="351">
        <f t="shared" ca="1" si="593"/>
        <v>0</v>
      </c>
      <c r="AY346" s="174">
        <f t="shared" ca="1" si="594"/>
        <v>0</v>
      </c>
      <c r="AZ346" s="174">
        <f t="shared" ca="1" si="595"/>
        <v>0</v>
      </c>
      <c r="BA346" s="351"/>
      <c r="BB346" s="174"/>
      <c r="BC346" s="174"/>
      <c r="BD346" s="352">
        <f t="shared" si="596"/>
        <v>-1</v>
      </c>
      <c r="BE346" s="267">
        <f t="shared" si="597"/>
        <v>-6</v>
      </c>
      <c r="BF346" s="267">
        <f t="shared" si="598"/>
        <v>-5</v>
      </c>
      <c r="BG346" s="354">
        <f t="shared" ca="1" si="599"/>
        <v>1</v>
      </c>
      <c r="BH346" s="100">
        <f t="shared" ca="1" si="600"/>
        <v>15</v>
      </c>
      <c r="BI346" s="100">
        <f t="shared" ca="1" si="601"/>
        <v>7</v>
      </c>
      <c r="BJ346" s="354">
        <f t="shared" ca="1" si="602"/>
        <v>0</v>
      </c>
      <c r="BK346" s="100">
        <f t="shared" ca="1" si="603"/>
        <v>0</v>
      </c>
      <c r="BL346" s="100">
        <f t="shared" ca="1" si="604"/>
        <v>0</v>
      </c>
      <c r="BM346" s="354">
        <f t="shared" ca="1" si="605"/>
        <v>0</v>
      </c>
      <c r="BN346" s="354"/>
      <c r="BQ346" s="355" t="str">
        <f t="shared" ca="1" si="606"/>
        <v/>
      </c>
      <c r="BR346" s="355" t="str">
        <f t="shared" ca="1" si="607"/>
        <v/>
      </c>
      <c r="BS346" s="355"/>
      <c r="BT346" s="355" t="str">
        <f t="shared" si="608"/>
        <v xml:space="preserve">wr6D </v>
      </c>
      <c r="BU346" s="355" t="str">
        <f t="shared" ca="1" si="609"/>
        <v xml:space="preserve">wr15'15&lt;1S </v>
      </c>
      <c r="BV346" s="355" t="str">
        <f t="shared" ca="1" si="610"/>
        <v/>
      </c>
      <c r="BW346" s="355"/>
      <c r="BX346" s="379" t="e">
        <f t="shared" ca="1" si="611"/>
        <v>#DIV/0!</v>
      </c>
      <c r="BY346" s="351" t="e">
        <f t="shared" ca="1" si="612"/>
        <v>#DIV/0!</v>
      </c>
      <c r="BZ346" s="174" t="e">
        <f t="shared" ca="1" si="613"/>
        <v>#DIV/0!</v>
      </c>
      <c r="CA346" s="174" t="e">
        <f t="shared" ca="1" si="614"/>
        <v>#DIV/0!</v>
      </c>
      <c r="CB346" s="351"/>
      <c r="CC346" s="174"/>
      <c r="CD346" s="174"/>
      <c r="CE346" s="352" t="e">
        <f t="shared" si="615"/>
        <v>#DIV/0!</v>
      </c>
      <c r="CF346" s="267" t="e">
        <f t="shared" si="616"/>
        <v>#DIV/0!</v>
      </c>
      <c r="CG346" s="267" t="e">
        <f t="shared" si="617"/>
        <v>#DIV/0!</v>
      </c>
      <c r="CH346" s="354" t="e">
        <f t="shared" ca="1" si="618"/>
        <v>#DIV/0!</v>
      </c>
      <c r="CI346" s="100" t="e">
        <f t="shared" ca="1" si="619"/>
        <v>#DIV/0!</v>
      </c>
      <c r="CJ346" s="100" t="e">
        <f t="shared" ca="1" si="620"/>
        <v>#DIV/0!</v>
      </c>
      <c r="CK346" s="354" t="e">
        <f t="shared" ca="1" si="621"/>
        <v>#DIV/0!</v>
      </c>
      <c r="CL346" s="100" t="e">
        <f t="shared" ca="1" si="622"/>
        <v>#DIV/0!</v>
      </c>
      <c r="CM346" s="100" t="e">
        <f t="shared" ca="1" si="623"/>
        <v>#DIV/0!</v>
      </c>
      <c r="CN346" s="354" t="e">
        <f t="shared" ca="1" si="624"/>
        <v>#DIV/0!</v>
      </c>
      <c r="CO346" s="354"/>
      <c r="CR346" s="355" t="e">
        <f t="shared" ca="1" si="625"/>
        <v>#DIV/0!</v>
      </c>
      <c r="CS346" s="355" t="e">
        <f t="shared" ca="1" si="626"/>
        <v>#DIV/0!</v>
      </c>
      <c r="CT346" s="355"/>
      <c r="CU346" s="355" t="e">
        <f t="shared" si="627"/>
        <v>#DIV/0!</v>
      </c>
      <c r="CV346" s="355" t="e">
        <f t="shared" ca="1" si="628"/>
        <v>#DIV/0!</v>
      </c>
      <c r="CW346" s="355" t="e">
        <f t="shared" ca="1" si="629"/>
        <v>#DIV/0!</v>
      </c>
      <c r="CX346" s="402"/>
      <c r="CY346" t="e">
        <f t="shared" ca="1" si="630"/>
        <v>#DIV/0!</v>
      </c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</row>
    <row r="347" spans="1:133" x14ac:dyDescent="0.25">
      <c r="A347" s="126">
        <v>268</v>
      </c>
      <c r="B347" s="123" t="str">
        <f>IF(ввод!F270="","",ввод!F270)</f>
        <v/>
      </c>
      <c r="C347" s="123" t="str">
        <f>IF(ввод!G270="","",ввод!G270)</f>
        <v/>
      </c>
      <c r="D347" s="123" t="str">
        <f>IF(ввод!H270="","",ввод!H270)</f>
        <v/>
      </c>
      <c r="E347" s="124" t="str">
        <f>IF(ввод!I270="","",ввод!I270)</f>
        <v/>
      </c>
      <c r="F347" s="100" t="str">
        <f t="shared" si="526"/>
        <v/>
      </c>
      <c r="G347" s="257" t="str">
        <f>IF(AND(F347&gt;=2,COUNTA(ввод!D270)=1),1,"")</f>
        <v/>
      </c>
      <c r="H347" s="100" t="e">
        <f t="shared" si="562"/>
        <v>#DIV/0!</v>
      </c>
      <c r="K347" s="100" t="e">
        <f t="shared" si="558"/>
        <v>#DIV/0!</v>
      </c>
      <c r="M347" s="100" t="e">
        <f>IF(ISNUMBER(парам!$B$8),K347-парам!$B$8,K347-$B$3)</f>
        <v>#DIV/0!</v>
      </c>
      <c r="N347" s="100" t="e">
        <f t="shared" si="559"/>
        <v>#DIV/0!</v>
      </c>
      <c r="O347" s="125" t="e">
        <f t="shared" ca="1" si="563"/>
        <v>#DIV/0!</v>
      </c>
      <c r="P347" s="100">
        <f t="shared" si="564"/>
        <v>0</v>
      </c>
      <c r="Q347" s="100">
        <f t="shared" si="560"/>
        <v>0</v>
      </c>
      <c r="R347" s="125">
        <f t="shared" ca="1" si="565"/>
        <v>0</v>
      </c>
      <c r="S347" s="100" t="e">
        <f t="shared" si="631"/>
        <v>#DIV/0!</v>
      </c>
      <c r="T347" s="100" t="e">
        <f t="shared" si="566"/>
        <v>#DIV/0!</v>
      </c>
      <c r="U347" s="125" t="e">
        <f t="shared" ca="1" si="632"/>
        <v>#DIV/0!</v>
      </c>
      <c r="V347" s="174" t="e">
        <f t="shared" ca="1" si="567"/>
        <v>#DIV/0!</v>
      </c>
      <c r="W347" s="351" t="e">
        <f t="shared" ca="1" si="568"/>
        <v>#DIV/0!</v>
      </c>
      <c r="X347" s="174" t="e">
        <f t="shared" ca="1" si="569"/>
        <v>#DIV/0!</v>
      </c>
      <c r="Y347" s="174" t="e">
        <f t="shared" ca="1" si="570"/>
        <v>#DIV/0!</v>
      </c>
      <c r="Z347" s="351" t="e">
        <f t="shared" si="571"/>
        <v>#DIV/0!</v>
      </c>
      <c r="AA347" s="174" t="e">
        <f t="shared" si="572"/>
        <v>#DIV/0!</v>
      </c>
      <c r="AB347" s="174" t="e">
        <f t="shared" si="573"/>
        <v>#DIV/0!</v>
      </c>
      <c r="AC347" s="352" t="e">
        <f t="shared" si="633"/>
        <v>#DIV/0!</v>
      </c>
      <c r="AD347" s="267" t="e">
        <f t="shared" si="574"/>
        <v>#DIV/0!</v>
      </c>
      <c r="AE347" s="267" t="e">
        <f t="shared" si="575"/>
        <v>#DIV/0!</v>
      </c>
      <c r="AF347" s="354" t="e">
        <f t="shared" ca="1" si="576"/>
        <v>#DIV/0!</v>
      </c>
      <c r="AG347" s="100" t="e">
        <f t="shared" ca="1" si="577"/>
        <v>#DIV/0!</v>
      </c>
      <c r="AH347" s="100" t="e">
        <f t="shared" ca="1" si="578"/>
        <v>#DIV/0!</v>
      </c>
      <c r="AI347" s="354" t="e">
        <f t="shared" ca="1" si="579"/>
        <v>#DIV/0!</v>
      </c>
      <c r="AJ347" s="100" t="e">
        <f t="shared" ca="1" si="580"/>
        <v>#DIV/0!</v>
      </c>
      <c r="AK347" s="100" t="e">
        <f t="shared" ca="1" si="581"/>
        <v>#DIV/0!</v>
      </c>
      <c r="AL347" s="354" t="e">
        <f t="shared" ca="1" si="582"/>
        <v>#DIV/0!</v>
      </c>
      <c r="AM347" s="354" t="e">
        <f t="shared" ca="1" si="583"/>
        <v>#DIV/0!</v>
      </c>
      <c r="AN347" s="100" t="e">
        <f t="shared" ref="AN347:AO347" ca="1" si="643">SUM(AL343:AL347)</f>
        <v>#DIV/0!</v>
      </c>
      <c r="AO347" s="100" t="e">
        <f t="shared" ca="1" si="643"/>
        <v>#DIV/0!</v>
      </c>
      <c r="AP347" s="355" t="e">
        <f t="shared" ca="1" si="585"/>
        <v>#DIV/0!</v>
      </c>
      <c r="AQ347" s="355" t="e">
        <f t="shared" ca="1" si="586"/>
        <v>#DIV/0!</v>
      </c>
      <c r="AR347" s="355" t="e">
        <f t="shared" si="587"/>
        <v>#DIV/0!</v>
      </c>
      <c r="AS347" s="355" t="e">
        <f t="shared" si="588"/>
        <v>#DIV/0!</v>
      </c>
      <c r="AT347" s="355" t="e">
        <f t="shared" ca="1" si="589"/>
        <v>#DIV/0!</v>
      </c>
      <c r="AU347" s="355" t="e">
        <f t="shared" ca="1" si="590"/>
        <v>#DIV/0!</v>
      </c>
      <c r="AV347" s="355" t="e">
        <f t="shared" ca="1" si="591"/>
        <v>#DIV/0!</v>
      </c>
      <c r="AW347" s="379">
        <f t="shared" ca="1" si="592"/>
        <v>0</v>
      </c>
      <c r="AX347" s="351">
        <f t="shared" ca="1" si="593"/>
        <v>0</v>
      </c>
      <c r="AY347" s="174">
        <f t="shared" ca="1" si="594"/>
        <v>0</v>
      </c>
      <c r="AZ347" s="174">
        <f t="shared" ca="1" si="595"/>
        <v>0</v>
      </c>
      <c r="BA347" s="351"/>
      <c r="BB347" s="174"/>
      <c r="BC347" s="174"/>
      <c r="BD347" s="352">
        <f t="shared" si="596"/>
        <v>-1</v>
      </c>
      <c r="BE347" s="267">
        <f t="shared" si="597"/>
        <v>-6</v>
      </c>
      <c r="BF347" s="267">
        <f t="shared" si="598"/>
        <v>-5</v>
      </c>
      <c r="BG347" s="354">
        <f t="shared" ca="1" si="599"/>
        <v>1</v>
      </c>
      <c r="BH347" s="100">
        <f t="shared" ca="1" si="600"/>
        <v>15</v>
      </c>
      <c r="BI347" s="100">
        <f t="shared" ca="1" si="601"/>
        <v>7</v>
      </c>
      <c r="BJ347" s="354">
        <f t="shared" ca="1" si="602"/>
        <v>0</v>
      </c>
      <c r="BK347" s="100">
        <f t="shared" ca="1" si="603"/>
        <v>0</v>
      </c>
      <c r="BL347" s="100">
        <f t="shared" ca="1" si="604"/>
        <v>0</v>
      </c>
      <c r="BM347" s="354">
        <f t="shared" ca="1" si="605"/>
        <v>0</v>
      </c>
      <c r="BN347" s="354"/>
      <c r="BQ347" s="355" t="str">
        <f t="shared" ca="1" si="606"/>
        <v/>
      </c>
      <c r="BR347" s="355" t="str">
        <f t="shared" ca="1" si="607"/>
        <v/>
      </c>
      <c r="BS347" s="355"/>
      <c r="BT347" s="355" t="str">
        <f t="shared" si="608"/>
        <v xml:space="preserve">wr6D </v>
      </c>
      <c r="BU347" s="355" t="str">
        <f t="shared" ca="1" si="609"/>
        <v xml:space="preserve">wr15'15&lt;1S </v>
      </c>
      <c r="BV347" s="355" t="str">
        <f t="shared" ca="1" si="610"/>
        <v/>
      </c>
      <c r="BW347" s="355"/>
      <c r="BX347" s="379" t="e">
        <f t="shared" ca="1" si="611"/>
        <v>#DIV/0!</v>
      </c>
      <c r="BY347" s="351" t="e">
        <f t="shared" ca="1" si="612"/>
        <v>#DIV/0!</v>
      </c>
      <c r="BZ347" s="174" t="e">
        <f t="shared" ca="1" si="613"/>
        <v>#DIV/0!</v>
      </c>
      <c r="CA347" s="174" t="e">
        <f t="shared" ca="1" si="614"/>
        <v>#DIV/0!</v>
      </c>
      <c r="CB347" s="351"/>
      <c r="CC347" s="174"/>
      <c r="CD347" s="174"/>
      <c r="CE347" s="352" t="e">
        <f t="shared" si="615"/>
        <v>#DIV/0!</v>
      </c>
      <c r="CF347" s="267" t="e">
        <f t="shared" si="616"/>
        <v>#DIV/0!</v>
      </c>
      <c r="CG347" s="267" t="e">
        <f t="shared" si="617"/>
        <v>#DIV/0!</v>
      </c>
      <c r="CH347" s="354" t="e">
        <f t="shared" ca="1" si="618"/>
        <v>#DIV/0!</v>
      </c>
      <c r="CI347" s="100" t="e">
        <f t="shared" ca="1" si="619"/>
        <v>#DIV/0!</v>
      </c>
      <c r="CJ347" s="100" t="e">
        <f t="shared" ca="1" si="620"/>
        <v>#DIV/0!</v>
      </c>
      <c r="CK347" s="354" t="e">
        <f t="shared" ca="1" si="621"/>
        <v>#DIV/0!</v>
      </c>
      <c r="CL347" s="100" t="e">
        <f t="shared" ca="1" si="622"/>
        <v>#DIV/0!</v>
      </c>
      <c r="CM347" s="100" t="e">
        <f t="shared" ca="1" si="623"/>
        <v>#DIV/0!</v>
      </c>
      <c r="CN347" s="354" t="e">
        <f t="shared" ca="1" si="624"/>
        <v>#DIV/0!</v>
      </c>
      <c r="CO347" s="354"/>
      <c r="CR347" s="355" t="e">
        <f t="shared" ca="1" si="625"/>
        <v>#DIV/0!</v>
      </c>
      <c r="CS347" s="355" t="e">
        <f t="shared" ca="1" si="626"/>
        <v>#DIV/0!</v>
      </c>
      <c r="CT347" s="355"/>
      <c r="CU347" s="355" t="e">
        <f t="shared" si="627"/>
        <v>#DIV/0!</v>
      </c>
      <c r="CV347" s="355" t="e">
        <f t="shared" ca="1" si="628"/>
        <v>#DIV/0!</v>
      </c>
      <c r="CW347" s="355" t="e">
        <f t="shared" ca="1" si="629"/>
        <v>#DIV/0!</v>
      </c>
      <c r="CX347" s="402"/>
      <c r="CY347" t="e">
        <f t="shared" ca="1" si="630"/>
        <v>#DIV/0!</v>
      </c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</row>
    <row r="348" spans="1:133" x14ac:dyDescent="0.25">
      <c r="A348" s="126">
        <v>269</v>
      </c>
      <c r="B348" s="123" t="str">
        <f>IF(ввод!F271="","",ввод!F271)</f>
        <v/>
      </c>
      <c r="C348" s="123" t="str">
        <f>IF(ввод!G271="","",ввод!G271)</f>
        <v/>
      </c>
      <c r="D348" s="123" t="str">
        <f>IF(ввод!H271="","",ввод!H271)</f>
        <v/>
      </c>
      <c r="E348" s="124" t="str">
        <f>IF(ввод!I271="","",ввод!I271)</f>
        <v/>
      </c>
      <c r="F348" s="100" t="str">
        <f t="shared" si="526"/>
        <v/>
      </c>
      <c r="G348" s="257" t="str">
        <f>IF(AND(F348&gt;=2,COUNTA(ввод!D271)=1),1,"")</f>
        <v/>
      </c>
      <c r="H348" s="100" t="e">
        <f t="shared" si="562"/>
        <v>#DIV/0!</v>
      </c>
      <c r="K348" s="100" t="e">
        <f t="shared" si="558"/>
        <v>#DIV/0!</v>
      </c>
      <c r="M348" s="100" t="e">
        <f>IF(ISNUMBER(парам!$B$8),K348-парам!$B$8,K348-$B$3)</f>
        <v>#DIV/0!</v>
      </c>
      <c r="N348" s="100" t="e">
        <f t="shared" si="559"/>
        <v>#DIV/0!</v>
      </c>
      <c r="O348" s="125" t="e">
        <f t="shared" ca="1" si="563"/>
        <v>#DIV/0!</v>
      </c>
      <c r="P348" s="100">
        <f t="shared" si="564"/>
        <v>0</v>
      </c>
      <c r="Q348" s="100">
        <f t="shared" si="560"/>
        <v>0</v>
      </c>
      <c r="R348" s="125">
        <f t="shared" ca="1" si="565"/>
        <v>0</v>
      </c>
      <c r="S348" s="100" t="e">
        <f t="shared" si="631"/>
        <v>#DIV/0!</v>
      </c>
      <c r="T348" s="100" t="e">
        <f t="shared" si="566"/>
        <v>#DIV/0!</v>
      </c>
      <c r="U348" s="125" t="e">
        <f t="shared" ca="1" si="632"/>
        <v>#DIV/0!</v>
      </c>
      <c r="V348" s="174" t="e">
        <f t="shared" ca="1" si="567"/>
        <v>#DIV/0!</v>
      </c>
      <c r="W348" s="351" t="e">
        <f t="shared" ca="1" si="568"/>
        <v>#DIV/0!</v>
      </c>
      <c r="X348" s="174" t="e">
        <f t="shared" ca="1" si="569"/>
        <v>#DIV/0!</v>
      </c>
      <c r="Y348" s="174" t="e">
        <f t="shared" ca="1" si="570"/>
        <v>#DIV/0!</v>
      </c>
      <c r="Z348" s="351" t="e">
        <f t="shared" si="571"/>
        <v>#DIV/0!</v>
      </c>
      <c r="AA348" s="174" t="e">
        <f t="shared" si="572"/>
        <v>#DIV/0!</v>
      </c>
      <c r="AB348" s="174" t="e">
        <f t="shared" si="573"/>
        <v>#DIV/0!</v>
      </c>
      <c r="AC348" s="352" t="e">
        <f t="shared" si="633"/>
        <v>#DIV/0!</v>
      </c>
      <c r="AD348" s="267" t="e">
        <f t="shared" si="574"/>
        <v>#DIV/0!</v>
      </c>
      <c r="AE348" s="267" t="e">
        <f t="shared" si="575"/>
        <v>#DIV/0!</v>
      </c>
      <c r="AF348" s="354" t="e">
        <f t="shared" ca="1" si="576"/>
        <v>#DIV/0!</v>
      </c>
      <c r="AG348" s="100" t="e">
        <f t="shared" ca="1" si="577"/>
        <v>#DIV/0!</v>
      </c>
      <c r="AH348" s="100" t="e">
        <f t="shared" ca="1" si="578"/>
        <v>#DIV/0!</v>
      </c>
      <c r="AI348" s="354" t="e">
        <f t="shared" ca="1" si="579"/>
        <v>#DIV/0!</v>
      </c>
      <c r="AJ348" s="100" t="e">
        <f t="shared" ca="1" si="580"/>
        <v>#DIV/0!</v>
      </c>
      <c r="AK348" s="100" t="e">
        <f t="shared" ca="1" si="581"/>
        <v>#DIV/0!</v>
      </c>
      <c r="AL348" s="354" t="e">
        <f t="shared" ca="1" si="582"/>
        <v>#DIV/0!</v>
      </c>
      <c r="AM348" s="354" t="e">
        <f t="shared" ca="1" si="583"/>
        <v>#DIV/0!</v>
      </c>
      <c r="AN348" s="100" t="e">
        <f t="shared" ref="AN348:AO348" ca="1" si="644">SUM(AL344:AL348)</f>
        <v>#DIV/0!</v>
      </c>
      <c r="AO348" s="100" t="e">
        <f t="shared" ca="1" si="644"/>
        <v>#DIV/0!</v>
      </c>
      <c r="AP348" s="355" t="e">
        <f t="shared" ca="1" si="585"/>
        <v>#DIV/0!</v>
      </c>
      <c r="AQ348" s="355" t="e">
        <f t="shared" ca="1" si="586"/>
        <v>#DIV/0!</v>
      </c>
      <c r="AR348" s="355" t="e">
        <f t="shared" si="587"/>
        <v>#DIV/0!</v>
      </c>
      <c r="AS348" s="355" t="e">
        <f t="shared" si="588"/>
        <v>#DIV/0!</v>
      </c>
      <c r="AT348" s="355" t="e">
        <f t="shared" ca="1" si="589"/>
        <v>#DIV/0!</v>
      </c>
      <c r="AU348" s="355" t="e">
        <f t="shared" ca="1" si="590"/>
        <v>#DIV/0!</v>
      </c>
      <c r="AV348" s="355" t="e">
        <f t="shared" ca="1" si="591"/>
        <v>#DIV/0!</v>
      </c>
      <c r="AW348" s="379">
        <f t="shared" ca="1" si="592"/>
        <v>0</v>
      </c>
      <c r="AX348" s="351">
        <f t="shared" ca="1" si="593"/>
        <v>0</v>
      </c>
      <c r="AY348" s="174">
        <f t="shared" ca="1" si="594"/>
        <v>0</v>
      </c>
      <c r="AZ348" s="174">
        <f t="shared" ca="1" si="595"/>
        <v>0</v>
      </c>
      <c r="BA348" s="351"/>
      <c r="BB348" s="174"/>
      <c r="BC348" s="174"/>
      <c r="BD348" s="352">
        <f t="shared" si="596"/>
        <v>-1</v>
      </c>
      <c r="BE348" s="267">
        <f t="shared" si="597"/>
        <v>-6</v>
      </c>
      <c r="BF348" s="267">
        <f t="shared" si="598"/>
        <v>-5</v>
      </c>
      <c r="BG348" s="354">
        <f t="shared" ca="1" si="599"/>
        <v>1</v>
      </c>
      <c r="BH348" s="100">
        <f t="shared" ca="1" si="600"/>
        <v>15</v>
      </c>
      <c r="BI348" s="100">
        <f t="shared" ca="1" si="601"/>
        <v>7</v>
      </c>
      <c r="BJ348" s="354">
        <f t="shared" ca="1" si="602"/>
        <v>0</v>
      </c>
      <c r="BK348" s="100">
        <f t="shared" ca="1" si="603"/>
        <v>0</v>
      </c>
      <c r="BL348" s="100">
        <f t="shared" ca="1" si="604"/>
        <v>0</v>
      </c>
      <c r="BM348" s="354">
        <f t="shared" ca="1" si="605"/>
        <v>0</v>
      </c>
      <c r="BN348" s="354"/>
      <c r="BQ348" s="355" t="str">
        <f t="shared" ca="1" si="606"/>
        <v/>
      </c>
      <c r="BR348" s="355" t="str">
        <f t="shared" ca="1" si="607"/>
        <v/>
      </c>
      <c r="BS348" s="355"/>
      <c r="BT348" s="355" t="str">
        <f t="shared" si="608"/>
        <v xml:space="preserve">wr6D </v>
      </c>
      <c r="BU348" s="355" t="str">
        <f t="shared" ca="1" si="609"/>
        <v xml:space="preserve">wr15'15&lt;1S </v>
      </c>
      <c r="BV348" s="355" t="str">
        <f t="shared" ca="1" si="610"/>
        <v/>
      </c>
      <c r="BW348" s="355"/>
      <c r="BX348" s="379" t="e">
        <f t="shared" ca="1" si="611"/>
        <v>#DIV/0!</v>
      </c>
      <c r="BY348" s="351" t="e">
        <f t="shared" ca="1" si="612"/>
        <v>#DIV/0!</v>
      </c>
      <c r="BZ348" s="174" t="e">
        <f t="shared" ca="1" si="613"/>
        <v>#DIV/0!</v>
      </c>
      <c r="CA348" s="174" t="e">
        <f t="shared" ca="1" si="614"/>
        <v>#DIV/0!</v>
      </c>
      <c r="CB348" s="351"/>
      <c r="CC348" s="174"/>
      <c r="CD348" s="174"/>
      <c r="CE348" s="352" t="e">
        <f t="shared" si="615"/>
        <v>#DIV/0!</v>
      </c>
      <c r="CF348" s="267" t="e">
        <f t="shared" si="616"/>
        <v>#DIV/0!</v>
      </c>
      <c r="CG348" s="267" t="e">
        <f t="shared" si="617"/>
        <v>#DIV/0!</v>
      </c>
      <c r="CH348" s="354" t="e">
        <f t="shared" ca="1" si="618"/>
        <v>#DIV/0!</v>
      </c>
      <c r="CI348" s="100" t="e">
        <f t="shared" ca="1" si="619"/>
        <v>#DIV/0!</v>
      </c>
      <c r="CJ348" s="100" t="e">
        <f t="shared" ca="1" si="620"/>
        <v>#DIV/0!</v>
      </c>
      <c r="CK348" s="354" t="e">
        <f t="shared" ca="1" si="621"/>
        <v>#DIV/0!</v>
      </c>
      <c r="CL348" s="100" t="e">
        <f t="shared" ca="1" si="622"/>
        <v>#DIV/0!</v>
      </c>
      <c r="CM348" s="100" t="e">
        <f t="shared" ca="1" si="623"/>
        <v>#DIV/0!</v>
      </c>
      <c r="CN348" s="354" t="e">
        <f t="shared" ca="1" si="624"/>
        <v>#DIV/0!</v>
      </c>
      <c r="CO348" s="354"/>
      <c r="CR348" s="355" t="e">
        <f t="shared" ca="1" si="625"/>
        <v>#DIV/0!</v>
      </c>
      <c r="CS348" s="355" t="e">
        <f t="shared" ca="1" si="626"/>
        <v>#DIV/0!</v>
      </c>
      <c r="CT348" s="355"/>
      <c r="CU348" s="355" t="e">
        <f t="shared" si="627"/>
        <v>#DIV/0!</v>
      </c>
      <c r="CV348" s="355" t="e">
        <f t="shared" ca="1" si="628"/>
        <v>#DIV/0!</v>
      </c>
      <c r="CW348" s="355" t="e">
        <f t="shared" ca="1" si="629"/>
        <v>#DIV/0!</v>
      </c>
      <c r="CX348" s="402"/>
      <c r="CY348" t="e">
        <f t="shared" ca="1" si="630"/>
        <v>#DIV/0!</v>
      </c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</row>
    <row r="349" spans="1:133" x14ac:dyDescent="0.25">
      <c r="A349" s="126">
        <v>270</v>
      </c>
      <c r="B349" s="123" t="str">
        <f>IF(ввод!F272="","",ввод!F272)</f>
        <v/>
      </c>
      <c r="C349" s="123" t="str">
        <f>IF(ввод!G272="","",ввод!G272)</f>
        <v/>
      </c>
      <c r="D349" s="123" t="str">
        <f>IF(ввод!H272="","",ввод!H272)</f>
        <v/>
      </c>
      <c r="E349" s="124" t="str">
        <f>IF(ввод!I272="","",ввод!I272)</f>
        <v/>
      </c>
      <c r="F349" s="100" t="str">
        <f t="shared" si="526"/>
        <v/>
      </c>
      <c r="G349" s="257" t="str">
        <f>IF(AND(F349&gt;=2,COUNTA(ввод!D272)=1),1,"")</f>
        <v/>
      </c>
      <c r="H349" s="100" t="e">
        <f t="shared" si="562"/>
        <v>#DIV/0!</v>
      </c>
      <c r="K349" s="100" t="e">
        <f t="shared" si="558"/>
        <v>#DIV/0!</v>
      </c>
      <c r="M349" s="100" t="e">
        <f>IF(ISNUMBER(парам!$B$8),K349-парам!$B$8,K349-$B$3)</f>
        <v>#DIV/0!</v>
      </c>
      <c r="N349" s="100" t="e">
        <f t="shared" si="559"/>
        <v>#DIV/0!</v>
      </c>
      <c r="O349" s="125" t="e">
        <f t="shared" ca="1" si="563"/>
        <v>#DIV/0!</v>
      </c>
      <c r="P349" s="100">
        <f t="shared" si="564"/>
        <v>0</v>
      </c>
      <c r="Q349" s="100">
        <f t="shared" si="560"/>
        <v>0</v>
      </c>
      <c r="R349" s="125">
        <f t="shared" ca="1" si="565"/>
        <v>0</v>
      </c>
      <c r="S349" s="100" t="e">
        <f t="shared" si="631"/>
        <v>#DIV/0!</v>
      </c>
      <c r="T349" s="100" t="e">
        <f t="shared" si="566"/>
        <v>#DIV/0!</v>
      </c>
      <c r="U349" s="125" t="e">
        <f t="shared" ca="1" si="632"/>
        <v>#DIV/0!</v>
      </c>
      <c r="V349" s="174" t="e">
        <f t="shared" ca="1" si="567"/>
        <v>#DIV/0!</v>
      </c>
      <c r="W349" s="351" t="e">
        <f t="shared" ca="1" si="568"/>
        <v>#DIV/0!</v>
      </c>
      <c r="X349" s="174" t="e">
        <f t="shared" ca="1" si="569"/>
        <v>#DIV/0!</v>
      </c>
      <c r="Y349" s="174" t="e">
        <f t="shared" ca="1" si="570"/>
        <v>#DIV/0!</v>
      </c>
      <c r="Z349" s="351" t="e">
        <f t="shared" si="571"/>
        <v>#DIV/0!</v>
      </c>
      <c r="AA349" s="174" t="e">
        <f t="shared" si="572"/>
        <v>#DIV/0!</v>
      </c>
      <c r="AB349" s="174" t="e">
        <f t="shared" si="573"/>
        <v>#DIV/0!</v>
      </c>
      <c r="AC349" s="352" t="e">
        <f t="shared" si="633"/>
        <v>#DIV/0!</v>
      </c>
      <c r="AD349" s="267" t="e">
        <f t="shared" si="574"/>
        <v>#DIV/0!</v>
      </c>
      <c r="AE349" s="267" t="e">
        <f t="shared" si="575"/>
        <v>#DIV/0!</v>
      </c>
      <c r="AF349" s="354" t="e">
        <f t="shared" ca="1" si="576"/>
        <v>#DIV/0!</v>
      </c>
      <c r="AG349" s="100" t="e">
        <f t="shared" ca="1" si="577"/>
        <v>#DIV/0!</v>
      </c>
      <c r="AH349" s="100" t="e">
        <f t="shared" ca="1" si="578"/>
        <v>#DIV/0!</v>
      </c>
      <c r="AI349" s="354" t="e">
        <f t="shared" ca="1" si="579"/>
        <v>#DIV/0!</v>
      </c>
      <c r="AJ349" s="100" t="e">
        <f t="shared" ca="1" si="580"/>
        <v>#DIV/0!</v>
      </c>
      <c r="AK349" s="100" t="e">
        <f t="shared" ca="1" si="581"/>
        <v>#DIV/0!</v>
      </c>
      <c r="AL349" s="354" t="e">
        <f t="shared" ca="1" si="582"/>
        <v>#DIV/0!</v>
      </c>
      <c r="AM349" s="354" t="e">
        <f t="shared" ca="1" si="583"/>
        <v>#DIV/0!</v>
      </c>
      <c r="AN349" s="100" t="e">
        <f t="shared" ref="AN349:AO349" ca="1" si="645">SUM(AL345:AL349)</f>
        <v>#DIV/0!</v>
      </c>
      <c r="AO349" s="100" t="e">
        <f t="shared" ca="1" si="645"/>
        <v>#DIV/0!</v>
      </c>
      <c r="AP349" s="355" t="e">
        <f t="shared" ca="1" si="585"/>
        <v>#DIV/0!</v>
      </c>
      <c r="AQ349" s="355" t="e">
        <f t="shared" ca="1" si="586"/>
        <v>#DIV/0!</v>
      </c>
      <c r="AR349" s="355" t="e">
        <f t="shared" si="587"/>
        <v>#DIV/0!</v>
      </c>
      <c r="AS349" s="355" t="e">
        <f t="shared" si="588"/>
        <v>#DIV/0!</v>
      </c>
      <c r="AT349" s="355" t="e">
        <f t="shared" ca="1" si="589"/>
        <v>#DIV/0!</v>
      </c>
      <c r="AU349" s="355" t="e">
        <f t="shared" ca="1" si="590"/>
        <v>#DIV/0!</v>
      </c>
      <c r="AV349" s="355" t="e">
        <f t="shared" ca="1" si="591"/>
        <v>#DIV/0!</v>
      </c>
      <c r="AW349" s="379">
        <f t="shared" ca="1" si="592"/>
        <v>0</v>
      </c>
      <c r="AX349" s="351">
        <f t="shared" ca="1" si="593"/>
        <v>0</v>
      </c>
      <c r="AY349" s="174">
        <f t="shared" ca="1" si="594"/>
        <v>0</v>
      </c>
      <c r="AZ349" s="174">
        <f t="shared" ca="1" si="595"/>
        <v>0</v>
      </c>
      <c r="BA349" s="351"/>
      <c r="BB349" s="174"/>
      <c r="BC349" s="174"/>
      <c r="BD349" s="352">
        <f t="shared" si="596"/>
        <v>-1</v>
      </c>
      <c r="BE349" s="267">
        <f t="shared" si="597"/>
        <v>-6</v>
      </c>
      <c r="BF349" s="267">
        <f t="shared" si="598"/>
        <v>-5</v>
      </c>
      <c r="BG349" s="354">
        <f t="shared" ca="1" si="599"/>
        <v>1</v>
      </c>
      <c r="BH349" s="100">
        <f t="shared" ca="1" si="600"/>
        <v>15</v>
      </c>
      <c r="BI349" s="100">
        <f t="shared" ca="1" si="601"/>
        <v>7</v>
      </c>
      <c r="BJ349" s="354">
        <f t="shared" ca="1" si="602"/>
        <v>0</v>
      </c>
      <c r="BK349" s="100">
        <f t="shared" ca="1" si="603"/>
        <v>0</v>
      </c>
      <c r="BL349" s="100">
        <f t="shared" ca="1" si="604"/>
        <v>0</v>
      </c>
      <c r="BM349" s="354">
        <f t="shared" ca="1" si="605"/>
        <v>0</v>
      </c>
      <c r="BN349" s="354"/>
      <c r="BQ349" s="355" t="str">
        <f t="shared" ca="1" si="606"/>
        <v/>
      </c>
      <c r="BR349" s="355" t="str">
        <f t="shared" ca="1" si="607"/>
        <v/>
      </c>
      <c r="BS349" s="355"/>
      <c r="BT349" s="355" t="str">
        <f t="shared" si="608"/>
        <v xml:space="preserve">wr6D </v>
      </c>
      <c r="BU349" s="355" t="str">
        <f t="shared" ca="1" si="609"/>
        <v xml:space="preserve">wr15'15&lt;1S </v>
      </c>
      <c r="BV349" s="355" t="str">
        <f t="shared" ca="1" si="610"/>
        <v/>
      </c>
      <c r="BW349" s="355"/>
      <c r="BX349" s="379" t="e">
        <f t="shared" ca="1" si="611"/>
        <v>#DIV/0!</v>
      </c>
      <c r="BY349" s="351" t="e">
        <f t="shared" ca="1" si="612"/>
        <v>#DIV/0!</v>
      </c>
      <c r="BZ349" s="174" t="e">
        <f t="shared" ca="1" si="613"/>
        <v>#DIV/0!</v>
      </c>
      <c r="CA349" s="174" t="e">
        <f t="shared" ca="1" si="614"/>
        <v>#DIV/0!</v>
      </c>
      <c r="CB349" s="351"/>
      <c r="CC349" s="174"/>
      <c r="CD349" s="174"/>
      <c r="CE349" s="352" t="e">
        <f t="shared" si="615"/>
        <v>#DIV/0!</v>
      </c>
      <c r="CF349" s="267" t="e">
        <f t="shared" si="616"/>
        <v>#DIV/0!</v>
      </c>
      <c r="CG349" s="267" t="e">
        <f t="shared" si="617"/>
        <v>#DIV/0!</v>
      </c>
      <c r="CH349" s="354" t="e">
        <f t="shared" ca="1" si="618"/>
        <v>#DIV/0!</v>
      </c>
      <c r="CI349" s="100" t="e">
        <f t="shared" ca="1" si="619"/>
        <v>#DIV/0!</v>
      </c>
      <c r="CJ349" s="100" t="e">
        <f t="shared" ca="1" si="620"/>
        <v>#DIV/0!</v>
      </c>
      <c r="CK349" s="354" t="e">
        <f t="shared" ca="1" si="621"/>
        <v>#DIV/0!</v>
      </c>
      <c r="CL349" s="100" t="e">
        <f t="shared" ca="1" si="622"/>
        <v>#DIV/0!</v>
      </c>
      <c r="CM349" s="100" t="e">
        <f t="shared" ca="1" si="623"/>
        <v>#DIV/0!</v>
      </c>
      <c r="CN349" s="354" t="e">
        <f t="shared" ca="1" si="624"/>
        <v>#DIV/0!</v>
      </c>
      <c r="CO349" s="354"/>
      <c r="CR349" s="355" t="e">
        <f t="shared" ca="1" si="625"/>
        <v>#DIV/0!</v>
      </c>
      <c r="CS349" s="355" t="e">
        <f t="shared" ca="1" si="626"/>
        <v>#DIV/0!</v>
      </c>
      <c r="CT349" s="355"/>
      <c r="CU349" s="355" t="e">
        <f t="shared" si="627"/>
        <v>#DIV/0!</v>
      </c>
      <c r="CV349" s="355" t="e">
        <f t="shared" ca="1" si="628"/>
        <v>#DIV/0!</v>
      </c>
      <c r="CW349" s="355" t="e">
        <f t="shared" ca="1" si="629"/>
        <v>#DIV/0!</v>
      </c>
      <c r="CX349" s="402"/>
      <c r="CY349" t="e">
        <f t="shared" ca="1" si="630"/>
        <v>#DIV/0!</v>
      </c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</row>
    <row r="350" spans="1:133" x14ac:dyDescent="0.25">
      <c r="A350" s="126">
        <v>271</v>
      </c>
      <c r="B350" s="123" t="str">
        <f>IF(ввод!F273="","",ввод!F273)</f>
        <v/>
      </c>
      <c r="C350" s="123" t="str">
        <f>IF(ввод!G273="","",ввод!G273)</f>
        <v/>
      </c>
      <c r="D350" s="123" t="str">
        <f>IF(ввод!H273="","",ввод!H273)</f>
        <v/>
      </c>
      <c r="E350" s="124" t="str">
        <f>IF(ввод!I273="","",ввод!I273)</f>
        <v/>
      </c>
      <c r="F350" s="100" t="str">
        <f t="shared" si="526"/>
        <v/>
      </c>
      <c r="G350" s="257" t="str">
        <f>IF(AND(F350&gt;=2,COUNTA(ввод!D273)=1),1,"")</f>
        <v/>
      </c>
      <c r="H350" s="100" t="e">
        <f t="shared" si="562"/>
        <v>#DIV/0!</v>
      </c>
      <c r="K350" s="100" t="e">
        <f t="shared" si="558"/>
        <v>#DIV/0!</v>
      </c>
      <c r="M350" s="100" t="e">
        <f>IF(ISNUMBER(парам!$B$8),K350-парам!$B$8,K350-$B$3)</f>
        <v>#DIV/0!</v>
      </c>
      <c r="N350" s="100" t="e">
        <f t="shared" si="559"/>
        <v>#DIV/0!</v>
      </c>
      <c r="O350" s="125" t="e">
        <f t="shared" ca="1" si="563"/>
        <v>#DIV/0!</v>
      </c>
      <c r="P350" s="100">
        <f t="shared" si="564"/>
        <v>0</v>
      </c>
      <c r="Q350" s="100">
        <f t="shared" si="560"/>
        <v>0</v>
      </c>
      <c r="R350" s="125">
        <f t="shared" ca="1" si="565"/>
        <v>0</v>
      </c>
      <c r="S350" s="100" t="e">
        <f t="shared" si="631"/>
        <v>#DIV/0!</v>
      </c>
      <c r="T350" s="100" t="e">
        <f t="shared" si="566"/>
        <v>#DIV/0!</v>
      </c>
      <c r="U350" s="125" t="e">
        <f t="shared" ca="1" si="632"/>
        <v>#DIV/0!</v>
      </c>
      <c r="V350" s="174" t="e">
        <f t="shared" ca="1" si="567"/>
        <v>#DIV/0!</v>
      </c>
      <c r="W350" s="351" t="e">
        <f t="shared" ca="1" si="568"/>
        <v>#DIV/0!</v>
      </c>
      <c r="X350" s="174" t="e">
        <f t="shared" ca="1" si="569"/>
        <v>#DIV/0!</v>
      </c>
      <c r="Y350" s="174" t="e">
        <f t="shared" ca="1" si="570"/>
        <v>#DIV/0!</v>
      </c>
      <c r="Z350" s="351" t="e">
        <f t="shared" si="571"/>
        <v>#DIV/0!</v>
      </c>
      <c r="AA350" s="174" t="e">
        <f t="shared" si="572"/>
        <v>#DIV/0!</v>
      </c>
      <c r="AB350" s="174" t="e">
        <f t="shared" si="573"/>
        <v>#DIV/0!</v>
      </c>
      <c r="AC350" s="352" t="e">
        <f t="shared" si="633"/>
        <v>#DIV/0!</v>
      </c>
      <c r="AD350" s="267" t="e">
        <f t="shared" si="574"/>
        <v>#DIV/0!</v>
      </c>
      <c r="AE350" s="267" t="e">
        <f t="shared" si="575"/>
        <v>#DIV/0!</v>
      </c>
      <c r="AF350" s="354" t="e">
        <f t="shared" ca="1" si="576"/>
        <v>#DIV/0!</v>
      </c>
      <c r="AG350" s="100" t="e">
        <f t="shared" ca="1" si="577"/>
        <v>#DIV/0!</v>
      </c>
      <c r="AH350" s="100" t="e">
        <f t="shared" ca="1" si="578"/>
        <v>#DIV/0!</v>
      </c>
      <c r="AI350" s="354" t="e">
        <f t="shared" ca="1" si="579"/>
        <v>#DIV/0!</v>
      </c>
      <c r="AJ350" s="100" t="e">
        <f t="shared" ca="1" si="580"/>
        <v>#DIV/0!</v>
      </c>
      <c r="AK350" s="100" t="e">
        <f t="shared" ca="1" si="581"/>
        <v>#DIV/0!</v>
      </c>
      <c r="AL350" s="354" t="e">
        <f t="shared" ca="1" si="582"/>
        <v>#DIV/0!</v>
      </c>
      <c r="AM350" s="354" t="e">
        <f t="shared" ca="1" si="583"/>
        <v>#DIV/0!</v>
      </c>
      <c r="AN350" s="100" t="e">
        <f t="shared" ref="AN350:AO350" ca="1" si="646">SUM(AL346:AL350)</f>
        <v>#DIV/0!</v>
      </c>
      <c r="AO350" s="100" t="e">
        <f t="shared" ca="1" si="646"/>
        <v>#DIV/0!</v>
      </c>
      <c r="AP350" s="355" t="e">
        <f t="shared" ca="1" si="585"/>
        <v>#DIV/0!</v>
      </c>
      <c r="AQ350" s="355" t="e">
        <f t="shared" ca="1" si="586"/>
        <v>#DIV/0!</v>
      </c>
      <c r="AR350" s="355" t="e">
        <f t="shared" si="587"/>
        <v>#DIV/0!</v>
      </c>
      <c r="AS350" s="355" t="e">
        <f t="shared" si="588"/>
        <v>#DIV/0!</v>
      </c>
      <c r="AT350" s="355" t="e">
        <f t="shared" ca="1" si="589"/>
        <v>#DIV/0!</v>
      </c>
      <c r="AU350" s="355" t="e">
        <f t="shared" ca="1" si="590"/>
        <v>#DIV/0!</v>
      </c>
      <c r="AV350" s="355" t="e">
        <f t="shared" ca="1" si="591"/>
        <v>#DIV/0!</v>
      </c>
      <c r="AW350" s="379">
        <f t="shared" ca="1" si="592"/>
        <v>0</v>
      </c>
      <c r="AX350" s="351">
        <f t="shared" ca="1" si="593"/>
        <v>0</v>
      </c>
      <c r="AY350" s="174">
        <f t="shared" ca="1" si="594"/>
        <v>0</v>
      </c>
      <c r="AZ350" s="174">
        <f t="shared" ca="1" si="595"/>
        <v>0</v>
      </c>
      <c r="BA350" s="351"/>
      <c r="BB350" s="174"/>
      <c r="BC350" s="174"/>
      <c r="BD350" s="352">
        <f t="shared" si="596"/>
        <v>-1</v>
      </c>
      <c r="BE350" s="267">
        <f t="shared" si="597"/>
        <v>-6</v>
      </c>
      <c r="BF350" s="267">
        <f t="shared" si="598"/>
        <v>-5</v>
      </c>
      <c r="BG350" s="354">
        <f t="shared" ca="1" si="599"/>
        <v>1</v>
      </c>
      <c r="BH350" s="100">
        <f t="shared" ca="1" si="600"/>
        <v>15</v>
      </c>
      <c r="BI350" s="100">
        <f t="shared" ca="1" si="601"/>
        <v>7</v>
      </c>
      <c r="BJ350" s="354">
        <f t="shared" ca="1" si="602"/>
        <v>0</v>
      </c>
      <c r="BK350" s="100">
        <f t="shared" ca="1" si="603"/>
        <v>0</v>
      </c>
      <c r="BL350" s="100">
        <f t="shared" ca="1" si="604"/>
        <v>0</v>
      </c>
      <c r="BM350" s="354">
        <f t="shared" ca="1" si="605"/>
        <v>0</v>
      </c>
      <c r="BN350" s="354"/>
      <c r="BQ350" s="355" t="str">
        <f t="shared" ca="1" si="606"/>
        <v/>
      </c>
      <c r="BR350" s="355" t="str">
        <f t="shared" ca="1" si="607"/>
        <v/>
      </c>
      <c r="BS350" s="355"/>
      <c r="BT350" s="355" t="str">
        <f t="shared" si="608"/>
        <v xml:space="preserve">wr6D </v>
      </c>
      <c r="BU350" s="355" t="str">
        <f t="shared" ca="1" si="609"/>
        <v xml:space="preserve">wr15'15&lt;1S </v>
      </c>
      <c r="BV350" s="355" t="str">
        <f t="shared" ca="1" si="610"/>
        <v/>
      </c>
      <c r="BW350" s="355"/>
      <c r="BX350" s="379" t="e">
        <f t="shared" ca="1" si="611"/>
        <v>#DIV/0!</v>
      </c>
      <c r="BY350" s="351" t="e">
        <f t="shared" ca="1" si="612"/>
        <v>#DIV/0!</v>
      </c>
      <c r="BZ350" s="174" t="e">
        <f t="shared" ca="1" si="613"/>
        <v>#DIV/0!</v>
      </c>
      <c r="CA350" s="174" t="e">
        <f t="shared" ca="1" si="614"/>
        <v>#DIV/0!</v>
      </c>
      <c r="CB350" s="351"/>
      <c r="CC350" s="174"/>
      <c r="CD350" s="174"/>
      <c r="CE350" s="352" t="e">
        <f t="shared" si="615"/>
        <v>#DIV/0!</v>
      </c>
      <c r="CF350" s="267" t="e">
        <f t="shared" si="616"/>
        <v>#DIV/0!</v>
      </c>
      <c r="CG350" s="267" t="e">
        <f t="shared" si="617"/>
        <v>#DIV/0!</v>
      </c>
      <c r="CH350" s="354" t="e">
        <f t="shared" ca="1" si="618"/>
        <v>#DIV/0!</v>
      </c>
      <c r="CI350" s="100" t="e">
        <f t="shared" ca="1" si="619"/>
        <v>#DIV/0!</v>
      </c>
      <c r="CJ350" s="100" t="e">
        <f t="shared" ca="1" si="620"/>
        <v>#DIV/0!</v>
      </c>
      <c r="CK350" s="354" t="e">
        <f t="shared" ca="1" si="621"/>
        <v>#DIV/0!</v>
      </c>
      <c r="CL350" s="100" t="e">
        <f t="shared" ca="1" si="622"/>
        <v>#DIV/0!</v>
      </c>
      <c r="CM350" s="100" t="e">
        <f t="shared" ca="1" si="623"/>
        <v>#DIV/0!</v>
      </c>
      <c r="CN350" s="354" t="e">
        <f t="shared" ca="1" si="624"/>
        <v>#DIV/0!</v>
      </c>
      <c r="CO350" s="354"/>
      <c r="CR350" s="355" t="e">
        <f t="shared" ca="1" si="625"/>
        <v>#DIV/0!</v>
      </c>
      <c r="CS350" s="355" t="e">
        <f t="shared" ca="1" si="626"/>
        <v>#DIV/0!</v>
      </c>
      <c r="CT350" s="355"/>
      <c r="CU350" s="355" t="e">
        <f t="shared" si="627"/>
        <v>#DIV/0!</v>
      </c>
      <c r="CV350" s="355" t="e">
        <f t="shared" ca="1" si="628"/>
        <v>#DIV/0!</v>
      </c>
      <c r="CW350" s="355" t="e">
        <f t="shared" ca="1" si="629"/>
        <v>#DIV/0!</v>
      </c>
      <c r="CX350" s="402"/>
      <c r="CY350" t="e">
        <f t="shared" ca="1" si="630"/>
        <v>#DIV/0!</v>
      </c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</row>
    <row r="351" spans="1:133" x14ac:dyDescent="0.25">
      <c r="A351" s="126">
        <v>272</v>
      </c>
      <c r="B351" s="123" t="str">
        <f>IF(ввод!F274="","",ввод!F274)</f>
        <v/>
      </c>
      <c r="C351" s="123" t="str">
        <f>IF(ввод!G274="","",ввод!G274)</f>
        <v/>
      </c>
      <c r="D351" s="123" t="str">
        <f>IF(ввод!H274="","",ввод!H274)</f>
        <v/>
      </c>
      <c r="E351" s="124" t="str">
        <f>IF(ввод!I274="","",ввод!I274)</f>
        <v/>
      </c>
      <c r="F351" s="100" t="str">
        <f t="shared" si="526"/>
        <v/>
      </c>
      <c r="G351" s="257" t="str">
        <f>IF(AND(F351&gt;=2,COUNTA(ввод!D274)=1),1,"")</f>
        <v/>
      </c>
      <c r="H351" s="100" t="e">
        <f t="shared" si="562"/>
        <v>#DIV/0!</v>
      </c>
      <c r="K351" s="100" t="e">
        <f t="shared" si="558"/>
        <v>#DIV/0!</v>
      </c>
      <c r="M351" s="100" t="e">
        <f>IF(ISNUMBER(парам!$B$8),K351-парам!$B$8,K351-$B$3)</f>
        <v>#DIV/0!</v>
      </c>
      <c r="N351" s="100" t="e">
        <f t="shared" si="559"/>
        <v>#DIV/0!</v>
      </c>
      <c r="O351" s="125" t="e">
        <f t="shared" ca="1" si="563"/>
        <v>#DIV/0!</v>
      </c>
      <c r="P351" s="100">
        <f t="shared" si="564"/>
        <v>0</v>
      </c>
      <c r="Q351" s="100">
        <f t="shared" si="560"/>
        <v>0</v>
      </c>
      <c r="R351" s="125">
        <f t="shared" ca="1" si="565"/>
        <v>0</v>
      </c>
      <c r="S351" s="100" t="e">
        <f t="shared" si="631"/>
        <v>#DIV/0!</v>
      </c>
      <c r="T351" s="100" t="e">
        <f t="shared" si="566"/>
        <v>#DIV/0!</v>
      </c>
      <c r="U351" s="125" t="e">
        <f t="shared" ca="1" si="632"/>
        <v>#DIV/0!</v>
      </c>
      <c r="V351" s="174" t="e">
        <f t="shared" ca="1" si="567"/>
        <v>#DIV/0!</v>
      </c>
      <c r="W351" s="351" t="e">
        <f t="shared" ca="1" si="568"/>
        <v>#DIV/0!</v>
      </c>
      <c r="X351" s="174" t="e">
        <f t="shared" ca="1" si="569"/>
        <v>#DIV/0!</v>
      </c>
      <c r="Y351" s="174" t="e">
        <f t="shared" ca="1" si="570"/>
        <v>#DIV/0!</v>
      </c>
      <c r="Z351" s="351" t="e">
        <f t="shared" si="571"/>
        <v>#DIV/0!</v>
      </c>
      <c r="AA351" s="174" t="e">
        <f t="shared" si="572"/>
        <v>#DIV/0!</v>
      </c>
      <c r="AB351" s="174" t="e">
        <f t="shared" si="573"/>
        <v>#DIV/0!</v>
      </c>
      <c r="AC351" s="352" t="e">
        <f t="shared" si="633"/>
        <v>#DIV/0!</v>
      </c>
      <c r="AD351" s="267" t="e">
        <f t="shared" si="574"/>
        <v>#DIV/0!</v>
      </c>
      <c r="AE351" s="267" t="e">
        <f t="shared" si="575"/>
        <v>#DIV/0!</v>
      </c>
      <c r="AF351" s="354" t="e">
        <f t="shared" ca="1" si="576"/>
        <v>#DIV/0!</v>
      </c>
      <c r="AG351" s="100" t="e">
        <f t="shared" ca="1" si="577"/>
        <v>#DIV/0!</v>
      </c>
      <c r="AH351" s="100" t="e">
        <f t="shared" ca="1" si="578"/>
        <v>#DIV/0!</v>
      </c>
      <c r="AI351" s="354" t="e">
        <f t="shared" ca="1" si="579"/>
        <v>#DIV/0!</v>
      </c>
      <c r="AJ351" s="100" t="e">
        <f t="shared" ca="1" si="580"/>
        <v>#DIV/0!</v>
      </c>
      <c r="AK351" s="100" t="e">
        <f t="shared" ca="1" si="581"/>
        <v>#DIV/0!</v>
      </c>
      <c r="AL351" s="354" t="e">
        <f t="shared" ca="1" si="582"/>
        <v>#DIV/0!</v>
      </c>
      <c r="AM351" s="354" t="e">
        <f t="shared" ca="1" si="583"/>
        <v>#DIV/0!</v>
      </c>
      <c r="AN351" s="100" t="e">
        <f t="shared" ref="AN351:AO351" ca="1" si="647">SUM(AL347:AL351)</f>
        <v>#DIV/0!</v>
      </c>
      <c r="AO351" s="100" t="e">
        <f t="shared" ca="1" si="647"/>
        <v>#DIV/0!</v>
      </c>
      <c r="AP351" s="355" t="e">
        <f t="shared" ca="1" si="585"/>
        <v>#DIV/0!</v>
      </c>
      <c r="AQ351" s="355" t="e">
        <f t="shared" ca="1" si="586"/>
        <v>#DIV/0!</v>
      </c>
      <c r="AR351" s="355" t="e">
        <f t="shared" si="587"/>
        <v>#DIV/0!</v>
      </c>
      <c r="AS351" s="355" t="e">
        <f t="shared" si="588"/>
        <v>#DIV/0!</v>
      </c>
      <c r="AT351" s="355" t="e">
        <f t="shared" ca="1" si="589"/>
        <v>#DIV/0!</v>
      </c>
      <c r="AU351" s="355" t="e">
        <f t="shared" ca="1" si="590"/>
        <v>#DIV/0!</v>
      </c>
      <c r="AV351" s="355" t="e">
        <f t="shared" ca="1" si="591"/>
        <v>#DIV/0!</v>
      </c>
      <c r="AW351" s="379">
        <f t="shared" ca="1" si="592"/>
        <v>0</v>
      </c>
      <c r="AX351" s="351">
        <f t="shared" ca="1" si="593"/>
        <v>0</v>
      </c>
      <c r="AY351" s="174">
        <f t="shared" ca="1" si="594"/>
        <v>0</v>
      </c>
      <c r="AZ351" s="174">
        <f t="shared" ca="1" si="595"/>
        <v>0</v>
      </c>
      <c r="BA351" s="351"/>
      <c r="BB351" s="174"/>
      <c r="BC351" s="174"/>
      <c r="BD351" s="352">
        <f t="shared" si="596"/>
        <v>-1</v>
      </c>
      <c r="BE351" s="267">
        <f t="shared" si="597"/>
        <v>-6</v>
      </c>
      <c r="BF351" s="267">
        <f t="shared" si="598"/>
        <v>-5</v>
      </c>
      <c r="BG351" s="354">
        <f t="shared" ca="1" si="599"/>
        <v>1</v>
      </c>
      <c r="BH351" s="100">
        <f t="shared" ca="1" si="600"/>
        <v>15</v>
      </c>
      <c r="BI351" s="100">
        <f t="shared" ca="1" si="601"/>
        <v>7</v>
      </c>
      <c r="BJ351" s="354">
        <f t="shared" ca="1" si="602"/>
        <v>0</v>
      </c>
      <c r="BK351" s="100">
        <f t="shared" ca="1" si="603"/>
        <v>0</v>
      </c>
      <c r="BL351" s="100">
        <f t="shared" ca="1" si="604"/>
        <v>0</v>
      </c>
      <c r="BM351" s="354">
        <f t="shared" ca="1" si="605"/>
        <v>0</v>
      </c>
      <c r="BN351" s="354"/>
      <c r="BQ351" s="355" t="str">
        <f t="shared" ca="1" si="606"/>
        <v/>
      </c>
      <c r="BR351" s="355" t="str">
        <f t="shared" ca="1" si="607"/>
        <v/>
      </c>
      <c r="BS351" s="355"/>
      <c r="BT351" s="355" t="str">
        <f t="shared" si="608"/>
        <v xml:space="preserve">wr6D </v>
      </c>
      <c r="BU351" s="355" t="str">
        <f t="shared" ca="1" si="609"/>
        <v xml:space="preserve">wr15'15&lt;1S </v>
      </c>
      <c r="BV351" s="355" t="str">
        <f t="shared" ca="1" si="610"/>
        <v/>
      </c>
      <c r="BW351" s="355"/>
      <c r="BX351" s="379" t="e">
        <f t="shared" ca="1" si="611"/>
        <v>#DIV/0!</v>
      </c>
      <c r="BY351" s="351" t="e">
        <f t="shared" ca="1" si="612"/>
        <v>#DIV/0!</v>
      </c>
      <c r="BZ351" s="174" t="e">
        <f t="shared" ca="1" si="613"/>
        <v>#DIV/0!</v>
      </c>
      <c r="CA351" s="174" t="e">
        <f t="shared" ca="1" si="614"/>
        <v>#DIV/0!</v>
      </c>
      <c r="CB351" s="351"/>
      <c r="CC351" s="174"/>
      <c r="CD351" s="174"/>
      <c r="CE351" s="352" t="e">
        <f t="shared" si="615"/>
        <v>#DIV/0!</v>
      </c>
      <c r="CF351" s="267" t="e">
        <f t="shared" si="616"/>
        <v>#DIV/0!</v>
      </c>
      <c r="CG351" s="267" t="e">
        <f t="shared" si="617"/>
        <v>#DIV/0!</v>
      </c>
      <c r="CH351" s="354" t="e">
        <f t="shared" ca="1" si="618"/>
        <v>#DIV/0!</v>
      </c>
      <c r="CI351" s="100" t="e">
        <f t="shared" ca="1" si="619"/>
        <v>#DIV/0!</v>
      </c>
      <c r="CJ351" s="100" t="e">
        <f t="shared" ca="1" si="620"/>
        <v>#DIV/0!</v>
      </c>
      <c r="CK351" s="354" t="e">
        <f t="shared" ca="1" si="621"/>
        <v>#DIV/0!</v>
      </c>
      <c r="CL351" s="100" t="e">
        <f t="shared" ca="1" si="622"/>
        <v>#DIV/0!</v>
      </c>
      <c r="CM351" s="100" t="e">
        <f t="shared" ca="1" si="623"/>
        <v>#DIV/0!</v>
      </c>
      <c r="CN351" s="354" t="e">
        <f t="shared" ca="1" si="624"/>
        <v>#DIV/0!</v>
      </c>
      <c r="CO351" s="354"/>
      <c r="CR351" s="355" t="e">
        <f t="shared" ca="1" si="625"/>
        <v>#DIV/0!</v>
      </c>
      <c r="CS351" s="355" t="e">
        <f t="shared" ca="1" si="626"/>
        <v>#DIV/0!</v>
      </c>
      <c r="CT351" s="355"/>
      <c r="CU351" s="355" t="e">
        <f t="shared" si="627"/>
        <v>#DIV/0!</v>
      </c>
      <c r="CV351" s="355" t="e">
        <f t="shared" ca="1" si="628"/>
        <v>#DIV/0!</v>
      </c>
      <c r="CW351" s="355" t="e">
        <f t="shared" ca="1" si="629"/>
        <v>#DIV/0!</v>
      </c>
      <c r="CX351" s="402"/>
      <c r="CY351" t="e">
        <f t="shared" ca="1" si="630"/>
        <v>#DIV/0!</v>
      </c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</row>
    <row r="352" spans="1:133" x14ac:dyDescent="0.25">
      <c r="A352" s="126">
        <v>273</v>
      </c>
      <c r="B352" s="123" t="str">
        <f>IF(ввод!F275="","",ввод!F275)</f>
        <v/>
      </c>
      <c r="C352" s="123" t="str">
        <f>IF(ввод!G275="","",ввод!G275)</f>
        <v/>
      </c>
      <c r="D352" s="123" t="str">
        <f>IF(ввод!H275="","",ввод!H275)</f>
        <v/>
      </c>
      <c r="E352" s="124" t="str">
        <f>IF(ввод!I275="","",ввод!I275)</f>
        <v/>
      </c>
      <c r="F352" s="100" t="str">
        <f t="shared" si="526"/>
        <v/>
      </c>
      <c r="G352" s="257" t="str">
        <f>IF(AND(F352&gt;=2,COUNTA(ввод!D275)=1),1,"")</f>
        <v/>
      </c>
      <c r="H352" s="100" t="e">
        <f t="shared" si="562"/>
        <v>#DIV/0!</v>
      </c>
      <c r="K352" s="100" t="e">
        <f t="shared" si="558"/>
        <v>#DIV/0!</v>
      </c>
      <c r="M352" s="100" t="e">
        <f>IF(ISNUMBER(парам!$B$8),K352-парам!$B$8,K352-$B$3)</f>
        <v>#DIV/0!</v>
      </c>
      <c r="N352" s="100" t="e">
        <f t="shared" si="559"/>
        <v>#DIV/0!</v>
      </c>
      <c r="O352" s="125" t="e">
        <f t="shared" ca="1" si="563"/>
        <v>#DIV/0!</v>
      </c>
      <c r="P352" s="100">
        <f t="shared" si="564"/>
        <v>0</v>
      </c>
      <c r="Q352" s="100">
        <f t="shared" si="560"/>
        <v>0</v>
      </c>
      <c r="R352" s="125">
        <f t="shared" ca="1" si="565"/>
        <v>0</v>
      </c>
      <c r="S352" s="100" t="e">
        <f t="shared" si="631"/>
        <v>#DIV/0!</v>
      </c>
      <c r="T352" s="100" t="e">
        <f t="shared" si="566"/>
        <v>#DIV/0!</v>
      </c>
      <c r="U352" s="125" t="e">
        <f t="shared" ca="1" si="632"/>
        <v>#DIV/0!</v>
      </c>
      <c r="V352" s="174" t="e">
        <f t="shared" ca="1" si="567"/>
        <v>#DIV/0!</v>
      </c>
      <c r="W352" s="351" t="e">
        <f t="shared" ca="1" si="568"/>
        <v>#DIV/0!</v>
      </c>
      <c r="X352" s="174" t="e">
        <f t="shared" ca="1" si="569"/>
        <v>#DIV/0!</v>
      </c>
      <c r="Y352" s="174" t="e">
        <f t="shared" ca="1" si="570"/>
        <v>#DIV/0!</v>
      </c>
      <c r="Z352" s="351" t="e">
        <f t="shared" si="571"/>
        <v>#DIV/0!</v>
      </c>
      <c r="AA352" s="174" t="e">
        <f t="shared" si="572"/>
        <v>#DIV/0!</v>
      </c>
      <c r="AB352" s="174" t="e">
        <f t="shared" si="573"/>
        <v>#DIV/0!</v>
      </c>
      <c r="AC352" s="352" t="e">
        <f t="shared" si="633"/>
        <v>#DIV/0!</v>
      </c>
      <c r="AD352" s="267" t="e">
        <f t="shared" si="574"/>
        <v>#DIV/0!</v>
      </c>
      <c r="AE352" s="267" t="e">
        <f t="shared" si="575"/>
        <v>#DIV/0!</v>
      </c>
      <c r="AF352" s="354" t="e">
        <f t="shared" ca="1" si="576"/>
        <v>#DIV/0!</v>
      </c>
      <c r="AG352" s="100" t="e">
        <f t="shared" ca="1" si="577"/>
        <v>#DIV/0!</v>
      </c>
      <c r="AH352" s="100" t="e">
        <f t="shared" ca="1" si="578"/>
        <v>#DIV/0!</v>
      </c>
      <c r="AI352" s="354" t="e">
        <f t="shared" ca="1" si="579"/>
        <v>#DIV/0!</v>
      </c>
      <c r="AJ352" s="100" t="e">
        <f t="shared" ca="1" si="580"/>
        <v>#DIV/0!</v>
      </c>
      <c r="AK352" s="100" t="e">
        <f t="shared" ca="1" si="581"/>
        <v>#DIV/0!</v>
      </c>
      <c r="AL352" s="354" t="e">
        <f t="shared" ca="1" si="582"/>
        <v>#DIV/0!</v>
      </c>
      <c r="AM352" s="354" t="e">
        <f t="shared" ca="1" si="583"/>
        <v>#DIV/0!</v>
      </c>
      <c r="AN352" s="100" t="e">
        <f t="shared" ref="AN352:AO352" ca="1" si="648">SUM(AL348:AL352)</f>
        <v>#DIV/0!</v>
      </c>
      <c r="AO352" s="100" t="e">
        <f t="shared" ca="1" si="648"/>
        <v>#DIV/0!</v>
      </c>
      <c r="AP352" s="355" t="e">
        <f t="shared" ca="1" si="585"/>
        <v>#DIV/0!</v>
      </c>
      <c r="AQ352" s="355" t="e">
        <f t="shared" ca="1" si="586"/>
        <v>#DIV/0!</v>
      </c>
      <c r="AR352" s="355" t="e">
        <f t="shared" si="587"/>
        <v>#DIV/0!</v>
      </c>
      <c r="AS352" s="355" t="e">
        <f t="shared" si="588"/>
        <v>#DIV/0!</v>
      </c>
      <c r="AT352" s="355" t="e">
        <f t="shared" ca="1" si="589"/>
        <v>#DIV/0!</v>
      </c>
      <c r="AU352" s="355" t="e">
        <f t="shared" ca="1" si="590"/>
        <v>#DIV/0!</v>
      </c>
      <c r="AV352" s="355" t="e">
        <f t="shared" ca="1" si="591"/>
        <v>#DIV/0!</v>
      </c>
      <c r="AW352" s="379">
        <f t="shared" ca="1" si="592"/>
        <v>0</v>
      </c>
      <c r="AX352" s="351">
        <f t="shared" ca="1" si="593"/>
        <v>0</v>
      </c>
      <c r="AY352" s="174">
        <f t="shared" ca="1" si="594"/>
        <v>0</v>
      </c>
      <c r="AZ352" s="174">
        <f t="shared" ca="1" si="595"/>
        <v>0</v>
      </c>
      <c r="BA352" s="351"/>
      <c r="BB352" s="174"/>
      <c r="BC352" s="174"/>
      <c r="BD352" s="352">
        <f t="shared" si="596"/>
        <v>-1</v>
      </c>
      <c r="BE352" s="267">
        <f t="shared" si="597"/>
        <v>-6</v>
      </c>
      <c r="BF352" s="267">
        <f t="shared" si="598"/>
        <v>-5</v>
      </c>
      <c r="BG352" s="354">
        <f t="shared" ca="1" si="599"/>
        <v>1</v>
      </c>
      <c r="BH352" s="100">
        <f t="shared" ca="1" si="600"/>
        <v>15</v>
      </c>
      <c r="BI352" s="100">
        <f t="shared" ca="1" si="601"/>
        <v>7</v>
      </c>
      <c r="BJ352" s="354">
        <f t="shared" ca="1" si="602"/>
        <v>0</v>
      </c>
      <c r="BK352" s="100">
        <f t="shared" ca="1" si="603"/>
        <v>0</v>
      </c>
      <c r="BL352" s="100">
        <f t="shared" ca="1" si="604"/>
        <v>0</v>
      </c>
      <c r="BM352" s="354">
        <f t="shared" ca="1" si="605"/>
        <v>0</v>
      </c>
      <c r="BN352" s="354"/>
      <c r="BQ352" s="355" t="str">
        <f t="shared" ca="1" si="606"/>
        <v/>
      </c>
      <c r="BR352" s="355" t="str">
        <f t="shared" ca="1" si="607"/>
        <v/>
      </c>
      <c r="BS352" s="355"/>
      <c r="BT352" s="355" t="str">
        <f t="shared" si="608"/>
        <v xml:space="preserve">wr6D </v>
      </c>
      <c r="BU352" s="355" t="str">
        <f t="shared" ca="1" si="609"/>
        <v xml:space="preserve">wr15'15&lt;1S </v>
      </c>
      <c r="BV352" s="355" t="str">
        <f t="shared" ca="1" si="610"/>
        <v/>
      </c>
      <c r="BW352" s="355"/>
      <c r="BX352" s="379" t="e">
        <f t="shared" ca="1" si="611"/>
        <v>#DIV/0!</v>
      </c>
      <c r="BY352" s="351" t="e">
        <f t="shared" ca="1" si="612"/>
        <v>#DIV/0!</v>
      </c>
      <c r="BZ352" s="174" t="e">
        <f t="shared" ca="1" si="613"/>
        <v>#DIV/0!</v>
      </c>
      <c r="CA352" s="174" t="e">
        <f t="shared" ca="1" si="614"/>
        <v>#DIV/0!</v>
      </c>
      <c r="CB352" s="351"/>
      <c r="CC352" s="174"/>
      <c r="CD352" s="174"/>
      <c r="CE352" s="352" t="e">
        <f t="shared" si="615"/>
        <v>#DIV/0!</v>
      </c>
      <c r="CF352" s="267" t="e">
        <f t="shared" si="616"/>
        <v>#DIV/0!</v>
      </c>
      <c r="CG352" s="267" t="e">
        <f t="shared" si="617"/>
        <v>#DIV/0!</v>
      </c>
      <c r="CH352" s="354" t="e">
        <f t="shared" ca="1" si="618"/>
        <v>#DIV/0!</v>
      </c>
      <c r="CI352" s="100" t="e">
        <f t="shared" ca="1" si="619"/>
        <v>#DIV/0!</v>
      </c>
      <c r="CJ352" s="100" t="e">
        <f t="shared" ca="1" si="620"/>
        <v>#DIV/0!</v>
      </c>
      <c r="CK352" s="354" t="e">
        <f t="shared" ca="1" si="621"/>
        <v>#DIV/0!</v>
      </c>
      <c r="CL352" s="100" t="e">
        <f t="shared" ca="1" si="622"/>
        <v>#DIV/0!</v>
      </c>
      <c r="CM352" s="100" t="e">
        <f t="shared" ca="1" si="623"/>
        <v>#DIV/0!</v>
      </c>
      <c r="CN352" s="354" t="e">
        <f t="shared" ca="1" si="624"/>
        <v>#DIV/0!</v>
      </c>
      <c r="CO352" s="354"/>
      <c r="CR352" s="355" t="e">
        <f t="shared" ca="1" si="625"/>
        <v>#DIV/0!</v>
      </c>
      <c r="CS352" s="355" t="e">
        <f t="shared" ca="1" si="626"/>
        <v>#DIV/0!</v>
      </c>
      <c r="CT352" s="355"/>
      <c r="CU352" s="355" t="e">
        <f t="shared" si="627"/>
        <v>#DIV/0!</v>
      </c>
      <c r="CV352" s="355" t="e">
        <f t="shared" ca="1" si="628"/>
        <v>#DIV/0!</v>
      </c>
      <c r="CW352" s="355" t="e">
        <f t="shared" ca="1" si="629"/>
        <v>#DIV/0!</v>
      </c>
      <c r="CX352" s="402"/>
      <c r="CY352" t="e">
        <f t="shared" ca="1" si="630"/>
        <v>#DIV/0!</v>
      </c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</row>
    <row r="353" spans="1:133" x14ac:dyDescent="0.25">
      <c r="A353" s="126">
        <v>274</v>
      </c>
      <c r="B353" s="123" t="str">
        <f>IF(ввод!F276="","",ввод!F276)</f>
        <v/>
      </c>
      <c r="C353" s="123" t="str">
        <f>IF(ввод!G276="","",ввод!G276)</f>
        <v/>
      </c>
      <c r="D353" s="123" t="str">
        <f>IF(ввод!H276="","",ввод!H276)</f>
        <v/>
      </c>
      <c r="E353" s="124" t="str">
        <f>IF(ввод!I276="","",ввод!I276)</f>
        <v/>
      </c>
      <c r="F353" s="100" t="str">
        <f t="shared" si="526"/>
        <v/>
      </c>
      <c r="G353" s="257" t="str">
        <f>IF(AND(F353&gt;=2,COUNTA(ввод!D276)=1),1,"")</f>
        <v/>
      </c>
      <c r="H353" s="100" t="e">
        <f t="shared" si="562"/>
        <v>#DIV/0!</v>
      </c>
      <c r="K353" s="100" t="e">
        <f t="shared" si="558"/>
        <v>#DIV/0!</v>
      </c>
      <c r="M353" s="100" t="e">
        <f>IF(ISNUMBER(парам!$B$8),K353-парам!$B$8,K353-$B$3)</f>
        <v>#DIV/0!</v>
      </c>
      <c r="N353" s="100" t="e">
        <f t="shared" si="559"/>
        <v>#DIV/0!</v>
      </c>
      <c r="O353" s="125" t="e">
        <f t="shared" ca="1" si="563"/>
        <v>#DIV/0!</v>
      </c>
      <c r="P353" s="100">
        <f t="shared" si="564"/>
        <v>0</v>
      </c>
      <c r="Q353" s="100">
        <f t="shared" si="560"/>
        <v>0</v>
      </c>
      <c r="R353" s="125">
        <f t="shared" ca="1" si="565"/>
        <v>0</v>
      </c>
      <c r="S353" s="100" t="e">
        <f t="shared" si="631"/>
        <v>#DIV/0!</v>
      </c>
      <c r="T353" s="100" t="e">
        <f t="shared" si="566"/>
        <v>#DIV/0!</v>
      </c>
      <c r="U353" s="125" t="e">
        <f t="shared" ca="1" si="632"/>
        <v>#DIV/0!</v>
      </c>
      <c r="V353" s="174" t="e">
        <f t="shared" ca="1" si="567"/>
        <v>#DIV/0!</v>
      </c>
      <c r="W353" s="351" t="e">
        <f t="shared" ca="1" si="568"/>
        <v>#DIV/0!</v>
      </c>
      <c r="X353" s="174" t="e">
        <f t="shared" ca="1" si="569"/>
        <v>#DIV/0!</v>
      </c>
      <c r="Y353" s="174" t="e">
        <f t="shared" ca="1" si="570"/>
        <v>#DIV/0!</v>
      </c>
      <c r="Z353" s="351" t="e">
        <f t="shared" si="571"/>
        <v>#DIV/0!</v>
      </c>
      <c r="AA353" s="174" t="e">
        <f t="shared" si="572"/>
        <v>#DIV/0!</v>
      </c>
      <c r="AB353" s="174" t="e">
        <f t="shared" si="573"/>
        <v>#DIV/0!</v>
      </c>
      <c r="AC353" s="352" t="e">
        <f t="shared" si="633"/>
        <v>#DIV/0!</v>
      </c>
      <c r="AD353" s="267" t="e">
        <f t="shared" si="574"/>
        <v>#DIV/0!</v>
      </c>
      <c r="AE353" s="267" t="e">
        <f t="shared" si="575"/>
        <v>#DIV/0!</v>
      </c>
      <c r="AF353" s="354" t="e">
        <f t="shared" ca="1" si="576"/>
        <v>#DIV/0!</v>
      </c>
      <c r="AG353" s="100" t="e">
        <f t="shared" ca="1" si="577"/>
        <v>#DIV/0!</v>
      </c>
      <c r="AH353" s="100" t="e">
        <f t="shared" ca="1" si="578"/>
        <v>#DIV/0!</v>
      </c>
      <c r="AI353" s="354" t="e">
        <f t="shared" ca="1" si="579"/>
        <v>#DIV/0!</v>
      </c>
      <c r="AJ353" s="100" t="e">
        <f t="shared" ca="1" si="580"/>
        <v>#DIV/0!</v>
      </c>
      <c r="AK353" s="100" t="e">
        <f t="shared" ca="1" si="581"/>
        <v>#DIV/0!</v>
      </c>
      <c r="AL353" s="354" t="e">
        <f t="shared" ca="1" si="582"/>
        <v>#DIV/0!</v>
      </c>
      <c r="AM353" s="354" t="e">
        <f t="shared" ca="1" si="583"/>
        <v>#DIV/0!</v>
      </c>
      <c r="AN353" s="100" t="e">
        <f t="shared" ref="AN353:AO353" ca="1" si="649">SUM(AL349:AL353)</f>
        <v>#DIV/0!</v>
      </c>
      <c r="AO353" s="100" t="e">
        <f t="shared" ca="1" si="649"/>
        <v>#DIV/0!</v>
      </c>
      <c r="AP353" s="355" t="e">
        <f t="shared" ca="1" si="585"/>
        <v>#DIV/0!</v>
      </c>
      <c r="AQ353" s="355" t="e">
        <f t="shared" ca="1" si="586"/>
        <v>#DIV/0!</v>
      </c>
      <c r="AR353" s="355" t="e">
        <f t="shared" si="587"/>
        <v>#DIV/0!</v>
      </c>
      <c r="AS353" s="355" t="e">
        <f t="shared" si="588"/>
        <v>#DIV/0!</v>
      </c>
      <c r="AT353" s="355" t="e">
        <f t="shared" ca="1" si="589"/>
        <v>#DIV/0!</v>
      </c>
      <c r="AU353" s="355" t="e">
        <f t="shared" ca="1" si="590"/>
        <v>#DIV/0!</v>
      </c>
      <c r="AV353" s="355" t="e">
        <f t="shared" ca="1" si="591"/>
        <v>#DIV/0!</v>
      </c>
      <c r="AW353" s="379">
        <f t="shared" ca="1" si="592"/>
        <v>0</v>
      </c>
      <c r="AX353" s="351">
        <f t="shared" ca="1" si="593"/>
        <v>0</v>
      </c>
      <c r="AY353" s="174">
        <f t="shared" ca="1" si="594"/>
        <v>0</v>
      </c>
      <c r="AZ353" s="174">
        <f t="shared" ca="1" si="595"/>
        <v>0</v>
      </c>
      <c r="BA353" s="351"/>
      <c r="BB353" s="174"/>
      <c r="BC353" s="174"/>
      <c r="BD353" s="352">
        <f t="shared" si="596"/>
        <v>-1</v>
      </c>
      <c r="BE353" s="267">
        <f t="shared" si="597"/>
        <v>-6</v>
      </c>
      <c r="BF353" s="267">
        <f t="shared" si="598"/>
        <v>-5</v>
      </c>
      <c r="BG353" s="354">
        <f t="shared" ca="1" si="599"/>
        <v>1</v>
      </c>
      <c r="BH353" s="100">
        <f t="shared" ca="1" si="600"/>
        <v>15</v>
      </c>
      <c r="BI353" s="100">
        <f t="shared" ca="1" si="601"/>
        <v>7</v>
      </c>
      <c r="BJ353" s="354">
        <f t="shared" ca="1" si="602"/>
        <v>0</v>
      </c>
      <c r="BK353" s="100">
        <f t="shared" ca="1" si="603"/>
        <v>0</v>
      </c>
      <c r="BL353" s="100">
        <f t="shared" ca="1" si="604"/>
        <v>0</v>
      </c>
      <c r="BM353" s="354">
        <f t="shared" ca="1" si="605"/>
        <v>0</v>
      </c>
      <c r="BN353" s="354"/>
      <c r="BQ353" s="355" t="str">
        <f t="shared" ca="1" si="606"/>
        <v/>
      </c>
      <c r="BR353" s="355" t="str">
        <f t="shared" ca="1" si="607"/>
        <v/>
      </c>
      <c r="BS353" s="355"/>
      <c r="BT353" s="355" t="str">
        <f t="shared" si="608"/>
        <v xml:space="preserve">wr6D </v>
      </c>
      <c r="BU353" s="355" t="str">
        <f t="shared" ca="1" si="609"/>
        <v xml:space="preserve">wr15'15&lt;1S </v>
      </c>
      <c r="BV353" s="355" t="str">
        <f t="shared" ca="1" si="610"/>
        <v/>
      </c>
      <c r="BW353" s="355"/>
      <c r="BX353" s="379" t="e">
        <f t="shared" ca="1" si="611"/>
        <v>#DIV/0!</v>
      </c>
      <c r="BY353" s="351" t="e">
        <f t="shared" ca="1" si="612"/>
        <v>#DIV/0!</v>
      </c>
      <c r="BZ353" s="174" t="e">
        <f t="shared" ca="1" si="613"/>
        <v>#DIV/0!</v>
      </c>
      <c r="CA353" s="174" t="e">
        <f t="shared" ca="1" si="614"/>
        <v>#DIV/0!</v>
      </c>
      <c r="CB353" s="351"/>
      <c r="CC353" s="174"/>
      <c r="CD353" s="174"/>
      <c r="CE353" s="352" t="e">
        <f t="shared" si="615"/>
        <v>#DIV/0!</v>
      </c>
      <c r="CF353" s="267" t="e">
        <f t="shared" si="616"/>
        <v>#DIV/0!</v>
      </c>
      <c r="CG353" s="267" t="e">
        <f t="shared" si="617"/>
        <v>#DIV/0!</v>
      </c>
      <c r="CH353" s="354" t="e">
        <f t="shared" ca="1" si="618"/>
        <v>#DIV/0!</v>
      </c>
      <c r="CI353" s="100" t="e">
        <f t="shared" ca="1" si="619"/>
        <v>#DIV/0!</v>
      </c>
      <c r="CJ353" s="100" t="e">
        <f t="shared" ca="1" si="620"/>
        <v>#DIV/0!</v>
      </c>
      <c r="CK353" s="354" t="e">
        <f t="shared" ca="1" si="621"/>
        <v>#DIV/0!</v>
      </c>
      <c r="CL353" s="100" t="e">
        <f t="shared" ca="1" si="622"/>
        <v>#DIV/0!</v>
      </c>
      <c r="CM353" s="100" t="e">
        <f t="shared" ca="1" si="623"/>
        <v>#DIV/0!</v>
      </c>
      <c r="CN353" s="354" t="e">
        <f t="shared" ca="1" si="624"/>
        <v>#DIV/0!</v>
      </c>
      <c r="CO353" s="354"/>
      <c r="CR353" s="355" t="e">
        <f t="shared" ca="1" si="625"/>
        <v>#DIV/0!</v>
      </c>
      <c r="CS353" s="355" t="e">
        <f t="shared" ca="1" si="626"/>
        <v>#DIV/0!</v>
      </c>
      <c r="CT353" s="355"/>
      <c r="CU353" s="355" t="e">
        <f t="shared" si="627"/>
        <v>#DIV/0!</v>
      </c>
      <c r="CV353" s="355" t="e">
        <f t="shared" ca="1" si="628"/>
        <v>#DIV/0!</v>
      </c>
      <c r="CW353" s="355" t="e">
        <f t="shared" ca="1" si="629"/>
        <v>#DIV/0!</v>
      </c>
      <c r="CX353" s="402"/>
      <c r="CY353" t="e">
        <f t="shared" ca="1" si="630"/>
        <v>#DIV/0!</v>
      </c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</row>
    <row r="354" spans="1:133" x14ac:dyDescent="0.25">
      <c r="A354" s="126">
        <v>275</v>
      </c>
      <c r="B354" s="123" t="str">
        <f>IF(ввод!F277="","",ввод!F277)</f>
        <v/>
      </c>
      <c r="C354" s="123" t="str">
        <f>IF(ввод!G277="","",ввод!G277)</f>
        <v/>
      </c>
      <c r="D354" s="123" t="str">
        <f>IF(ввод!H277="","",ввод!H277)</f>
        <v/>
      </c>
      <c r="E354" s="124" t="str">
        <f>IF(ввод!I277="","",ввод!I277)</f>
        <v/>
      </c>
      <c r="F354" s="100" t="str">
        <f t="shared" si="526"/>
        <v/>
      </c>
      <c r="G354" s="257" t="str">
        <f>IF(AND(F354&gt;=2,COUNTA(ввод!D277)=1),1,"")</f>
        <v/>
      </c>
      <c r="H354" s="100" t="e">
        <f t="shared" si="562"/>
        <v>#DIV/0!</v>
      </c>
      <c r="K354" s="100" t="e">
        <f t="shared" si="558"/>
        <v>#DIV/0!</v>
      </c>
      <c r="M354" s="100" t="e">
        <f>IF(ISNUMBER(парам!$B$8),K354-парам!$B$8,K354-$B$3)</f>
        <v>#DIV/0!</v>
      </c>
      <c r="N354" s="100" t="e">
        <f t="shared" si="559"/>
        <v>#DIV/0!</v>
      </c>
      <c r="O354" s="125" t="e">
        <f t="shared" ca="1" si="563"/>
        <v>#DIV/0!</v>
      </c>
      <c r="P354" s="100">
        <f t="shared" si="564"/>
        <v>0</v>
      </c>
      <c r="Q354" s="100">
        <f t="shared" si="560"/>
        <v>0</v>
      </c>
      <c r="R354" s="125">
        <f t="shared" ca="1" si="565"/>
        <v>0</v>
      </c>
      <c r="S354" s="100" t="e">
        <f t="shared" si="631"/>
        <v>#DIV/0!</v>
      </c>
      <c r="T354" s="100" t="e">
        <f t="shared" si="566"/>
        <v>#DIV/0!</v>
      </c>
      <c r="U354" s="125" t="e">
        <f t="shared" ca="1" si="632"/>
        <v>#DIV/0!</v>
      </c>
      <c r="V354" s="174" t="e">
        <f t="shared" ca="1" si="567"/>
        <v>#DIV/0!</v>
      </c>
      <c r="W354" s="351" t="e">
        <f t="shared" ca="1" si="568"/>
        <v>#DIV/0!</v>
      </c>
      <c r="X354" s="174" t="e">
        <f t="shared" ca="1" si="569"/>
        <v>#DIV/0!</v>
      </c>
      <c r="Y354" s="174" t="e">
        <f t="shared" ca="1" si="570"/>
        <v>#DIV/0!</v>
      </c>
      <c r="Z354" s="351" t="e">
        <f t="shared" si="571"/>
        <v>#DIV/0!</v>
      </c>
      <c r="AA354" s="174" t="e">
        <f t="shared" si="572"/>
        <v>#DIV/0!</v>
      </c>
      <c r="AB354" s="174" t="e">
        <f t="shared" si="573"/>
        <v>#DIV/0!</v>
      </c>
      <c r="AC354" s="352" t="e">
        <f t="shared" si="633"/>
        <v>#DIV/0!</v>
      </c>
      <c r="AD354" s="267" t="e">
        <f t="shared" si="574"/>
        <v>#DIV/0!</v>
      </c>
      <c r="AE354" s="267" t="e">
        <f t="shared" si="575"/>
        <v>#DIV/0!</v>
      </c>
      <c r="AF354" s="354" t="e">
        <f t="shared" ca="1" si="576"/>
        <v>#DIV/0!</v>
      </c>
      <c r="AG354" s="100" t="e">
        <f t="shared" ca="1" si="577"/>
        <v>#DIV/0!</v>
      </c>
      <c r="AH354" s="100" t="e">
        <f t="shared" ca="1" si="578"/>
        <v>#DIV/0!</v>
      </c>
      <c r="AI354" s="354" t="e">
        <f t="shared" ca="1" si="579"/>
        <v>#DIV/0!</v>
      </c>
      <c r="AJ354" s="100" t="e">
        <f t="shared" ca="1" si="580"/>
        <v>#DIV/0!</v>
      </c>
      <c r="AK354" s="100" t="e">
        <f t="shared" ca="1" si="581"/>
        <v>#DIV/0!</v>
      </c>
      <c r="AL354" s="354" t="e">
        <f t="shared" ca="1" si="582"/>
        <v>#DIV/0!</v>
      </c>
      <c r="AM354" s="354" t="e">
        <f t="shared" ca="1" si="583"/>
        <v>#DIV/0!</v>
      </c>
      <c r="AN354" s="100" t="e">
        <f t="shared" ref="AN354:AO354" ca="1" si="650">SUM(AL350:AL354)</f>
        <v>#DIV/0!</v>
      </c>
      <c r="AO354" s="100" t="e">
        <f t="shared" ca="1" si="650"/>
        <v>#DIV/0!</v>
      </c>
      <c r="AP354" s="355" t="e">
        <f t="shared" ca="1" si="585"/>
        <v>#DIV/0!</v>
      </c>
      <c r="AQ354" s="355" t="e">
        <f t="shared" ca="1" si="586"/>
        <v>#DIV/0!</v>
      </c>
      <c r="AR354" s="355" t="e">
        <f t="shared" si="587"/>
        <v>#DIV/0!</v>
      </c>
      <c r="AS354" s="355" t="e">
        <f t="shared" si="588"/>
        <v>#DIV/0!</v>
      </c>
      <c r="AT354" s="355" t="e">
        <f t="shared" ca="1" si="589"/>
        <v>#DIV/0!</v>
      </c>
      <c r="AU354" s="355" t="e">
        <f t="shared" ca="1" si="590"/>
        <v>#DIV/0!</v>
      </c>
      <c r="AV354" s="355" t="e">
        <f t="shared" ca="1" si="591"/>
        <v>#DIV/0!</v>
      </c>
      <c r="AW354" s="379">
        <f t="shared" ca="1" si="592"/>
        <v>0</v>
      </c>
      <c r="AX354" s="351">
        <f t="shared" ca="1" si="593"/>
        <v>0</v>
      </c>
      <c r="AY354" s="174">
        <f t="shared" ca="1" si="594"/>
        <v>0</v>
      </c>
      <c r="AZ354" s="174">
        <f t="shared" ca="1" si="595"/>
        <v>0</v>
      </c>
      <c r="BA354" s="351"/>
      <c r="BB354" s="174"/>
      <c r="BC354" s="174"/>
      <c r="BD354" s="352">
        <f t="shared" si="596"/>
        <v>-1</v>
      </c>
      <c r="BE354" s="267">
        <f t="shared" si="597"/>
        <v>-6</v>
      </c>
      <c r="BF354" s="267">
        <f t="shared" si="598"/>
        <v>-5</v>
      </c>
      <c r="BG354" s="354">
        <f t="shared" ca="1" si="599"/>
        <v>1</v>
      </c>
      <c r="BH354" s="100">
        <f t="shared" ca="1" si="600"/>
        <v>15</v>
      </c>
      <c r="BI354" s="100">
        <f t="shared" ca="1" si="601"/>
        <v>7</v>
      </c>
      <c r="BJ354" s="354">
        <f t="shared" ca="1" si="602"/>
        <v>0</v>
      </c>
      <c r="BK354" s="100">
        <f t="shared" ca="1" si="603"/>
        <v>0</v>
      </c>
      <c r="BL354" s="100">
        <f t="shared" ca="1" si="604"/>
        <v>0</v>
      </c>
      <c r="BM354" s="354">
        <f t="shared" ca="1" si="605"/>
        <v>0</v>
      </c>
      <c r="BN354" s="354"/>
      <c r="BQ354" s="355" t="str">
        <f t="shared" ca="1" si="606"/>
        <v/>
      </c>
      <c r="BR354" s="355" t="str">
        <f t="shared" ca="1" si="607"/>
        <v/>
      </c>
      <c r="BS354" s="355"/>
      <c r="BT354" s="355" t="str">
        <f t="shared" si="608"/>
        <v xml:space="preserve">wr6D </v>
      </c>
      <c r="BU354" s="355" t="str">
        <f t="shared" ca="1" si="609"/>
        <v xml:space="preserve">wr15'15&lt;1S </v>
      </c>
      <c r="BV354" s="355" t="str">
        <f t="shared" ca="1" si="610"/>
        <v/>
      </c>
      <c r="BW354" s="355"/>
      <c r="BX354" s="379" t="e">
        <f t="shared" ca="1" si="611"/>
        <v>#DIV/0!</v>
      </c>
      <c r="BY354" s="351" t="e">
        <f t="shared" ca="1" si="612"/>
        <v>#DIV/0!</v>
      </c>
      <c r="BZ354" s="174" t="e">
        <f t="shared" ca="1" si="613"/>
        <v>#DIV/0!</v>
      </c>
      <c r="CA354" s="174" t="e">
        <f t="shared" ca="1" si="614"/>
        <v>#DIV/0!</v>
      </c>
      <c r="CB354" s="351"/>
      <c r="CC354" s="174"/>
      <c r="CD354" s="174"/>
      <c r="CE354" s="352" t="e">
        <f t="shared" si="615"/>
        <v>#DIV/0!</v>
      </c>
      <c r="CF354" s="267" t="e">
        <f t="shared" si="616"/>
        <v>#DIV/0!</v>
      </c>
      <c r="CG354" s="267" t="e">
        <f t="shared" si="617"/>
        <v>#DIV/0!</v>
      </c>
      <c r="CH354" s="354" t="e">
        <f t="shared" ca="1" si="618"/>
        <v>#DIV/0!</v>
      </c>
      <c r="CI354" s="100" t="e">
        <f t="shared" ca="1" si="619"/>
        <v>#DIV/0!</v>
      </c>
      <c r="CJ354" s="100" t="e">
        <f t="shared" ca="1" si="620"/>
        <v>#DIV/0!</v>
      </c>
      <c r="CK354" s="354" t="e">
        <f t="shared" ca="1" si="621"/>
        <v>#DIV/0!</v>
      </c>
      <c r="CL354" s="100" t="e">
        <f t="shared" ca="1" si="622"/>
        <v>#DIV/0!</v>
      </c>
      <c r="CM354" s="100" t="e">
        <f t="shared" ca="1" si="623"/>
        <v>#DIV/0!</v>
      </c>
      <c r="CN354" s="354" t="e">
        <f t="shared" ca="1" si="624"/>
        <v>#DIV/0!</v>
      </c>
      <c r="CO354" s="354"/>
      <c r="CR354" s="355" t="e">
        <f t="shared" ca="1" si="625"/>
        <v>#DIV/0!</v>
      </c>
      <c r="CS354" s="355" t="e">
        <f t="shared" ca="1" si="626"/>
        <v>#DIV/0!</v>
      </c>
      <c r="CT354" s="355"/>
      <c r="CU354" s="355" t="e">
        <f t="shared" si="627"/>
        <v>#DIV/0!</v>
      </c>
      <c r="CV354" s="355" t="e">
        <f t="shared" ca="1" si="628"/>
        <v>#DIV/0!</v>
      </c>
      <c r="CW354" s="355" t="e">
        <f t="shared" ca="1" si="629"/>
        <v>#DIV/0!</v>
      </c>
      <c r="CX354" s="402"/>
      <c r="CY354" t="e">
        <f t="shared" ca="1" si="630"/>
        <v>#DIV/0!</v>
      </c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</row>
    <row r="355" spans="1:133" x14ac:dyDescent="0.25">
      <c r="A355" s="126">
        <v>276</v>
      </c>
      <c r="B355" s="123" t="str">
        <f>IF(ввод!F278="","",ввод!F278)</f>
        <v/>
      </c>
      <c r="C355" s="123" t="str">
        <f>IF(ввод!G278="","",ввод!G278)</f>
        <v/>
      </c>
      <c r="D355" s="123" t="str">
        <f>IF(ввод!H278="","",ввод!H278)</f>
        <v/>
      </c>
      <c r="E355" s="124" t="str">
        <f>IF(ввод!I278="","",ввод!I278)</f>
        <v/>
      </c>
      <c r="F355" s="100" t="str">
        <f t="shared" si="526"/>
        <v/>
      </c>
      <c r="G355" s="257" t="str">
        <f>IF(AND(F355&gt;=2,COUNTA(ввод!D278)=1),1,"")</f>
        <v/>
      </c>
      <c r="H355" s="100" t="e">
        <f t="shared" si="562"/>
        <v>#DIV/0!</v>
      </c>
      <c r="K355" s="100" t="e">
        <f t="shared" si="558"/>
        <v>#DIV/0!</v>
      </c>
      <c r="M355" s="100" t="e">
        <f>IF(ISNUMBER(парам!$B$8),K355-парам!$B$8,K355-$B$3)</f>
        <v>#DIV/0!</v>
      </c>
      <c r="N355" s="100" t="e">
        <f t="shared" si="559"/>
        <v>#DIV/0!</v>
      </c>
      <c r="O355" s="125" t="e">
        <f t="shared" ca="1" si="563"/>
        <v>#DIV/0!</v>
      </c>
      <c r="P355" s="100">
        <f t="shared" si="564"/>
        <v>0</v>
      </c>
      <c r="Q355" s="100">
        <f t="shared" si="560"/>
        <v>0</v>
      </c>
      <c r="R355" s="125">
        <f t="shared" ca="1" si="565"/>
        <v>0</v>
      </c>
      <c r="S355" s="100" t="e">
        <f t="shared" si="631"/>
        <v>#DIV/0!</v>
      </c>
      <c r="T355" s="100" t="e">
        <f t="shared" si="566"/>
        <v>#DIV/0!</v>
      </c>
      <c r="U355" s="125" t="e">
        <f t="shared" ca="1" si="632"/>
        <v>#DIV/0!</v>
      </c>
      <c r="V355" s="174" t="e">
        <f t="shared" ca="1" si="567"/>
        <v>#DIV/0!</v>
      </c>
      <c r="W355" s="351" t="e">
        <f t="shared" ca="1" si="568"/>
        <v>#DIV/0!</v>
      </c>
      <c r="X355" s="174" t="e">
        <f t="shared" ca="1" si="569"/>
        <v>#DIV/0!</v>
      </c>
      <c r="Y355" s="174" t="e">
        <f t="shared" ca="1" si="570"/>
        <v>#DIV/0!</v>
      </c>
      <c r="Z355" s="351" t="e">
        <f t="shared" si="571"/>
        <v>#DIV/0!</v>
      </c>
      <c r="AA355" s="174" t="e">
        <f t="shared" si="572"/>
        <v>#DIV/0!</v>
      </c>
      <c r="AB355" s="174" t="e">
        <f t="shared" si="573"/>
        <v>#DIV/0!</v>
      </c>
      <c r="AC355" s="352" t="e">
        <f t="shared" si="633"/>
        <v>#DIV/0!</v>
      </c>
      <c r="AD355" s="267" t="e">
        <f t="shared" si="574"/>
        <v>#DIV/0!</v>
      </c>
      <c r="AE355" s="267" t="e">
        <f t="shared" si="575"/>
        <v>#DIV/0!</v>
      </c>
      <c r="AF355" s="354" t="e">
        <f t="shared" ca="1" si="576"/>
        <v>#DIV/0!</v>
      </c>
      <c r="AG355" s="100" t="e">
        <f t="shared" ca="1" si="577"/>
        <v>#DIV/0!</v>
      </c>
      <c r="AH355" s="100" t="e">
        <f t="shared" ca="1" si="578"/>
        <v>#DIV/0!</v>
      </c>
      <c r="AI355" s="354" t="e">
        <f t="shared" ca="1" si="579"/>
        <v>#DIV/0!</v>
      </c>
      <c r="AJ355" s="100" t="e">
        <f t="shared" ca="1" si="580"/>
        <v>#DIV/0!</v>
      </c>
      <c r="AK355" s="100" t="e">
        <f t="shared" ca="1" si="581"/>
        <v>#DIV/0!</v>
      </c>
      <c r="AL355" s="354" t="e">
        <f t="shared" ca="1" si="582"/>
        <v>#DIV/0!</v>
      </c>
      <c r="AM355" s="354" t="e">
        <f t="shared" ca="1" si="583"/>
        <v>#DIV/0!</v>
      </c>
      <c r="AN355" s="100" t="e">
        <f t="shared" ref="AN355:AO355" ca="1" si="651">SUM(AL351:AL355)</f>
        <v>#DIV/0!</v>
      </c>
      <c r="AO355" s="100" t="e">
        <f t="shared" ca="1" si="651"/>
        <v>#DIV/0!</v>
      </c>
      <c r="AP355" s="355" t="e">
        <f t="shared" ca="1" si="585"/>
        <v>#DIV/0!</v>
      </c>
      <c r="AQ355" s="355" t="e">
        <f t="shared" ca="1" si="586"/>
        <v>#DIV/0!</v>
      </c>
      <c r="AR355" s="355" t="e">
        <f t="shared" si="587"/>
        <v>#DIV/0!</v>
      </c>
      <c r="AS355" s="355" t="e">
        <f t="shared" si="588"/>
        <v>#DIV/0!</v>
      </c>
      <c r="AT355" s="355" t="e">
        <f t="shared" ca="1" si="589"/>
        <v>#DIV/0!</v>
      </c>
      <c r="AU355" s="355" t="e">
        <f t="shared" ca="1" si="590"/>
        <v>#DIV/0!</v>
      </c>
      <c r="AV355" s="355" t="e">
        <f t="shared" ca="1" si="591"/>
        <v>#DIV/0!</v>
      </c>
      <c r="AW355" s="379">
        <f t="shared" ca="1" si="592"/>
        <v>0</v>
      </c>
      <c r="AX355" s="351">
        <f t="shared" ca="1" si="593"/>
        <v>0</v>
      </c>
      <c r="AY355" s="174">
        <f t="shared" ca="1" si="594"/>
        <v>0</v>
      </c>
      <c r="AZ355" s="174">
        <f t="shared" ca="1" si="595"/>
        <v>0</v>
      </c>
      <c r="BA355" s="351"/>
      <c r="BB355" s="174"/>
      <c r="BC355" s="174"/>
      <c r="BD355" s="352">
        <f t="shared" si="596"/>
        <v>-1</v>
      </c>
      <c r="BE355" s="267">
        <f t="shared" si="597"/>
        <v>-6</v>
      </c>
      <c r="BF355" s="267">
        <f t="shared" si="598"/>
        <v>-5</v>
      </c>
      <c r="BG355" s="354">
        <f t="shared" ca="1" si="599"/>
        <v>1</v>
      </c>
      <c r="BH355" s="100">
        <f t="shared" ca="1" si="600"/>
        <v>15</v>
      </c>
      <c r="BI355" s="100">
        <f t="shared" ca="1" si="601"/>
        <v>7</v>
      </c>
      <c r="BJ355" s="354">
        <f t="shared" ca="1" si="602"/>
        <v>0</v>
      </c>
      <c r="BK355" s="100">
        <f t="shared" ca="1" si="603"/>
        <v>0</v>
      </c>
      <c r="BL355" s="100">
        <f t="shared" ca="1" si="604"/>
        <v>0</v>
      </c>
      <c r="BM355" s="354">
        <f t="shared" ca="1" si="605"/>
        <v>0</v>
      </c>
      <c r="BN355" s="354"/>
      <c r="BQ355" s="355" t="str">
        <f t="shared" ca="1" si="606"/>
        <v/>
      </c>
      <c r="BR355" s="355" t="str">
        <f t="shared" ca="1" si="607"/>
        <v/>
      </c>
      <c r="BS355" s="355"/>
      <c r="BT355" s="355" t="str">
        <f t="shared" si="608"/>
        <v xml:space="preserve">wr6D </v>
      </c>
      <c r="BU355" s="355" t="str">
        <f t="shared" ca="1" si="609"/>
        <v xml:space="preserve">wr15'15&lt;1S </v>
      </c>
      <c r="BV355" s="355" t="str">
        <f t="shared" ca="1" si="610"/>
        <v/>
      </c>
      <c r="BW355" s="355"/>
      <c r="BX355" s="379" t="e">
        <f t="shared" ca="1" si="611"/>
        <v>#DIV/0!</v>
      </c>
      <c r="BY355" s="351" t="e">
        <f t="shared" ca="1" si="612"/>
        <v>#DIV/0!</v>
      </c>
      <c r="BZ355" s="174" t="e">
        <f t="shared" ca="1" si="613"/>
        <v>#DIV/0!</v>
      </c>
      <c r="CA355" s="174" t="e">
        <f t="shared" ca="1" si="614"/>
        <v>#DIV/0!</v>
      </c>
      <c r="CB355" s="351"/>
      <c r="CC355" s="174"/>
      <c r="CD355" s="174"/>
      <c r="CE355" s="352" t="e">
        <f t="shared" si="615"/>
        <v>#DIV/0!</v>
      </c>
      <c r="CF355" s="267" t="e">
        <f t="shared" si="616"/>
        <v>#DIV/0!</v>
      </c>
      <c r="CG355" s="267" t="e">
        <f t="shared" si="617"/>
        <v>#DIV/0!</v>
      </c>
      <c r="CH355" s="354" t="e">
        <f t="shared" ca="1" si="618"/>
        <v>#DIV/0!</v>
      </c>
      <c r="CI355" s="100" t="e">
        <f t="shared" ca="1" si="619"/>
        <v>#DIV/0!</v>
      </c>
      <c r="CJ355" s="100" t="e">
        <f t="shared" ca="1" si="620"/>
        <v>#DIV/0!</v>
      </c>
      <c r="CK355" s="354" t="e">
        <f t="shared" ca="1" si="621"/>
        <v>#DIV/0!</v>
      </c>
      <c r="CL355" s="100" t="e">
        <f t="shared" ca="1" si="622"/>
        <v>#DIV/0!</v>
      </c>
      <c r="CM355" s="100" t="e">
        <f t="shared" ca="1" si="623"/>
        <v>#DIV/0!</v>
      </c>
      <c r="CN355" s="354" t="e">
        <f t="shared" ca="1" si="624"/>
        <v>#DIV/0!</v>
      </c>
      <c r="CO355" s="354"/>
      <c r="CR355" s="355" t="e">
        <f t="shared" ca="1" si="625"/>
        <v>#DIV/0!</v>
      </c>
      <c r="CS355" s="355" t="e">
        <f t="shared" ca="1" si="626"/>
        <v>#DIV/0!</v>
      </c>
      <c r="CT355" s="355"/>
      <c r="CU355" s="355" t="e">
        <f t="shared" si="627"/>
        <v>#DIV/0!</v>
      </c>
      <c r="CV355" s="355" t="e">
        <f t="shared" ca="1" si="628"/>
        <v>#DIV/0!</v>
      </c>
      <c r="CW355" s="355" t="e">
        <f t="shared" ca="1" si="629"/>
        <v>#DIV/0!</v>
      </c>
      <c r="CX355" s="402"/>
      <c r="CY355" t="e">
        <f t="shared" ca="1" si="630"/>
        <v>#DIV/0!</v>
      </c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</row>
    <row r="356" spans="1:133" x14ac:dyDescent="0.25">
      <c r="A356" s="126">
        <v>277</v>
      </c>
      <c r="B356" s="123" t="str">
        <f>IF(ввод!F279="","",ввод!F279)</f>
        <v/>
      </c>
      <c r="C356" s="123" t="str">
        <f>IF(ввод!G279="","",ввод!G279)</f>
        <v/>
      </c>
      <c r="D356" s="123" t="str">
        <f>IF(ввод!H279="","",ввод!H279)</f>
        <v/>
      </c>
      <c r="E356" s="124" t="str">
        <f>IF(ввод!I279="","",ввод!I279)</f>
        <v/>
      </c>
      <c r="F356" s="100" t="str">
        <f t="shared" si="526"/>
        <v/>
      </c>
      <c r="G356" s="257" t="str">
        <f>IF(AND(F356&gt;=2,COUNTA(ввод!D279)=1),1,"")</f>
        <v/>
      </c>
      <c r="H356" s="100" t="e">
        <f t="shared" si="562"/>
        <v>#DIV/0!</v>
      </c>
      <c r="K356" s="100" t="e">
        <f t="shared" si="558"/>
        <v>#DIV/0!</v>
      </c>
      <c r="M356" s="100" t="e">
        <f>IF(ISNUMBER(парам!$B$8),K356-парам!$B$8,K356-$B$3)</f>
        <v>#DIV/0!</v>
      </c>
      <c r="N356" s="100" t="e">
        <f t="shared" si="559"/>
        <v>#DIV/0!</v>
      </c>
      <c r="O356" s="125" t="e">
        <f t="shared" ca="1" si="563"/>
        <v>#DIV/0!</v>
      </c>
      <c r="P356" s="100">
        <f t="shared" si="564"/>
        <v>0</v>
      </c>
      <c r="Q356" s="100">
        <f t="shared" si="560"/>
        <v>0</v>
      </c>
      <c r="R356" s="125">
        <f t="shared" ca="1" si="565"/>
        <v>0</v>
      </c>
      <c r="S356" s="100" t="e">
        <f t="shared" si="631"/>
        <v>#DIV/0!</v>
      </c>
      <c r="T356" s="100" t="e">
        <f t="shared" si="566"/>
        <v>#DIV/0!</v>
      </c>
      <c r="U356" s="125" t="e">
        <f t="shared" ca="1" si="632"/>
        <v>#DIV/0!</v>
      </c>
      <c r="V356" s="174" t="e">
        <f t="shared" ca="1" si="567"/>
        <v>#DIV/0!</v>
      </c>
      <c r="W356" s="351" t="e">
        <f t="shared" ca="1" si="568"/>
        <v>#DIV/0!</v>
      </c>
      <c r="X356" s="174" t="e">
        <f t="shared" ca="1" si="569"/>
        <v>#DIV/0!</v>
      </c>
      <c r="Y356" s="174" t="e">
        <f t="shared" ca="1" si="570"/>
        <v>#DIV/0!</v>
      </c>
      <c r="Z356" s="351" t="e">
        <f t="shared" si="571"/>
        <v>#DIV/0!</v>
      </c>
      <c r="AA356" s="174" t="e">
        <f t="shared" si="572"/>
        <v>#DIV/0!</v>
      </c>
      <c r="AB356" s="174" t="e">
        <f t="shared" si="573"/>
        <v>#DIV/0!</v>
      </c>
      <c r="AC356" s="352" t="e">
        <f t="shared" si="633"/>
        <v>#DIV/0!</v>
      </c>
      <c r="AD356" s="267" t="e">
        <f t="shared" si="574"/>
        <v>#DIV/0!</v>
      </c>
      <c r="AE356" s="267" t="e">
        <f t="shared" si="575"/>
        <v>#DIV/0!</v>
      </c>
      <c r="AF356" s="354" t="e">
        <f t="shared" ca="1" si="576"/>
        <v>#DIV/0!</v>
      </c>
      <c r="AG356" s="100" t="e">
        <f t="shared" ca="1" si="577"/>
        <v>#DIV/0!</v>
      </c>
      <c r="AH356" s="100" t="e">
        <f t="shared" ca="1" si="578"/>
        <v>#DIV/0!</v>
      </c>
      <c r="AI356" s="354" t="e">
        <f t="shared" ca="1" si="579"/>
        <v>#DIV/0!</v>
      </c>
      <c r="AJ356" s="100" t="e">
        <f t="shared" ca="1" si="580"/>
        <v>#DIV/0!</v>
      </c>
      <c r="AK356" s="100" t="e">
        <f t="shared" ca="1" si="581"/>
        <v>#DIV/0!</v>
      </c>
      <c r="AL356" s="354" t="e">
        <f t="shared" ca="1" si="582"/>
        <v>#DIV/0!</v>
      </c>
      <c r="AM356" s="354" t="e">
        <f t="shared" ca="1" si="583"/>
        <v>#DIV/0!</v>
      </c>
      <c r="AN356" s="100" t="e">
        <f t="shared" ref="AN356:AO356" ca="1" si="652">SUM(AL352:AL356)</f>
        <v>#DIV/0!</v>
      </c>
      <c r="AO356" s="100" t="e">
        <f t="shared" ca="1" si="652"/>
        <v>#DIV/0!</v>
      </c>
      <c r="AP356" s="355" t="e">
        <f t="shared" ca="1" si="585"/>
        <v>#DIV/0!</v>
      </c>
      <c r="AQ356" s="355" t="e">
        <f t="shared" ca="1" si="586"/>
        <v>#DIV/0!</v>
      </c>
      <c r="AR356" s="355" t="e">
        <f t="shared" si="587"/>
        <v>#DIV/0!</v>
      </c>
      <c r="AS356" s="355" t="e">
        <f t="shared" si="588"/>
        <v>#DIV/0!</v>
      </c>
      <c r="AT356" s="355" t="e">
        <f t="shared" ca="1" si="589"/>
        <v>#DIV/0!</v>
      </c>
      <c r="AU356" s="355" t="e">
        <f t="shared" ca="1" si="590"/>
        <v>#DIV/0!</v>
      </c>
      <c r="AV356" s="355" t="e">
        <f t="shared" ca="1" si="591"/>
        <v>#DIV/0!</v>
      </c>
      <c r="AW356" s="379">
        <f t="shared" ca="1" si="592"/>
        <v>0</v>
      </c>
      <c r="AX356" s="351">
        <f t="shared" ca="1" si="593"/>
        <v>0</v>
      </c>
      <c r="AY356" s="174">
        <f t="shared" ca="1" si="594"/>
        <v>0</v>
      </c>
      <c r="AZ356" s="174">
        <f t="shared" ca="1" si="595"/>
        <v>0</v>
      </c>
      <c r="BA356" s="351"/>
      <c r="BB356" s="174"/>
      <c r="BC356" s="174"/>
      <c r="BD356" s="352">
        <f t="shared" si="596"/>
        <v>-1</v>
      </c>
      <c r="BE356" s="267">
        <f t="shared" si="597"/>
        <v>-6</v>
      </c>
      <c r="BF356" s="267">
        <f t="shared" si="598"/>
        <v>-5</v>
      </c>
      <c r="BG356" s="354">
        <f t="shared" ca="1" si="599"/>
        <v>1</v>
      </c>
      <c r="BH356" s="100">
        <f t="shared" ca="1" si="600"/>
        <v>15</v>
      </c>
      <c r="BI356" s="100">
        <f t="shared" ca="1" si="601"/>
        <v>7</v>
      </c>
      <c r="BJ356" s="354">
        <f t="shared" ca="1" si="602"/>
        <v>0</v>
      </c>
      <c r="BK356" s="100">
        <f t="shared" ca="1" si="603"/>
        <v>0</v>
      </c>
      <c r="BL356" s="100">
        <f t="shared" ca="1" si="604"/>
        <v>0</v>
      </c>
      <c r="BM356" s="354">
        <f t="shared" ca="1" si="605"/>
        <v>0</v>
      </c>
      <c r="BN356" s="354"/>
      <c r="BQ356" s="355" t="str">
        <f t="shared" ca="1" si="606"/>
        <v/>
      </c>
      <c r="BR356" s="355" t="str">
        <f t="shared" ca="1" si="607"/>
        <v/>
      </c>
      <c r="BS356" s="355"/>
      <c r="BT356" s="355" t="str">
        <f t="shared" si="608"/>
        <v xml:space="preserve">wr6D </v>
      </c>
      <c r="BU356" s="355" t="str">
        <f t="shared" ca="1" si="609"/>
        <v xml:space="preserve">wr15'15&lt;1S </v>
      </c>
      <c r="BV356" s="355" t="str">
        <f t="shared" ca="1" si="610"/>
        <v/>
      </c>
      <c r="BW356" s="355"/>
      <c r="BX356" s="379" t="e">
        <f t="shared" ca="1" si="611"/>
        <v>#DIV/0!</v>
      </c>
      <c r="BY356" s="351" t="e">
        <f t="shared" ca="1" si="612"/>
        <v>#DIV/0!</v>
      </c>
      <c r="BZ356" s="174" t="e">
        <f t="shared" ca="1" si="613"/>
        <v>#DIV/0!</v>
      </c>
      <c r="CA356" s="174" t="e">
        <f t="shared" ca="1" si="614"/>
        <v>#DIV/0!</v>
      </c>
      <c r="CB356" s="351"/>
      <c r="CC356" s="174"/>
      <c r="CD356" s="174"/>
      <c r="CE356" s="352" t="e">
        <f t="shared" si="615"/>
        <v>#DIV/0!</v>
      </c>
      <c r="CF356" s="267" t="e">
        <f t="shared" si="616"/>
        <v>#DIV/0!</v>
      </c>
      <c r="CG356" s="267" t="e">
        <f t="shared" si="617"/>
        <v>#DIV/0!</v>
      </c>
      <c r="CH356" s="354" t="e">
        <f t="shared" ca="1" si="618"/>
        <v>#DIV/0!</v>
      </c>
      <c r="CI356" s="100" t="e">
        <f t="shared" ca="1" si="619"/>
        <v>#DIV/0!</v>
      </c>
      <c r="CJ356" s="100" t="e">
        <f t="shared" ca="1" si="620"/>
        <v>#DIV/0!</v>
      </c>
      <c r="CK356" s="354" t="e">
        <f t="shared" ca="1" si="621"/>
        <v>#DIV/0!</v>
      </c>
      <c r="CL356" s="100" t="e">
        <f t="shared" ca="1" si="622"/>
        <v>#DIV/0!</v>
      </c>
      <c r="CM356" s="100" t="e">
        <f t="shared" ca="1" si="623"/>
        <v>#DIV/0!</v>
      </c>
      <c r="CN356" s="354" t="e">
        <f t="shared" ca="1" si="624"/>
        <v>#DIV/0!</v>
      </c>
      <c r="CO356" s="354"/>
      <c r="CR356" s="355" t="e">
        <f t="shared" ca="1" si="625"/>
        <v>#DIV/0!</v>
      </c>
      <c r="CS356" s="355" t="e">
        <f t="shared" ca="1" si="626"/>
        <v>#DIV/0!</v>
      </c>
      <c r="CT356" s="355"/>
      <c r="CU356" s="355" t="e">
        <f t="shared" si="627"/>
        <v>#DIV/0!</v>
      </c>
      <c r="CV356" s="355" t="e">
        <f t="shared" ca="1" si="628"/>
        <v>#DIV/0!</v>
      </c>
      <c r="CW356" s="355" t="e">
        <f t="shared" ca="1" si="629"/>
        <v>#DIV/0!</v>
      </c>
      <c r="CX356" s="402"/>
      <c r="CY356" t="e">
        <f t="shared" ca="1" si="630"/>
        <v>#DIV/0!</v>
      </c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</row>
    <row r="357" spans="1:133" x14ac:dyDescent="0.25">
      <c r="A357" s="126">
        <v>278</v>
      </c>
      <c r="B357" s="123" t="str">
        <f>IF(ввод!F280="","",ввод!F280)</f>
        <v/>
      </c>
      <c r="C357" s="123" t="str">
        <f>IF(ввод!G280="","",ввод!G280)</f>
        <v/>
      </c>
      <c r="D357" s="123" t="str">
        <f>IF(ввод!H280="","",ввод!H280)</f>
        <v/>
      </c>
      <c r="E357" s="124" t="str">
        <f>IF(ввод!I280="","",ввод!I280)</f>
        <v/>
      </c>
      <c r="F357" s="100" t="str">
        <f t="shared" si="526"/>
        <v/>
      </c>
      <c r="G357" s="257" t="str">
        <f>IF(AND(F357&gt;=2,COUNTA(ввод!D280)=1),1,"")</f>
        <v/>
      </c>
      <c r="H357" s="100" t="e">
        <f t="shared" si="562"/>
        <v>#DIV/0!</v>
      </c>
      <c r="K357" s="100" t="e">
        <f t="shared" si="558"/>
        <v>#DIV/0!</v>
      </c>
      <c r="M357" s="100" t="e">
        <f>IF(ISNUMBER(парам!$B$8),K357-парам!$B$8,K357-$B$3)</f>
        <v>#DIV/0!</v>
      </c>
      <c r="N357" s="100" t="e">
        <f t="shared" si="559"/>
        <v>#DIV/0!</v>
      </c>
      <c r="O357" s="125" t="e">
        <f t="shared" ca="1" si="563"/>
        <v>#DIV/0!</v>
      </c>
      <c r="P357" s="100">
        <f t="shared" si="564"/>
        <v>0</v>
      </c>
      <c r="Q357" s="100">
        <f t="shared" si="560"/>
        <v>0</v>
      </c>
      <c r="R357" s="125">
        <f t="shared" ca="1" si="565"/>
        <v>0</v>
      </c>
      <c r="S357" s="100" t="e">
        <f t="shared" si="631"/>
        <v>#DIV/0!</v>
      </c>
      <c r="T357" s="100" t="e">
        <f t="shared" si="566"/>
        <v>#DIV/0!</v>
      </c>
      <c r="U357" s="125" t="e">
        <f t="shared" ca="1" si="632"/>
        <v>#DIV/0!</v>
      </c>
      <c r="V357" s="174" t="e">
        <f t="shared" ca="1" si="567"/>
        <v>#DIV/0!</v>
      </c>
      <c r="W357" s="351" t="e">
        <f t="shared" ca="1" si="568"/>
        <v>#DIV/0!</v>
      </c>
      <c r="X357" s="174" t="e">
        <f t="shared" ca="1" si="569"/>
        <v>#DIV/0!</v>
      </c>
      <c r="Y357" s="174" t="e">
        <f t="shared" ca="1" si="570"/>
        <v>#DIV/0!</v>
      </c>
      <c r="Z357" s="351" t="e">
        <f t="shared" si="571"/>
        <v>#DIV/0!</v>
      </c>
      <c r="AA357" s="174" t="e">
        <f t="shared" si="572"/>
        <v>#DIV/0!</v>
      </c>
      <c r="AB357" s="174" t="e">
        <f t="shared" si="573"/>
        <v>#DIV/0!</v>
      </c>
      <c r="AC357" s="352" t="e">
        <f t="shared" si="633"/>
        <v>#DIV/0!</v>
      </c>
      <c r="AD357" s="267" t="e">
        <f t="shared" si="574"/>
        <v>#DIV/0!</v>
      </c>
      <c r="AE357" s="267" t="e">
        <f t="shared" si="575"/>
        <v>#DIV/0!</v>
      </c>
      <c r="AF357" s="354" t="e">
        <f t="shared" ca="1" si="576"/>
        <v>#DIV/0!</v>
      </c>
      <c r="AG357" s="100" t="e">
        <f t="shared" ca="1" si="577"/>
        <v>#DIV/0!</v>
      </c>
      <c r="AH357" s="100" t="e">
        <f t="shared" ca="1" si="578"/>
        <v>#DIV/0!</v>
      </c>
      <c r="AI357" s="354" t="e">
        <f t="shared" ca="1" si="579"/>
        <v>#DIV/0!</v>
      </c>
      <c r="AJ357" s="100" t="e">
        <f t="shared" ca="1" si="580"/>
        <v>#DIV/0!</v>
      </c>
      <c r="AK357" s="100" t="e">
        <f t="shared" ca="1" si="581"/>
        <v>#DIV/0!</v>
      </c>
      <c r="AL357" s="354" t="e">
        <f t="shared" ca="1" si="582"/>
        <v>#DIV/0!</v>
      </c>
      <c r="AM357" s="354" t="e">
        <f t="shared" ca="1" si="583"/>
        <v>#DIV/0!</v>
      </c>
      <c r="AN357" s="100" t="e">
        <f t="shared" ref="AN357:AO357" ca="1" si="653">SUM(AL353:AL357)</f>
        <v>#DIV/0!</v>
      </c>
      <c r="AO357" s="100" t="e">
        <f t="shared" ca="1" si="653"/>
        <v>#DIV/0!</v>
      </c>
      <c r="AP357" s="355" t="e">
        <f t="shared" ca="1" si="585"/>
        <v>#DIV/0!</v>
      </c>
      <c r="AQ357" s="355" t="e">
        <f t="shared" ca="1" si="586"/>
        <v>#DIV/0!</v>
      </c>
      <c r="AR357" s="355" t="e">
        <f t="shared" si="587"/>
        <v>#DIV/0!</v>
      </c>
      <c r="AS357" s="355" t="e">
        <f t="shared" si="588"/>
        <v>#DIV/0!</v>
      </c>
      <c r="AT357" s="355" t="e">
        <f t="shared" ca="1" si="589"/>
        <v>#DIV/0!</v>
      </c>
      <c r="AU357" s="355" t="e">
        <f t="shared" ca="1" si="590"/>
        <v>#DIV/0!</v>
      </c>
      <c r="AV357" s="355" t="e">
        <f t="shared" ca="1" si="591"/>
        <v>#DIV/0!</v>
      </c>
      <c r="AW357" s="379">
        <f t="shared" ca="1" si="592"/>
        <v>0</v>
      </c>
      <c r="AX357" s="351">
        <f t="shared" ca="1" si="593"/>
        <v>0</v>
      </c>
      <c r="AY357" s="174">
        <f t="shared" ca="1" si="594"/>
        <v>0</v>
      </c>
      <c r="AZ357" s="174">
        <f t="shared" ca="1" si="595"/>
        <v>0</v>
      </c>
      <c r="BA357" s="351"/>
      <c r="BB357" s="174"/>
      <c r="BC357" s="174"/>
      <c r="BD357" s="352">
        <f t="shared" si="596"/>
        <v>-1</v>
      </c>
      <c r="BE357" s="267">
        <f t="shared" si="597"/>
        <v>-6</v>
      </c>
      <c r="BF357" s="267">
        <f t="shared" si="598"/>
        <v>-5</v>
      </c>
      <c r="BG357" s="354">
        <f t="shared" ca="1" si="599"/>
        <v>1</v>
      </c>
      <c r="BH357" s="100">
        <f t="shared" ca="1" si="600"/>
        <v>15</v>
      </c>
      <c r="BI357" s="100">
        <f t="shared" ca="1" si="601"/>
        <v>7</v>
      </c>
      <c r="BJ357" s="354">
        <f t="shared" ca="1" si="602"/>
        <v>0</v>
      </c>
      <c r="BK357" s="100">
        <f t="shared" ca="1" si="603"/>
        <v>0</v>
      </c>
      <c r="BL357" s="100">
        <f t="shared" ca="1" si="604"/>
        <v>0</v>
      </c>
      <c r="BM357" s="354">
        <f t="shared" ca="1" si="605"/>
        <v>0</v>
      </c>
      <c r="BN357" s="354"/>
      <c r="BQ357" s="355" t="str">
        <f t="shared" ca="1" si="606"/>
        <v/>
      </c>
      <c r="BR357" s="355" t="str">
        <f t="shared" ca="1" si="607"/>
        <v/>
      </c>
      <c r="BS357" s="355"/>
      <c r="BT357" s="355" t="str">
        <f t="shared" si="608"/>
        <v xml:space="preserve">wr6D </v>
      </c>
      <c r="BU357" s="355" t="str">
        <f t="shared" ca="1" si="609"/>
        <v xml:space="preserve">wr15'15&lt;1S </v>
      </c>
      <c r="BV357" s="355" t="str">
        <f t="shared" ca="1" si="610"/>
        <v/>
      </c>
      <c r="BW357" s="355"/>
      <c r="BX357" s="379" t="e">
        <f t="shared" ca="1" si="611"/>
        <v>#DIV/0!</v>
      </c>
      <c r="BY357" s="351" t="e">
        <f t="shared" ca="1" si="612"/>
        <v>#DIV/0!</v>
      </c>
      <c r="BZ357" s="174" t="e">
        <f t="shared" ca="1" si="613"/>
        <v>#DIV/0!</v>
      </c>
      <c r="CA357" s="174" t="e">
        <f t="shared" ca="1" si="614"/>
        <v>#DIV/0!</v>
      </c>
      <c r="CB357" s="351"/>
      <c r="CC357" s="174"/>
      <c r="CD357" s="174"/>
      <c r="CE357" s="352" t="e">
        <f t="shared" si="615"/>
        <v>#DIV/0!</v>
      </c>
      <c r="CF357" s="267" t="e">
        <f t="shared" si="616"/>
        <v>#DIV/0!</v>
      </c>
      <c r="CG357" s="267" t="e">
        <f t="shared" si="617"/>
        <v>#DIV/0!</v>
      </c>
      <c r="CH357" s="354" t="e">
        <f t="shared" ca="1" si="618"/>
        <v>#DIV/0!</v>
      </c>
      <c r="CI357" s="100" t="e">
        <f t="shared" ca="1" si="619"/>
        <v>#DIV/0!</v>
      </c>
      <c r="CJ357" s="100" t="e">
        <f t="shared" ca="1" si="620"/>
        <v>#DIV/0!</v>
      </c>
      <c r="CK357" s="354" t="e">
        <f t="shared" ca="1" si="621"/>
        <v>#DIV/0!</v>
      </c>
      <c r="CL357" s="100" t="e">
        <f t="shared" ca="1" si="622"/>
        <v>#DIV/0!</v>
      </c>
      <c r="CM357" s="100" t="e">
        <f t="shared" ca="1" si="623"/>
        <v>#DIV/0!</v>
      </c>
      <c r="CN357" s="354" t="e">
        <f t="shared" ca="1" si="624"/>
        <v>#DIV/0!</v>
      </c>
      <c r="CO357" s="354"/>
      <c r="CR357" s="355" t="e">
        <f t="shared" ca="1" si="625"/>
        <v>#DIV/0!</v>
      </c>
      <c r="CS357" s="355" t="e">
        <f t="shared" ca="1" si="626"/>
        <v>#DIV/0!</v>
      </c>
      <c r="CT357" s="355"/>
      <c r="CU357" s="355" t="e">
        <f t="shared" si="627"/>
        <v>#DIV/0!</v>
      </c>
      <c r="CV357" s="355" t="e">
        <f t="shared" ca="1" si="628"/>
        <v>#DIV/0!</v>
      </c>
      <c r="CW357" s="355" t="e">
        <f t="shared" ca="1" si="629"/>
        <v>#DIV/0!</v>
      </c>
      <c r="CX357" s="402"/>
      <c r="CY357" t="e">
        <f t="shared" ca="1" si="630"/>
        <v>#DIV/0!</v>
      </c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</row>
    <row r="358" spans="1:133" x14ac:dyDescent="0.25">
      <c r="A358" s="126">
        <v>279</v>
      </c>
      <c r="B358" s="123" t="str">
        <f>IF(ввод!F281="","",ввод!F281)</f>
        <v/>
      </c>
      <c r="C358" s="123" t="str">
        <f>IF(ввод!G281="","",ввод!G281)</f>
        <v/>
      </c>
      <c r="D358" s="123" t="str">
        <f>IF(ввод!H281="","",ввод!H281)</f>
        <v/>
      </c>
      <c r="E358" s="124" t="str">
        <f>IF(ввод!I281="","",ввод!I281)</f>
        <v/>
      </c>
      <c r="F358" s="100" t="str">
        <f t="shared" si="526"/>
        <v/>
      </c>
      <c r="G358" s="257" t="str">
        <f>IF(AND(F358&gt;=2,COUNTA(ввод!D281)=1),1,"")</f>
        <v/>
      </c>
      <c r="H358" s="100" t="e">
        <f t="shared" si="562"/>
        <v>#DIV/0!</v>
      </c>
      <c r="K358" s="100" t="e">
        <f t="shared" si="558"/>
        <v>#DIV/0!</v>
      </c>
      <c r="M358" s="100" t="e">
        <f>IF(ISNUMBER(парам!$B$8),K358-парам!$B$8,K358-$B$3)</f>
        <v>#DIV/0!</v>
      </c>
      <c r="N358" s="100" t="e">
        <f t="shared" si="559"/>
        <v>#DIV/0!</v>
      </c>
      <c r="O358" s="125" t="e">
        <f t="shared" ca="1" si="563"/>
        <v>#DIV/0!</v>
      </c>
      <c r="P358" s="100">
        <f t="shared" si="564"/>
        <v>0</v>
      </c>
      <c r="Q358" s="100">
        <f t="shared" si="560"/>
        <v>0</v>
      </c>
      <c r="R358" s="125">
        <f t="shared" ca="1" si="565"/>
        <v>0</v>
      </c>
      <c r="S358" s="100" t="e">
        <f t="shared" si="631"/>
        <v>#DIV/0!</v>
      </c>
      <c r="T358" s="100" t="e">
        <f t="shared" si="566"/>
        <v>#DIV/0!</v>
      </c>
      <c r="U358" s="125" t="e">
        <f t="shared" ca="1" si="632"/>
        <v>#DIV/0!</v>
      </c>
      <c r="V358" s="174" t="e">
        <f t="shared" ca="1" si="567"/>
        <v>#DIV/0!</v>
      </c>
      <c r="W358" s="351" t="e">
        <f t="shared" ca="1" si="568"/>
        <v>#DIV/0!</v>
      </c>
      <c r="X358" s="174" t="e">
        <f t="shared" ca="1" si="569"/>
        <v>#DIV/0!</v>
      </c>
      <c r="Y358" s="174" t="e">
        <f t="shared" ca="1" si="570"/>
        <v>#DIV/0!</v>
      </c>
      <c r="Z358" s="351" t="e">
        <f t="shared" si="571"/>
        <v>#DIV/0!</v>
      </c>
      <c r="AA358" s="174" t="e">
        <f t="shared" si="572"/>
        <v>#DIV/0!</v>
      </c>
      <c r="AB358" s="174" t="e">
        <f t="shared" si="573"/>
        <v>#DIV/0!</v>
      </c>
      <c r="AC358" s="352" t="e">
        <f t="shared" si="633"/>
        <v>#DIV/0!</v>
      </c>
      <c r="AD358" s="267" t="e">
        <f t="shared" si="574"/>
        <v>#DIV/0!</v>
      </c>
      <c r="AE358" s="267" t="e">
        <f t="shared" si="575"/>
        <v>#DIV/0!</v>
      </c>
      <c r="AF358" s="354" t="e">
        <f t="shared" ca="1" si="576"/>
        <v>#DIV/0!</v>
      </c>
      <c r="AG358" s="100" t="e">
        <f t="shared" ca="1" si="577"/>
        <v>#DIV/0!</v>
      </c>
      <c r="AH358" s="100" t="e">
        <f t="shared" ca="1" si="578"/>
        <v>#DIV/0!</v>
      </c>
      <c r="AI358" s="354" t="e">
        <f t="shared" ca="1" si="579"/>
        <v>#DIV/0!</v>
      </c>
      <c r="AJ358" s="100" t="e">
        <f t="shared" ca="1" si="580"/>
        <v>#DIV/0!</v>
      </c>
      <c r="AK358" s="100" t="e">
        <f t="shared" ca="1" si="581"/>
        <v>#DIV/0!</v>
      </c>
      <c r="AL358" s="354" t="e">
        <f t="shared" ca="1" si="582"/>
        <v>#DIV/0!</v>
      </c>
      <c r="AM358" s="354" t="e">
        <f t="shared" ca="1" si="583"/>
        <v>#DIV/0!</v>
      </c>
      <c r="AN358" s="100" t="e">
        <f t="shared" ref="AN358:AO358" ca="1" si="654">SUM(AL354:AL358)</f>
        <v>#DIV/0!</v>
      </c>
      <c r="AO358" s="100" t="e">
        <f t="shared" ca="1" si="654"/>
        <v>#DIV/0!</v>
      </c>
      <c r="AP358" s="355" t="e">
        <f t="shared" ca="1" si="585"/>
        <v>#DIV/0!</v>
      </c>
      <c r="AQ358" s="355" t="e">
        <f t="shared" ca="1" si="586"/>
        <v>#DIV/0!</v>
      </c>
      <c r="AR358" s="355" t="e">
        <f t="shared" si="587"/>
        <v>#DIV/0!</v>
      </c>
      <c r="AS358" s="355" t="e">
        <f t="shared" si="588"/>
        <v>#DIV/0!</v>
      </c>
      <c r="AT358" s="355" t="e">
        <f t="shared" ca="1" si="589"/>
        <v>#DIV/0!</v>
      </c>
      <c r="AU358" s="355" t="e">
        <f t="shared" ca="1" si="590"/>
        <v>#DIV/0!</v>
      </c>
      <c r="AV358" s="355" t="e">
        <f t="shared" ca="1" si="591"/>
        <v>#DIV/0!</v>
      </c>
      <c r="AW358" s="379">
        <f t="shared" ca="1" si="592"/>
        <v>0</v>
      </c>
      <c r="AX358" s="351">
        <f t="shared" ca="1" si="593"/>
        <v>0</v>
      </c>
      <c r="AY358" s="174">
        <f t="shared" ca="1" si="594"/>
        <v>0</v>
      </c>
      <c r="AZ358" s="174">
        <f t="shared" ca="1" si="595"/>
        <v>0</v>
      </c>
      <c r="BA358" s="351"/>
      <c r="BB358" s="174"/>
      <c r="BC358" s="174"/>
      <c r="BD358" s="352">
        <f t="shared" si="596"/>
        <v>-1</v>
      </c>
      <c r="BE358" s="267">
        <f t="shared" si="597"/>
        <v>-6</v>
      </c>
      <c r="BF358" s="267">
        <f t="shared" si="598"/>
        <v>-5</v>
      </c>
      <c r="BG358" s="354">
        <f t="shared" ca="1" si="599"/>
        <v>1</v>
      </c>
      <c r="BH358" s="100">
        <f t="shared" ca="1" si="600"/>
        <v>15</v>
      </c>
      <c r="BI358" s="100">
        <f t="shared" ca="1" si="601"/>
        <v>7</v>
      </c>
      <c r="BJ358" s="354">
        <f t="shared" ca="1" si="602"/>
        <v>0</v>
      </c>
      <c r="BK358" s="100">
        <f t="shared" ca="1" si="603"/>
        <v>0</v>
      </c>
      <c r="BL358" s="100">
        <f t="shared" ca="1" si="604"/>
        <v>0</v>
      </c>
      <c r="BM358" s="354">
        <f t="shared" ca="1" si="605"/>
        <v>0</v>
      </c>
      <c r="BN358" s="354"/>
      <c r="BQ358" s="355" t="str">
        <f t="shared" ca="1" si="606"/>
        <v/>
      </c>
      <c r="BR358" s="355" t="str">
        <f t="shared" ca="1" si="607"/>
        <v/>
      </c>
      <c r="BS358" s="355"/>
      <c r="BT358" s="355" t="str">
        <f t="shared" si="608"/>
        <v xml:space="preserve">wr6D </v>
      </c>
      <c r="BU358" s="355" t="str">
        <f t="shared" ca="1" si="609"/>
        <v xml:space="preserve">wr15'15&lt;1S </v>
      </c>
      <c r="BV358" s="355" t="str">
        <f t="shared" ca="1" si="610"/>
        <v/>
      </c>
      <c r="BW358" s="355"/>
      <c r="BX358" s="379" t="e">
        <f t="shared" ca="1" si="611"/>
        <v>#DIV/0!</v>
      </c>
      <c r="BY358" s="351" t="e">
        <f t="shared" ca="1" si="612"/>
        <v>#DIV/0!</v>
      </c>
      <c r="BZ358" s="174" t="e">
        <f t="shared" ca="1" si="613"/>
        <v>#DIV/0!</v>
      </c>
      <c r="CA358" s="174" t="e">
        <f t="shared" ca="1" si="614"/>
        <v>#DIV/0!</v>
      </c>
      <c r="CB358" s="351"/>
      <c r="CC358" s="174"/>
      <c r="CD358" s="174"/>
      <c r="CE358" s="352" t="e">
        <f t="shared" si="615"/>
        <v>#DIV/0!</v>
      </c>
      <c r="CF358" s="267" t="e">
        <f t="shared" si="616"/>
        <v>#DIV/0!</v>
      </c>
      <c r="CG358" s="267" t="e">
        <f t="shared" si="617"/>
        <v>#DIV/0!</v>
      </c>
      <c r="CH358" s="354" t="e">
        <f t="shared" ca="1" si="618"/>
        <v>#DIV/0!</v>
      </c>
      <c r="CI358" s="100" t="e">
        <f t="shared" ca="1" si="619"/>
        <v>#DIV/0!</v>
      </c>
      <c r="CJ358" s="100" t="e">
        <f t="shared" ca="1" si="620"/>
        <v>#DIV/0!</v>
      </c>
      <c r="CK358" s="354" t="e">
        <f t="shared" ca="1" si="621"/>
        <v>#DIV/0!</v>
      </c>
      <c r="CL358" s="100" t="e">
        <f t="shared" ca="1" si="622"/>
        <v>#DIV/0!</v>
      </c>
      <c r="CM358" s="100" t="e">
        <f t="shared" ca="1" si="623"/>
        <v>#DIV/0!</v>
      </c>
      <c r="CN358" s="354" t="e">
        <f t="shared" ca="1" si="624"/>
        <v>#DIV/0!</v>
      </c>
      <c r="CO358" s="354"/>
      <c r="CR358" s="355" t="e">
        <f t="shared" ca="1" si="625"/>
        <v>#DIV/0!</v>
      </c>
      <c r="CS358" s="355" t="e">
        <f t="shared" ca="1" si="626"/>
        <v>#DIV/0!</v>
      </c>
      <c r="CT358" s="355"/>
      <c r="CU358" s="355" t="e">
        <f t="shared" si="627"/>
        <v>#DIV/0!</v>
      </c>
      <c r="CV358" s="355" t="e">
        <f t="shared" ca="1" si="628"/>
        <v>#DIV/0!</v>
      </c>
      <c r="CW358" s="355" t="e">
        <f t="shared" ca="1" si="629"/>
        <v>#DIV/0!</v>
      </c>
      <c r="CX358" s="402"/>
      <c r="CY358" t="e">
        <f t="shared" ca="1" si="630"/>
        <v>#DIV/0!</v>
      </c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</row>
    <row r="359" spans="1:133" x14ac:dyDescent="0.25">
      <c r="A359" s="126">
        <v>280</v>
      </c>
      <c r="B359" s="123" t="str">
        <f>IF(ввод!F282="","",ввод!F282)</f>
        <v/>
      </c>
      <c r="C359" s="123" t="str">
        <f>IF(ввод!G282="","",ввод!G282)</f>
        <v/>
      </c>
      <c r="D359" s="123" t="str">
        <f>IF(ввод!H282="","",ввод!H282)</f>
        <v/>
      </c>
      <c r="E359" s="124" t="str">
        <f>IF(ввод!I282="","",ввод!I282)</f>
        <v/>
      </c>
      <c r="F359" s="100" t="str">
        <f t="shared" si="526"/>
        <v/>
      </c>
      <c r="G359" s="257" t="str">
        <f>IF(AND(F359&gt;=2,COUNTA(ввод!D282)=1),1,"")</f>
        <v/>
      </c>
      <c r="H359" s="100" t="e">
        <f t="shared" si="562"/>
        <v>#DIV/0!</v>
      </c>
      <c r="K359" s="100" t="e">
        <f t="shared" si="558"/>
        <v>#DIV/0!</v>
      </c>
      <c r="M359" s="100" t="e">
        <f>IF(ISNUMBER(парам!$B$8),K359-парам!$B$8,K359-$B$3)</f>
        <v>#DIV/0!</v>
      </c>
      <c r="N359" s="100" t="e">
        <f t="shared" si="559"/>
        <v>#DIV/0!</v>
      </c>
      <c r="O359" s="125" t="e">
        <f t="shared" ca="1" si="563"/>
        <v>#DIV/0!</v>
      </c>
      <c r="P359" s="100">
        <f t="shared" si="564"/>
        <v>0</v>
      </c>
      <c r="Q359" s="100">
        <f t="shared" si="560"/>
        <v>0</v>
      </c>
      <c r="R359" s="125">
        <f t="shared" ca="1" si="565"/>
        <v>0</v>
      </c>
      <c r="S359" s="100" t="e">
        <f t="shared" si="631"/>
        <v>#DIV/0!</v>
      </c>
      <c r="T359" s="100" t="e">
        <f t="shared" si="566"/>
        <v>#DIV/0!</v>
      </c>
      <c r="U359" s="125" t="e">
        <f t="shared" ca="1" si="632"/>
        <v>#DIV/0!</v>
      </c>
      <c r="V359" s="174" t="e">
        <f t="shared" ca="1" si="567"/>
        <v>#DIV/0!</v>
      </c>
      <c r="W359" s="351" t="e">
        <f t="shared" ca="1" si="568"/>
        <v>#DIV/0!</v>
      </c>
      <c r="X359" s="174" t="e">
        <f t="shared" ca="1" si="569"/>
        <v>#DIV/0!</v>
      </c>
      <c r="Y359" s="174" t="e">
        <f t="shared" ca="1" si="570"/>
        <v>#DIV/0!</v>
      </c>
      <c r="Z359" s="351" t="e">
        <f t="shared" si="571"/>
        <v>#DIV/0!</v>
      </c>
      <c r="AA359" s="174" t="e">
        <f t="shared" si="572"/>
        <v>#DIV/0!</v>
      </c>
      <c r="AB359" s="174" t="e">
        <f t="shared" si="573"/>
        <v>#DIV/0!</v>
      </c>
      <c r="AC359" s="352" t="e">
        <f t="shared" si="633"/>
        <v>#DIV/0!</v>
      </c>
      <c r="AD359" s="267" t="e">
        <f t="shared" si="574"/>
        <v>#DIV/0!</v>
      </c>
      <c r="AE359" s="267" t="e">
        <f t="shared" si="575"/>
        <v>#DIV/0!</v>
      </c>
      <c r="AF359" s="354" t="e">
        <f t="shared" ca="1" si="576"/>
        <v>#DIV/0!</v>
      </c>
      <c r="AG359" s="100" t="e">
        <f t="shared" ca="1" si="577"/>
        <v>#DIV/0!</v>
      </c>
      <c r="AH359" s="100" t="e">
        <f t="shared" ca="1" si="578"/>
        <v>#DIV/0!</v>
      </c>
      <c r="AI359" s="354" t="e">
        <f t="shared" ca="1" si="579"/>
        <v>#DIV/0!</v>
      </c>
      <c r="AJ359" s="100" t="e">
        <f t="shared" ca="1" si="580"/>
        <v>#DIV/0!</v>
      </c>
      <c r="AK359" s="100" t="e">
        <f t="shared" ca="1" si="581"/>
        <v>#DIV/0!</v>
      </c>
      <c r="AL359" s="354" t="e">
        <f t="shared" ca="1" si="582"/>
        <v>#DIV/0!</v>
      </c>
      <c r="AM359" s="354" t="e">
        <f t="shared" ca="1" si="583"/>
        <v>#DIV/0!</v>
      </c>
      <c r="AN359" s="100" t="e">
        <f t="shared" ref="AN359:AO359" ca="1" si="655">SUM(AL355:AL359)</f>
        <v>#DIV/0!</v>
      </c>
      <c r="AO359" s="100" t="e">
        <f t="shared" ca="1" si="655"/>
        <v>#DIV/0!</v>
      </c>
      <c r="AP359" s="355" t="e">
        <f t="shared" ca="1" si="585"/>
        <v>#DIV/0!</v>
      </c>
      <c r="AQ359" s="355" t="e">
        <f t="shared" ca="1" si="586"/>
        <v>#DIV/0!</v>
      </c>
      <c r="AR359" s="355" t="e">
        <f t="shared" si="587"/>
        <v>#DIV/0!</v>
      </c>
      <c r="AS359" s="355" t="e">
        <f t="shared" si="588"/>
        <v>#DIV/0!</v>
      </c>
      <c r="AT359" s="355" t="e">
        <f t="shared" ca="1" si="589"/>
        <v>#DIV/0!</v>
      </c>
      <c r="AU359" s="355" t="e">
        <f t="shared" ca="1" si="590"/>
        <v>#DIV/0!</v>
      </c>
      <c r="AV359" s="355" t="e">
        <f t="shared" ca="1" si="591"/>
        <v>#DIV/0!</v>
      </c>
      <c r="AW359" s="379">
        <f t="shared" ca="1" si="592"/>
        <v>0</v>
      </c>
      <c r="AX359" s="351">
        <f t="shared" ca="1" si="593"/>
        <v>0</v>
      </c>
      <c r="AY359" s="174">
        <f t="shared" ca="1" si="594"/>
        <v>0</v>
      </c>
      <c r="AZ359" s="174">
        <f t="shared" ca="1" si="595"/>
        <v>0</v>
      </c>
      <c r="BA359" s="351"/>
      <c r="BB359" s="174"/>
      <c r="BC359" s="174"/>
      <c r="BD359" s="352">
        <f t="shared" si="596"/>
        <v>-1</v>
      </c>
      <c r="BE359" s="267">
        <f t="shared" si="597"/>
        <v>-6</v>
      </c>
      <c r="BF359" s="267">
        <f t="shared" si="598"/>
        <v>-5</v>
      </c>
      <c r="BG359" s="354">
        <f t="shared" ca="1" si="599"/>
        <v>1</v>
      </c>
      <c r="BH359" s="100">
        <f t="shared" ca="1" si="600"/>
        <v>15</v>
      </c>
      <c r="BI359" s="100">
        <f t="shared" ca="1" si="601"/>
        <v>7</v>
      </c>
      <c r="BJ359" s="354">
        <f t="shared" ca="1" si="602"/>
        <v>0</v>
      </c>
      <c r="BK359" s="100">
        <f t="shared" ca="1" si="603"/>
        <v>0</v>
      </c>
      <c r="BL359" s="100">
        <f t="shared" ca="1" si="604"/>
        <v>0</v>
      </c>
      <c r="BM359" s="354">
        <f t="shared" ca="1" si="605"/>
        <v>0</v>
      </c>
      <c r="BN359" s="354"/>
      <c r="BQ359" s="355" t="str">
        <f t="shared" ca="1" si="606"/>
        <v/>
      </c>
      <c r="BR359" s="355" t="str">
        <f t="shared" ca="1" si="607"/>
        <v/>
      </c>
      <c r="BS359" s="355"/>
      <c r="BT359" s="355" t="str">
        <f t="shared" si="608"/>
        <v xml:space="preserve">wr6D </v>
      </c>
      <c r="BU359" s="355" t="str">
        <f t="shared" ca="1" si="609"/>
        <v xml:space="preserve">wr15'15&lt;1S </v>
      </c>
      <c r="BV359" s="355" t="str">
        <f t="shared" ca="1" si="610"/>
        <v/>
      </c>
      <c r="BW359" s="355"/>
      <c r="BX359" s="379" t="e">
        <f t="shared" ca="1" si="611"/>
        <v>#DIV/0!</v>
      </c>
      <c r="BY359" s="351" t="e">
        <f t="shared" ca="1" si="612"/>
        <v>#DIV/0!</v>
      </c>
      <c r="BZ359" s="174" t="e">
        <f t="shared" ca="1" si="613"/>
        <v>#DIV/0!</v>
      </c>
      <c r="CA359" s="174" t="e">
        <f t="shared" ca="1" si="614"/>
        <v>#DIV/0!</v>
      </c>
      <c r="CB359" s="351"/>
      <c r="CC359" s="174"/>
      <c r="CD359" s="174"/>
      <c r="CE359" s="352" t="e">
        <f t="shared" si="615"/>
        <v>#DIV/0!</v>
      </c>
      <c r="CF359" s="267" t="e">
        <f t="shared" si="616"/>
        <v>#DIV/0!</v>
      </c>
      <c r="CG359" s="267" t="e">
        <f t="shared" si="617"/>
        <v>#DIV/0!</v>
      </c>
      <c r="CH359" s="354" t="e">
        <f t="shared" ca="1" si="618"/>
        <v>#DIV/0!</v>
      </c>
      <c r="CI359" s="100" t="e">
        <f t="shared" ca="1" si="619"/>
        <v>#DIV/0!</v>
      </c>
      <c r="CJ359" s="100" t="e">
        <f t="shared" ca="1" si="620"/>
        <v>#DIV/0!</v>
      </c>
      <c r="CK359" s="354" t="e">
        <f t="shared" ca="1" si="621"/>
        <v>#DIV/0!</v>
      </c>
      <c r="CL359" s="100" t="e">
        <f t="shared" ca="1" si="622"/>
        <v>#DIV/0!</v>
      </c>
      <c r="CM359" s="100" t="e">
        <f t="shared" ca="1" si="623"/>
        <v>#DIV/0!</v>
      </c>
      <c r="CN359" s="354" t="e">
        <f t="shared" ca="1" si="624"/>
        <v>#DIV/0!</v>
      </c>
      <c r="CO359" s="354"/>
      <c r="CR359" s="355" t="e">
        <f t="shared" ca="1" si="625"/>
        <v>#DIV/0!</v>
      </c>
      <c r="CS359" s="355" t="e">
        <f t="shared" ca="1" si="626"/>
        <v>#DIV/0!</v>
      </c>
      <c r="CT359" s="355"/>
      <c r="CU359" s="355" t="e">
        <f t="shared" si="627"/>
        <v>#DIV/0!</v>
      </c>
      <c r="CV359" s="355" t="e">
        <f t="shared" ca="1" si="628"/>
        <v>#DIV/0!</v>
      </c>
      <c r="CW359" s="355" t="e">
        <f t="shared" ca="1" si="629"/>
        <v>#DIV/0!</v>
      </c>
      <c r="CX359" s="402"/>
      <c r="CY359" t="e">
        <f t="shared" ca="1" si="630"/>
        <v>#DIV/0!</v>
      </c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</row>
    <row r="360" spans="1:133" x14ac:dyDescent="0.25">
      <c r="A360" s="126">
        <v>281</v>
      </c>
      <c r="B360" s="123" t="str">
        <f>IF(ввод!F283="","",ввод!F283)</f>
        <v/>
      </c>
      <c r="C360" s="123" t="str">
        <f>IF(ввод!G283="","",ввод!G283)</f>
        <v/>
      </c>
      <c r="D360" s="123" t="str">
        <f>IF(ввод!H283="","",ввод!H283)</f>
        <v/>
      </c>
      <c r="E360" s="124" t="str">
        <f>IF(ввод!I283="","",ввод!I283)</f>
        <v/>
      </c>
      <c r="F360" s="100" t="str">
        <f t="shared" si="526"/>
        <v/>
      </c>
      <c r="G360" s="257" t="str">
        <f>IF(AND(F360&gt;=2,COUNTA(ввод!D283)=1),1,"")</f>
        <v/>
      </c>
      <c r="H360" s="100" t="e">
        <f t="shared" si="562"/>
        <v>#DIV/0!</v>
      </c>
      <c r="K360" s="100" t="e">
        <f t="shared" si="558"/>
        <v>#DIV/0!</v>
      </c>
      <c r="M360" s="100" t="e">
        <f>IF(ISNUMBER(парам!$B$8),K360-парам!$B$8,K360-$B$3)</f>
        <v>#DIV/0!</v>
      </c>
      <c r="N360" s="100" t="e">
        <f t="shared" si="559"/>
        <v>#DIV/0!</v>
      </c>
      <c r="O360" s="125" t="e">
        <f t="shared" ca="1" si="563"/>
        <v>#DIV/0!</v>
      </c>
      <c r="P360" s="100">
        <f t="shared" si="564"/>
        <v>0</v>
      </c>
      <c r="Q360" s="100">
        <f t="shared" si="560"/>
        <v>0</v>
      </c>
      <c r="R360" s="125">
        <f t="shared" ca="1" si="565"/>
        <v>0</v>
      </c>
      <c r="S360" s="100" t="e">
        <f t="shared" si="631"/>
        <v>#DIV/0!</v>
      </c>
      <c r="T360" s="100" t="e">
        <f t="shared" si="566"/>
        <v>#DIV/0!</v>
      </c>
      <c r="U360" s="125" t="e">
        <f t="shared" ca="1" si="632"/>
        <v>#DIV/0!</v>
      </c>
      <c r="V360" s="174" t="e">
        <f t="shared" ca="1" si="567"/>
        <v>#DIV/0!</v>
      </c>
      <c r="W360" s="351" t="e">
        <f t="shared" ca="1" si="568"/>
        <v>#DIV/0!</v>
      </c>
      <c r="X360" s="174" t="e">
        <f t="shared" ca="1" si="569"/>
        <v>#DIV/0!</v>
      </c>
      <c r="Y360" s="174" t="e">
        <f t="shared" ca="1" si="570"/>
        <v>#DIV/0!</v>
      </c>
      <c r="Z360" s="351" t="e">
        <f t="shared" si="571"/>
        <v>#DIV/0!</v>
      </c>
      <c r="AA360" s="174" t="e">
        <f t="shared" si="572"/>
        <v>#DIV/0!</v>
      </c>
      <c r="AB360" s="174" t="e">
        <f t="shared" si="573"/>
        <v>#DIV/0!</v>
      </c>
      <c r="AC360" s="352" t="e">
        <f t="shared" si="633"/>
        <v>#DIV/0!</v>
      </c>
      <c r="AD360" s="267" t="e">
        <f t="shared" si="574"/>
        <v>#DIV/0!</v>
      </c>
      <c r="AE360" s="267" t="e">
        <f t="shared" si="575"/>
        <v>#DIV/0!</v>
      </c>
      <c r="AF360" s="354" t="e">
        <f t="shared" ca="1" si="576"/>
        <v>#DIV/0!</v>
      </c>
      <c r="AG360" s="100" t="e">
        <f t="shared" ca="1" si="577"/>
        <v>#DIV/0!</v>
      </c>
      <c r="AH360" s="100" t="e">
        <f t="shared" ca="1" si="578"/>
        <v>#DIV/0!</v>
      </c>
      <c r="AI360" s="354" t="e">
        <f t="shared" ca="1" si="579"/>
        <v>#DIV/0!</v>
      </c>
      <c r="AJ360" s="100" t="e">
        <f t="shared" ca="1" si="580"/>
        <v>#DIV/0!</v>
      </c>
      <c r="AK360" s="100" t="e">
        <f t="shared" ca="1" si="581"/>
        <v>#DIV/0!</v>
      </c>
      <c r="AL360" s="354" t="e">
        <f t="shared" ca="1" si="582"/>
        <v>#DIV/0!</v>
      </c>
      <c r="AM360" s="354" t="e">
        <f t="shared" ca="1" si="583"/>
        <v>#DIV/0!</v>
      </c>
      <c r="AN360" s="100" t="e">
        <f t="shared" ref="AN360:AO360" ca="1" si="656">SUM(AL356:AL360)</f>
        <v>#DIV/0!</v>
      </c>
      <c r="AO360" s="100" t="e">
        <f t="shared" ca="1" si="656"/>
        <v>#DIV/0!</v>
      </c>
      <c r="AP360" s="355" t="e">
        <f t="shared" ca="1" si="585"/>
        <v>#DIV/0!</v>
      </c>
      <c r="AQ360" s="355" t="e">
        <f t="shared" ca="1" si="586"/>
        <v>#DIV/0!</v>
      </c>
      <c r="AR360" s="355" t="e">
        <f t="shared" si="587"/>
        <v>#DIV/0!</v>
      </c>
      <c r="AS360" s="355" t="e">
        <f t="shared" si="588"/>
        <v>#DIV/0!</v>
      </c>
      <c r="AT360" s="355" t="e">
        <f t="shared" ca="1" si="589"/>
        <v>#DIV/0!</v>
      </c>
      <c r="AU360" s="355" t="e">
        <f t="shared" ca="1" si="590"/>
        <v>#DIV/0!</v>
      </c>
      <c r="AV360" s="355" t="e">
        <f t="shared" ca="1" si="591"/>
        <v>#DIV/0!</v>
      </c>
      <c r="AW360" s="379">
        <f t="shared" ca="1" si="592"/>
        <v>0</v>
      </c>
      <c r="AX360" s="351">
        <f t="shared" ca="1" si="593"/>
        <v>0</v>
      </c>
      <c r="AY360" s="174">
        <f t="shared" ca="1" si="594"/>
        <v>0</v>
      </c>
      <c r="AZ360" s="174">
        <f t="shared" ca="1" si="595"/>
        <v>0</v>
      </c>
      <c r="BA360" s="351"/>
      <c r="BB360" s="174"/>
      <c r="BC360" s="174"/>
      <c r="BD360" s="352">
        <f t="shared" si="596"/>
        <v>-1</v>
      </c>
      <c r="BE360" s="267">
        <f t="shared" si="597"/>
        <v>-6</v>
      </c>
      <c r="BF360" s="267">
        <f t="shared" si="598"/>
        <v>-5</v>
      </c>
      <c r="BG360" s="354">
        <f t="shared" ca="1" si="599"/>
        <v>1</v>
      </c>
      <c r="BH360" s="100">
        <f t="shared" ca="1" si="600"/>
        <v>15</v>
      </c>
      <c r="BI360" s="100">
        <f t="shared" ca="1" si="601"/>
        <v>7</v>
      </c>
      <c r="BJ360" s="354">
        <f t="shared" ca="1" si="602"/>
        <v>0</v>
      </c>
      <c r="BK360" s="100">
        <f t="shared" ca="1" si="603"/>
        <v>0</v>
      </c>
      <c r="BL360" s="100">
        <f t="shared" ca="1" si="604"/>
        <v>0</v>
      </c>
      <c r="BM360" s="354">
        <f t="shared" ca="1" si="605"/>
        <v>0</v>
      </c>
      <c r="BN360" s="354"/>
      <c r="BQ360" s="355" t="str">
        <f t="shared" ca="1" si="606"/>
        <v/>
      </c>
      <c r="BR360" s="355" t="str">
        <f t="shared" ca="1" si="607"/>
        <v/>
      </c>
      <c r="BS360" s="355"/>
      <c r="BT360" s="355" t="str">
        <f t="shared" si="608"/>
        <v xml:space="preserve">wr6D </v>
      </c>
      <c r="BU360" s="355" t="str">
        <f t="shared" ca="1" si="609"/>
        <v xml:space="preserve">wr15'15&lt;1S </v>
      </c>
      <c r="BV360" s="355" t="str">
        <f t="shared" ca="1" si="610"/>
        <v/>
      </c>
      <c r="BW360" s="355"/>
      <c r="BX360" s="379" t="e">
        <f t="shared" ca="1" si="611"/>
        <v>#DIV/0!</v>
      </c>
      <c r="BY360" s="351" t="e">
        <f t="shared" ca="1" si="612"/>
        <v>#DIV/0!</v>
      </c>
      <c r="BZ360" s="174" t="e">
        <f t="shared" ca="1" si="613"/>
        <v>#DIV/0!</v>
      </c>
      <c r="CA360" s="174" t="e">
        <f t="shared" ca="1" si="614"/>
        <v>#DIV/0!</v>
      </c>
      <c r="CB360" s="351"/>
      <c r="CC360" s="174"/>
      <c r="CD360" s="174"/>
      <c r="CE360" s="352" t="e">
        <f t="shared" si="615"/>
        <v>#DIV/0!</v>
      </c>
      <c r="CF360" s="267" t="e">
        <f t="shared" si="616"/>
        <v>#DIV/0!</v>
      </c>
      <c r="CG360" s="267" t="e">
        <f t="shared" si="617"/>
        <v>#DIV/0!</v>
      </c>
      <c r="CH360" s="354" t="e">
        <f t="shared" ca="1" si="618"/>
        <v>#DIV/0!</v>
      </c>
      <c r="CI360" s="100" t="e">
        <f t="shared" ca="1" si="619"/>
        <v>#DIV/0!</v>
      </c>
      <c r="CJ360" s="100" t="e">
        <f t="shared" ca="1" si="620"/>
        <v>#DIV/0!</v>
      </c>
      <c r="CK360" s="354" t="e">
        <f t="shared" ca="1" si="621"/>
        <v>#DIV/0!</v>
      </c>
      <c r="CL360" s="100" t="e">
        <f t="shared" ca="1" si="622"/>
        <v>#DIV/0!</v>
      </c>
      <c r="CM360" s="100" t="e">
        <f t="shared" ca="1" si="623"/>
        <v>#DIV/0!</v>
      </c>
      <c r="CN360" s="354" t="e">
        <f t="shared" ca="1" si="624"/>
        <v>#DIV/0!</v>
      </c>
      <c r="CO360" s="354"/>
      <c r="CR360" s="355" t="e">
        <f t="shared" ca="1" si="625"/>
        <v>#DIV/0!</v>
      </c>
      <c r="CS360" s="355" t="e">
        <f t="shared" ca="1" si="626"/>
        <v>#DIV/0!</v>
      </c>
      <c r="CT360" s="355"/>
      <c r="CU360" s="355" t="e">
        <f t="shared" si="627"/>
        <v>#DIV/0!</v>
      </c>
      <c r="CV360" s="355" t="e">
        <f t="shared" ca="1" si="628"/>
        <v>#DIV/0!</v>
      </c>
      <c r="CW360" s="355" t="e">
        <f t="shared" ca="1" si="629"/>
        <v>#DIV/0!</v>
      </c>
      <c r="CX360" s="402"/>
      <c r="CY360" t="e">
        <f t="shared" ca="1" si="630"/>
        <v>#DIV/0!</v>
      </c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</row>
    <row r="361" spans="1:133" x14ac:dyDescent="0.25">
      <c r="A361" s="126">
        <v>282</v>
      </c>
      <c r="B361" s="123" t="str">
        <f>IF(ввод!F284="","",ввод!F284)</f>
        <v/>
      </c>
      <c r="C361" s="123" t="str">
        <f>IF(ввод!G284="","",ввод!G284)</f>
        <v/>
      </c>
      <c r="D361" s="123" t="str">
        <f>IF(ввод!H284="","",ввод!H284)</f>
        <v/>
      </c>
      <c r="E361" s="124" t="str">
        <f>IF(ввод!I284="","",ввод!I284)</f>
        <v/>
      </c>
      <c r="F361" s="100" t="str">
        <f t="shared" si="526"/>
        <v/>
      </c>
      <c r="G361" s="257" t="str">
        <f>IF(AND(F361&gt;=2,COUNTA(ввод!D284)=1),1,"")</f>
        <v/>
      </c>
      <c r="H361" s="100" t="e">
        <f t="shared" si="562"/>
        <v>#DIV/0!</v>
      </c>
      <c r="K361" s="100" t="e">
        <f t="shared" si="558"/>
        <v>#DIV/0!</v>
      </c>
      <c r="M361" s="100" t="e">
        <f>IF(ISNUMBER(парам!$B$8),K361-парам!$B$8,K361-$B$3)</f>
        <v>#DIV/0!</v>
      </c>
      <c r="N361" s="100" t="e">
        <f t="shared" si="559"/>
        <v>#DIV/0!</v>
      </c>
      <c r="O361" s="125" t="e">
        <f t="shared" ca="1" si="563"/>
        <v>#DIV/0!</v>
      </c>
      <c r="P361" s="100">
        <f t="shared" si="564"/>
        <v>0</v>
      </c>
      <c r="Q361" s="100">
        <f t="shared" si="560"/>
        <v>0</v>
      </c>
      <c r="R361" s="125">
        <f t="shared" ca="1" si="565"/>
        <v>0</v>
      </c>
      <c r="S361" s="100" t="e">
        <f t="shared" si="631"/>
        <v>#DIV/0!</v>
      </c>
      <c r="T361" s="100" t="e">
        <f t="shared" si="566"/>
        <v>#DIV/0!</v>
      </c>
      <c r="U361" s="125" t="e">
        <f t="shared" ca="1" si="632"/>
        <v>#DIV/0!</v>
      </c>
      <c r="V361" s="174" t="e">
        <f t="shared" ca="1" si="567"/>
        <v>#DIV/0!</v>
      </c>
      <c r="W361" s="351" t="e">
        <f t="shared" ca="1" si="568"/>
        <v>#DIV/0!</v>
      </c>
      <c r="X361" s="174" t="e">
        <f t="shared" ca="1" si="569"/>
        <v>#DIV/0!</v>
      </c>
      <c r="Y361" s="174" t="e">
        <f t="shared" ca="1" si="570"/>
        <v>#DIV/0!</v>
      </c>
      <c r="Z361" s="351" t="e">
        <f t="shared" si="571"/>
        <v>#DIV/0!</v>
      </c>
      <c r="AA361" s="174" t="e">
        <f t="shared" si="572"/>
        <v>#DIV/0!</v>
      </c>
      <c r="AB361" s="174" t="e">
        <f t="shared" si="573"/>
        <v>#DIV/0!</v>
      </c>
      <c r="AC361" s="352" t="e">
        <f t="shared" si="633"/>
        <v>#DIV/0!</v>
      </c>
      <c r="AD361" s="267" t="e">
        <f t="shared" si="574"/>
        <v>#DIV/0!</v>
      </c>
      <c r="AE361" s="267" t="e">
        <f t="shared" si="575"/>
        <v>#DIV/0!</v>
      </c>
      <c r="AF361" s="354" t="e">
        <f t="shared" ca="1" si="576"/>
        <v>#DIV/0!</v>
      </c>
      <c r="AG361" s="100" t="e">
        <f t="shared" ca="1" si="577"/>
        <v>#DIV/0!</v>
      </c>
      <c r="AH361" s="100" t="e">
        <f t="shared" ca="1" si="578"/>
        <v>#DIV/0!</v>
      </c>
      <c r="AI361" s="354" t="e">
        <f t="shared" ca="1" si="579"/>
        <v>#DIV/0!</v>
      </c>
      <c r="AJ361" s="100" t="e">
        <f t="shared" ca="1" si="580"/>
        <v>#DIV/0!</v>
      </c>
      <c r="AK361" s="100" t="e">
        <f t="shared" ca="1" si="581"/>
        <v>#DIV/0!</v>
      </c>
      <c r="AL361" s="354" t="e">
        <f t="shared" ca="1" si="582"/>
        <v>#DIV/0!</v>
      </c>
      <c r="AM361" s="354" t="e">
        <f t="shared" ca="1" si="583"/>
        <v>#DIV/0!</v>
      </c>
      <c r="AN361" s="100" t="e">
        <f t="shared" ref="AN361:AO361" ca="1" si="657">SUM(AL357:AL361)</f>
        <v>#DIV/0!</v>
      </c>
      <c r="AO361" s="100" t="e">
        <f t="shared" ca="1" si="657"/>
        <v>#DIV/0!</v>
      </c>
      <c r="AP361" s="355" t="e">
        <f t="shared" ca="1" si="585"/>
        <v>#DIV/0!</v>
      </c>
      <c r="AQ361" s="355" t="e">
        <f t="shared" ca="1" si="586"/>
        <v>#DIV/0!</v>
      </c>
      <c r="AR361" s="355" t="e">
        <f t="shared" si="587"/>
        <v>#DIV/0!</v>
      </c>
      <c r="AS361" s="355" t="e">
        <f t="shared" si="588"/>
        <v>#DIV/0!</v>
      </c>
      <c r="AT361" s="355" t="e">
        <f t="shared" ca="1" si="589"/>
        <v>#DIV/0!</v>
      </c>
      <c r="AU361" s="355" t="e">
        <f t="shared" ca="1" si="590"/>
        <v>#DIV/0!</v>
      </c>
      <c r="AV361" s="355" t="e">
        <f t="shared" ca="1" si="591"/>
        <v>#DIV/0!</v>
      </c>
      <c r="AW361" s="379">
        <f t="shared" ca="1" si="592"/>
        <v>0</v>
      </c>
      <c r="AX361" s="351">
        <f t="shared" ca="1" si="593"/>
        <v>0</v>
      </c>
      <c r="AY361" s="174">
        <f t="shared" ca="1" si="594"/>
        <v>0</v>
      </c>
      <c r="AZ361" s="174">
        <f t="shared" ca="1" si="595"/>
        <v>0</v>
      </c>
      <c r="BA361" s="351"/>
      <c r="BB361" s="174"/>
      <c r="BC361" s="174"/>
      <c r="BD361" s="352">
        <f t="shared" si="596"/>
        <v>-1</v>
      </c>
      <c r="BE361" s="267">
        <f t="shared" si="597"/>
        <v>-6</v>
      </c>
      <c r="BF361" s="267">
        <f t="shared" si="598"/>
        <v>-5</v>
      </c>
      <c r="BG361" s="354">
        <f t="shared" ca="1" si="599"/>
        <v>1</v>
      </c>
      <c r="BH361" s="100">
        <f t="shared" ca="1" si="600"/>
        <v>15</v>
      </c>
      <c r="BI361" s="100">
        <f t="shared" ca="1" si="601"/>
        <v>7</v>
      </c>
      <c r="BJ361" s="354">
        <f t="shared" ca="1" si="602"/>
        <v>0</v>
      </c>
      <c r="BK361" s="100">
        <f t="shared" ca="1" si="603"/>
        <v>0</v>
      </c>
      <c r="BL361" s="100">
        <f t="shared" ca="1" si="604"/>
        <v>0</v>
      </c>
      <c r="BM361" s="354">
        <f t="shared" ca="1" si="605"/>
        <v>0</v>
      </c>
      <c r="BN361" s="354"/>
      <c r="BQ361" s="355" t="str">
        <f t="shared" ca="1" si="606"/>
        <v/>
      </c>
      <c r="BR361" s="355" t="str">
        <f t="shared" ca="1" si="607"/>
        <v/>
      </c>
      <c r="BS361" s="355"/>
      <c r="BT361" s="355" t="str">
        <f t="shared" si="608"/>
        <v xml:space="preserve">wr6D </v>
      </c>
      <c r="BU361" s="355" t="str">
        <f t="shared" ca="1" si="609"/>
        <v xml:space="preserve">wr15'15&lt;1S </v>
      </c>
      <c r="BV361" s="355" t="str">
        <f t="shared" ca="1" si="610"/>
        <v/>
      </c>
      <c r="BW361" s="355"/>
      <c r="BX361" s="379" t="e">
        <f t="shared" ca="1" si="611"/>
        <v>#DIV/0!</v>
      </c>
      <c r="BY361" s="351" t="e">
        <f t="shared" ca="1" si="612"/>
        <v>#DIV/0!</v>
      </c>
      <c r="BZ361" s="174" t="e">
        <f t="shared" ca="1" si="613"/>
        <v>#DIV/0!</v>
      </c>
      <c r="CA361" s="174" t="e">
        <f t="shared" ca="1" si="614"/>
        <v>#DIV/0!</v>
      </c>
      <c r="CB361" s="351"/>
      <c r="CC361" s="174"/>
      <c r="CD361" s="174"/>
      <c r="CE361" s="352" t="e">
        <f t="shared" si="615"/>
        <v>#DIV/0!</v>
      </c>
      <c r="CF361" s="267" t="e">
        <f t="shared" si="616"/>
        <v>#DIV/0!</v>
      </c>
      <c r="CG361" s="267" t="e">
        <f t="shared" si="617"/>
        <v>#DIV/0!</v>
      </c>
      <c r="CH361" s="354" t="e">
        <f t="shared" ca="1" si="618"/>
        <v>#DIV/0!</v>
      </c>
      <c r="CI361" s="100" t="e">
        <f t="shared" ca="1" si="619"/>
        <v>#DIV/0!</v>
      </c>
      <c r="CJ361" s="100" t="e">
        <f t="shared" ca="1" si="620"/>
        <v>#DIV/0!</v>
      </c>
      <c r="CK361" s="354" t="e">
        <f t="shared" ca="1" si="621"/>
        <v>#DIV/0!</v>
      </c>
      <c r="CL361" s="100" t="e">
        <f t="shared" ca="1" si="622"/>
        <v>#DIV/0!</v>
      </c>
      <c r="CM361" s="100" t="e">
        <f t="shared" ca="1" si="623"/>
        <v>#DIV/0!</v>
      </c>
      <c r="CN361" s="354" t="e">
        <f t="shared" ca="1" si="624"/>
        <v>#DIV/0!</v>
      </c>
      <c r="CO361" s="354"/>
      <c r="CR361" s="355" t="e">
        <f t="shared" ca="1" si="625"/>
        <v>#DIV/0!</v>
      </c>
      <c r="CS361" s="355" t="e">
        <f t="shared" ca="1" si="626"/>
        <v>#DIV/0!</v>
      </c>
      <c r="CT361" s="355"/>
      <c r="CU361" s="355" t="e">
        <f t="shared" si="627"/>
        <v>#DIV/0!</v>
      </c>
      <c r="CV361" s="355" t="e">
        <f t="shared" ca="1" si="628"/>
        <v>#DIV/0!</v>
      </c>
      <c r="CW361" s="355" t="e">
        <f t="shared" ca="1" si="629"/>
        <v>#DIV/0!</v>
      </c>
      <c r="CX361" s="402"/>
      <c r="CY361" t="e">
        <f t="shared" ca="1" si="630"/>
        <v>#DIV/0!</v>
      </c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</row>
    <row r="362" spans="1:133" x14ac:dyDescent="0.25">
      <c r="A362" s="126">
        <v>283</v>
      </c>
      <c r="B362" s="123" t="str">
        <f>IF(ввод!F285="","",ввод!F285)</f>
        <v/>
      </c>
      <c r="C362" s="123" t="str">
        <f>IF(ввод!G285="","",ввод!G285)</f>
        <v/>
      </c>
      <c r="D362" s="123" t="str">
        <f>IF(ввод!H285="","",ввод!H285)</f>
        <v/>
      </c>
      <c r="E362" s="124" t="str">
        <f>IF(ввод!I285="","",ввод!I285)</f>
        <v/>
      </c>
      <c r="F362" s="100" t="str">
        <f t="shared" si="526"/>
        <v/>
      </c>
      <c r="G362" s="257" t="str">
        <f>IF(AND(F362&gt;=2,COUNTA(ввод!D285)=1),1,"")</f>
        <v/>
      </c>
      <c r="H362" s="100" t="e">
        <f t="shared" si="562"/>
        <v>#DIV/0!</v>
      </c>
      <c r="K362" s="100" t="e">
        <f t="shared" si="558"/>
        <v>#DIV/0!</v>
      </c>
      <c r="M362" s="100" t="e">
        <f>IF(ISNUMBER(парам!$B$8),K362-парам!$B$8,K362-$B$3)</f>
        <v>#DIV/0!</v>
      </c>
      <c r="N362" s="100" t="e">
        <f t="shared" si="559"/>
        <v>#DIV/0!</v>
      </c>
      <c r="O362" s="125" t="e">
        <f t="shared" ca="1" si="563"/>
        <v>#DIV/0!</v>
      </c>
      <c r="P362" s="100">
        <f t="shared" si="564"/>
        <v>0</v>
      </c>
      <c r="Q362" s="100">
        <f t="shared" si="560"/>
        <v>0</v>
      </c>
      <c r="R362" s="125">
        <f t="shared" ca="1" si="565"/>
        <v>0</v>
      </c>
      <c r="S362" s="100" t="e">
        <f t="shared" si="631"/>
        <v>#DIV/0!</v>
      </c>
      <c r="T362" s="100" t="e">
        <f t="shared" si="566"/>
        <v>#DIV/0!</v>
      </c>
      <c r="U362" s="125" t="e">
        <f t="shared" ca="1" si="632"/>
        <v>#DIV/0!</v>
      </c>
      <c r="V362" s="174" t="e">
        <f t="shared" ca="1" si="567"/>
        <v>#DIV/0!</v>
      </c>
      <c r="W362" s="351" t="e">
        <f t="shared" ca="1" si="568"/>
        <v>#DIV/0!</v>
      </c>
      <c r="X362" s="174" t="e">
        <f t="shared" ca="1" si="569"/>
        <v>#DIV/0!</v>
      </c>
      <c r="Y362" s="174" t="e">
        <f t="shared" ca="1" si="570"/>
        <v>#DIV/0!</v>
      </c>
      <c r="Z362" s="351" t="e">
        <f t="shared" si="571"/>
        <v>#DIV/0!</v>
      </c>
      <c r="AA362" s="174" t="e">
        <f t="shared" si="572"/>
        <v>#DIV/0!</v>
      </c>
      <c r="AB362" s="174" t="e">
        <f t="shared" si="573"/>
        <v>#DIV/0!</v>
      </c>
      <c r="AC362" s="352" t="e">
        <f t="shared" si="633"/>
        <v>#DIV/0!</v>
      </c>
      <c r="AD362" s="267" t="e">
        <f t="shared" si="574"/>
        <v>#DIV/0!</v>
      </c>
      <c r="AE362" s="267" t="e">
        <f t="shared" si="575"/>
        <v>#DIV/0!</v>
      </c>
      <c r="AF362" s="354" t="e">
        <f t="shared" ca="1" si="576"/>
        <v>#DIV/0!</v>
      </c>
      <c r="AG362" s="100" t="e">
        <f t="shared" ca="1" si="577"/>
        <v>#DIV/0!</v>
      </c>
      <c r="AH362" s="100" t="e">
        <f t="shared" ca="1" si="578"/>
        <v>#DIV/0!</v>
      </c>
      <c r="AI362" s="354" t="e">
        <f t="shared" ca="1" si="579"/>
        <v>#DIV/0!</v>
      </c>
      <c r="AJ362" s="100" t="e">
        <f t="shared" ca="1" si="580"/>
        <v>#DIV/0!</v>
      </c>
      <c r="AK362" s="100" t="e">
        <f t="shared" ca="1" si="581"/>
        <v>#DIV/0!</v>
      </c>
      <c r="AL362" s="354" t="e">
        <f t="shared" ca="1" si="582"/>
        <v>#DIV/0!</v>
      </c>
      <c r="AM362" s="354" t="e">
        <f t="shared" ca="1" si="583"/>
        <v>#DIV/0!</v>
      </c>
      <c r="AN362" s="100" t="e">
        <f t="shared" ref="AN362:AO362" ca="1" si="658">SUM(AL358:AL362)</f>
        <v>#DIV/0!</v>
      </c>
      <c r="AO362" s="100" t="e">
        <f t="shared" ca="1" si="658"/>
        <v>#DIV/0!</v>
      </c>
      <c r="AP362" s="355" t="e">
        <f t="shared" ca="1" si="585"/>
        <v>#DIV/0!</v>
      </c>
      <c r="AQ362" s="355" t="e">
        <f t="shared" ca="1" si="586"/>
        <v>#DIV/0!</v>
      </c>
      <c r="AR362" s="355" t="e">
        <f t="shared" si="587"/>
        <v>#DIV/0!</v>
      </c>
      <c r="AS362" s="355" t="e">
        <f t="shared" si="588"/>
        <v>#DIV/0!</v>
      </c>
      <c r="AT362" s="355" t="e">
        <f t="shared" ca="1" si="589"/>
        <v>#DIV/0!</v>
      </c>
      <c r="AU362" s="355" t="e">
        <f t="shared" ca="1" si="590"/>
        <v>#DIV/0!</v>
      </c>
      <c r="AV362" s="355" t="e">
        <f t="shared" ca="1" si="591"/>
        <v>#DIV/0!</v>
      </c>
      <c r="AW362" s="379">
        <f t="shared" ca="1" si="592"/>
        <v>0</v>
      </c>
      <c r="AX362" s="351">
        <f t="shared" ca="1" si="593"/>
        <v>0</v>
      </c>
      <c r="AY362" s="174">
        <f t="shared" ca="1" si="594"/>
        <v>0</v>
      </c>
      <c r="AZ362" s="174">
        <f t="shared" ca="1" si="595"/>
        <v>0</v>
      </c>
      <c r="BA362" s="351"/>
      <c r="BB362" s="174"/>
      <c r="BC362" s="174"/>
      <c r="BD362" s="352">
        <f t="shared" si="596"/>
        <v>-1</v>
      </c>
      <c r="BE362" s="267">
        <f t="shared" si="597"/>
        <v>-6</v>
      </c>
      <c r="BF362" s="267">
        <f t="shared" si="598"/>
        <v>-5</v>
      </c>
      <c r="BG362" s="354">
        <f t="shared" ca="1" si="599"/>
        <v>1</v>
      </c>
      <c r="BH362" s="100">
        <f t="shared" ca="1" si="600"/>
        <v>15</v>
      </c>
      <c r="BI362" s="100">
        <f t="shared" ca="1" si="601"/>
        <v>7</v>
      </c>
      <c r="BJ362" s="354">
        <f t="shared" ca="1" si="602"/>
        <v>0</v>
      </c>
      <c r="BK362" s="100">
        <f t="shared" ca="1" si="603"/>
        <v>0</v>
      </c>
      <c r="BL362" s="100">
        <f t="shared" ca="1" si="604"/>
        <v>0</v>
      </c>
      <c r="BM362" s="354">
        <f t="shared" ca="1" si="605"/>
        <v>0</v>
      </c>
      <c r="BN362" s="354"/>
      <c r="BQ362" s="355" t="str">
        <f t="shared" ca="1" si="606"/>
        <v/>
      </c>
      <c r="BR362" s="355" t="str">
        <f t="shared" ca="1" si="607"/>
        <v/>
      </c>
      <c r="BS362" s="355"/>
      <c r="BT362" s="355" t="str">
        <f t="shared" si="608"/>
        <v xml:space="preserve">wr6D </v>
      </c>
      <c r="BU362" s="355" t="str">
        <f t="shared" ca="1" si="609"/>
        <v xml:space="preserve">wr15'15&lt;1S </v>
      </c>
      <c r="BV362" s="355" t="str">
        <f t="shared" ca="1" si="610"/>
        <v/>
      </c>
      <c r="BW362" s="355"/>
      <c r="BX362" s="379" t="e">
        <f t="shared" ca="1" si="611"/>
        <v>#DIV/0!</v>
      </c>
      <c r="BY362" s="351" t="e">
        <f t="shared" ca="1" si="612"/>
        <v>#DIV/0!</v>
      </c>
      <c r="BZ362" s="174" t="e">
        <f t="shared" ca="1" si="613"/>
        <v>#DIV/0!</v>
      </c>
      <c r="CA362" s="174" t="e">
        <f t="shared" ca="1" si="614"/>
        <v>#DIV/0!</v>
      </c>
      <c r="CB362" s="351"/>
      <c r="CC362" s="174"/>
      <c r="CD362" s="174"/>
      <c r="CE362" s="352" t="e">
        <f t="shared" si="615"/>
        <v>#DIV/0!</v>
      </c>
      <c r="CF362" s="267" t="e">
        <f t="shared" si="616"/>
        <v>#DIV/0!</v>
      </c>
      <c r="CG362" s="267" t="e">
        <f t="shared" si="617"/>
        <v>#DIV/0!</v>
      </c>
      <c r="CH362" s="354" t="e">
        <f t="shared" ca="1" si="618"/>
        <v>#DIV/0!</v>
      </c>
      <c r="CI362" s="100" t="e">
        <f t="shared" ca="1" si="619"/>
        <v>#DIV/0!</v>
      </c>
      <c r="CJ362" s="100" t="e">
        <f t="shared" ca="1" si="620"/>
        <v>#DIV/0!</v>
      </c>
      <c r="CK362" s="354" t="e">
        <f t="shared" ca="1" si="621"/>
        <v>#DIV/0!</v>
      </c>
      <c r="CL362" s="100" t="e">
        <f t="shared" ca="1" si="622"/>
        <v>#DIV/0!</v>
      </c>
      <c r="CM362" s="100" t="e">
        <f t="shared" ca="1" si="623"/>
        <v>#DIV/0!</v>
      </c>
      <c r="CN362" s="354" t="e">
        <f t="shared" ca="1" si="624"/>
        <v>#DIV/0!</v>
      </c>
      <c r="CO362" s="354"/>
      <c r="CR362" s="355" t="e">
        <f t="shared" ca="1" si="625"/>
        <v>#DIV/0!</v>
      </c>
      <c r="CS362" s="355" t="e">
        <f t="shared" ca="1" si="626"/>
        <v>#DIV/0!</v>
      </c>
      <c r="CT362" s="355"/>
      <c r="CU362" s="355" t="e">
        <f t="shared" si="627"/>
        <v>#DIV/0!</v>
      </c>
      <c r="CV362" s="355" t="e">
        <f t="shared" ca="1" si="628"/>
        <v>#DIV/0!</v>
      </c>
      <c r="CW362" s="355" t="e">
        <f t="shared" ca="1" si="629"/>
        <v>#DIV/0!</v>
      </c>
      <c r="CX362" s="402"/>
      <c r="CY362" t="e">
        <f t="shared" ca="1" si="630"/>
        <v>#DIV/0!</v>
      </c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</row>
    <row r="363" spans="1:133" x14ac:dyDescent="0.25">
      <c r="A363" s="126">
        <v>284</v>
      </c>
      <c r="B363" s="123" t="str">
        <f>IF(ввод!F286="","",ввод!F286)</f>
        <v/>
      </c>
      <c r="C363" s="123" t="str">
        <f>IF(ввод!G286="","",ввод!G286)</f>
        <v/>
      </c>
      <c r="D363" s="123" t="str">
        <f>IF(ввод!H286="","",ввод!H286)</f>
        <v/>
      </c>
      <c r="E363" s="124" t="str">
        <f>IF(ввод!I286="","",ввод!I286)</f>
        <v/>
      </c>
      <c r="F363" s="100" t="str">
        <f t="shared" si="526"/>
        <v/>
      </c>
      <c r="G363" s="257" t="str">
        <f>IF(AND(F363&gt;=2,COUNTA(ввод!D286)=1),1,"")</f>
        <v/>
      </c>
      <c r="H363" s="100" t="e">
        <f t="shared" si="562"/>
        <v>#DIV/0!</v>
      </c>
      <c r="K363" s="100" t="e">
        <f t="shared" si="558"/>
        <v>#DIV/0!</v>
      </c>
      <c r="M363" s="100" t="e">
        <f>IF(ISNUMBER(парам!$B$8),K363-парам!$B$8,K363-$B$3)</f>
        <v>#DIV/0!</v>
      </c>
      <c r="N363" s="100" t="e">
        <f t="shared" si="559"/>
        <v>#DIV/0!</v>
      </c>
      <c r="O363" s="125" t="e">
        <f t="shared" ca="1" si="563"/>
        <v>#DIV/0!</v>
      </c>
      <c r="P363" s="100">
        <f t="shared" si="564"/>
        <v>0</v>
      </c>
      <c r="Q363" s="100">
        <f t="shared" si="560"/>
        <v>0</v>
      </c>
      <c r="R363" s="125">
        <f t="shared" ca="1" si="565"/>
        <v>0</v>
      </c>
      <c r="S363" s="100" t="e">
        <f t="shared" si="631"/>
        <v>#DIV/0!</v>
      </c>
      <c r="T363" s="100" t="e">
        <f t="shared" si="566"/>
        <v>#DIV/0!</v>
      </c>
      <c r="U363" s="125" t="e">
        <f t="shared" ca="1" si="632"/>
        <v>#DIV/0!</v>
      </c>
      <c r="V363" s="174" t="e">
        <f t="shared" ca="1" si="567"/>
        <v>#DIV/0!</v>
      </c>
      <c r="W363" s="351" t="e">
        <f t="shared" ca="1" si="568"/>
        <v>#DIV/0!</v>
      </c>
      <c r="X363" s="174" t="e">
        <f t="shared" ca="1" si="569"/>
        <v>#DIV/0!</v>
      </c>
      <c r="Y363" s="174" t="e">
        <f t="shared" ca="1" si="570"/>
        <v>#DIV/0!</v>
      </c>
      <c r="Z363" s="351" t="e">
        <f t="shared" si="571"/>
        <v>#DIV/0!</v>
      </c>
      <c r="AA363" s="174" t="e">
        <f t="shared" si="572"/>
        <v>#DIV/0!</v>
      </c>
      <c r="AB363" s="174" t="e">
        <f t="shared" si="573"/>
        <v>#DIV/0!</v>
      </c>
      <c r="AC363" s="352" t="e">
        <f t="shared" si="633"/>
        <v>#DIV/0!</v>
      </c>
      <c r="AD363" s="267" t="e">
        <f t="shared" si="574"/>
        <v>#DIV/0!</v>
      </c>
      <c r="AE363" s="267" t="e">
        <f t="shared" si="575"/>
        <v>#DIV/0!</v>
      </c>
      <c r="AF363" s="354" t="e">
        <f t="shared" ca="1" si="576"/>
        <v>#DIV/0!</v>
      </c>
      <c r="AG363" s="100" t="e">
        <f t="shared" ca="1" si="577"/>
        <v>#DIV/0!</v>
      </c>
      <c r="AH363" s="100" t="e">
        <f t="shared" ca="1" si="578"/>
        <v>#DIV/0!</v>
      </c>
      <c r="AI363" s="354" t="e">
        <f t="shared" ca="1" si="579"/>
        <v>#DIV/0!</v>
      </c>
      <c r="AJ363" s="100" t="e">
        <f t="shared" ca="1" si="580"/>
        <v>#DIV/0!</v>
      </c>
      <c r="AK363" s="100" t="e">
        <f t="shared" ca="1" si="581"/>
        <v>#DIV/0!</v>
      </c>
      <c r="AL363" s="354" t="e">
        <f t="shared" ca="1" si="582"/>
        <v>#DIV/0!</v>
      </c>
      <c r="AM363" s="354" t="e">
        <f t="shared" ca="1" si="583"/>
        <v>#DIV/0!</v>
      </c>
      <c r="AN363" s="100" t="e">
        <f t="shared" ref="AN363:AO363" ca="1" si="659">SUM(AL359:AL363)</f>
        <v>#DIV/0!</v>
      </c>
      <c r="AO363" s="100" t="e">
        <f t="shared" ca="1" si="659"/>
        <v>#DIV/0!</v>
      </c>
      <c r="AP363" s="355" t="e">
        <f t="shared" ca="1" si="585"/>
        <v>#DIV/0!</v>
      </c>
      <c r="AQ363" s="355" t="e">
        <f t="shared" ca="1" si="586"/>
        <v>#DIV/0!</v>
      </c>
      <c r="AR363" s="355" t="e">
        <f t="shared" si="587"/>
        <v>#DIV/0!</v>
      </c>
      <c r="AS363" s="355" t="e">
        <f t="shared" si="588"/>
        <v>#DIV/0!</v>
      </c>
      <c r="AT363" s="355" t="e">
        <f t="shared" ca="1" si="589"/>
        <v>#DIV/0!</v>
      </c>
      <c r="AU363" s="355" t="e">
        <f t="shared" ca="1" si="590"/>
        <v>#DIV/0!</v>
      </c>
      <c r="AV363" s="355" t="e">
        <f t="shared" ca="1" si="591"/>
        <v>#DIV/0!</v>
      </c>
      <c r="AW363" s="379">
        <f t="shared" ca="1" si="592"/>
        <v>0</v>
      </c>
      <c r="AX363" s="351">
        <f t="shared" ca="1" si="593"/>
        <v>0</v>
      </c>
      <c r="AY363" s="174">
        <f t="shared" ca="1" si="594"/>
        <v>0</v>
      </c>
      <c r="AZ363" s="174">
        <f t="shared" ca="1" si="595"/>
        <v>0</v>
      </c>
      <c r="BA363" s="351"/>
      <c r="BB363" s="174"/>
      <c r="BC363" s="174"/>
      <c r="BD363" s="352">
        <f t="shared" si="596"/>
        <v>-1</v>
      </c>
      <c r="BE363" s="267">
        <f t="shared" si="597"/>
        <v>-6</v>
      </c>
      <c r="BF363" s="267">
        <f t="shared" si="598"/>
        <v>-5</v>
      </c>
      <c r="BG363" s="354">
        <f t="shared" ca="1" si="599"/>
        <v>1</v>
      </c>
      <c r="BH363" s="100">
        <f t="shared" ca="1" si="600"/>
        <v>15</v>
      </c>
      <c r="BI363" s="100">
        <f t="shared" ca="1" si="601"/>
        <v>7</v>
      </c>
      <c r="BJ363" s="354">
        <f t="shared" ca="1" si="602"/>
        <v>0</v>
      </c>
      <c r="BK363" s="100">
        <f t="shared" ca="1" si="603"/>
        <v>0</v>
      </c>
      <c r="BL363" s="100">
        <f t="shared" ca="1" si="604"/>
        <v>0</v>
      </c>
      <c r="BM363" s="354">
        <f t="shared" ca="1" si="605"/>
        <v>0</v>
      </c>
      <c r="BN363" s="354"/>
      <c r="BQ363" s="355" t="str">
        <f t="shared" ca="1" si="606"/>
        <v/>
      </c>
      <c r="BR363" s="355" t="str">
        <f t="shared" ca="1" si="607"/>
        <v/>
      </c>
      <c r="BS363" s="355"/>
      <c r="BT363" s="355" t="str">
        <f t="shared" si="608"/>
        <v xml:space="preserve">wr6D </v>
      </c>
      <c r="BU363" s="355" t="str">
        <f t="shared" ca="1" si="609"/>
        <v xml:space="preserve">wr15'15&lt;1S </v>
      </c>
      <c r="BV363" s="355" t="str">
        <f t="shared" ca="1" si="610"/>
        <v/>
      </c>
      <c r="BW363" s="355"/>
      <c r="BX363" s="379" t="e">
        <f t="shared" ca="1" si="611"/>
        <v>#DIV/0!</v>
      </c>
      <c r="BY363" s="351" t="e">
        <f t="shared" ca="1" si="612"/>
        <v>#DIV/0!</v>
      </c>
      <c r="BZ363" s="174" t="e">
        <f t="shared" ca="1" si="613"/>
        <v>#DIV/0!</v>
      </c>
      <c r="CA363" s="174" t="e">
        <f t="shared" ca="1" si="614"/>
        <v>#DIV/0!</v>
      </c>
      <c r="CB363" s="351"/>
      <c r="CC363" s="174"/>
      <c r="CD363" s="174"/>
      <c r="CE363" s="352" t="e">
        <f t="shared" si="615"/>
        <v>#DIV/0!</v>
      </c>
      <c r="CF363" s="267" t="e">
        <f t="shared" si="616"/>
        <v>#DIV/0!</v>
      </c>
      <c r="CG363" s="267" t="e">
        <f t="shared" si="617"/>
        <v>#DIV/0!</v>
      </c>
      <c r="CH363" s="354" t="e">
        <f t="shared" ca="1" si="618"/>
        <v>#DIV/0!</v>
      </c>
      <c r="CI363" s="100" t="e">
        <f t="shared" ca="1" si="619"/>
        <v>#DIV/0!</v>
      </c>
      <c r="CJ363" s="100" t="e">
        <f t="shared" ca="1" si="620"/>
        <v>#DIV/0!</v>
      </c>
      <c r="CK363" s="354" t="e">
        <f t="shared" ca="1" si="621"/>
        <v>#DIV/0!</v>
      </c>
      <c r="CL363" s="100" t="e">
        <f t="shared" ca="1" si="622"/>
        <v>#DIV/0!</v>
      </c>
      <c r="CM363" s="100" t="e">
        <f t="shared" ca="1" si="623"/>
        <v>#DIV/0!</v>
      </c>
      <c r="CN363" s="354" t="e">
        <f t="shared" ca="1" si="624"/>
        <v>#DIV/0!</v>
      </c>
      <c r="CO363" s="354"/>
      <c r="CR363" s="355" t="e">
        <f t="shared" ca="1" si="625"/>
        <v>#DIV/0!</v>
      </c>
      <c r="CS363" s="355" t="e">
        <f t="shared" ca="1" si="626"/>
        <v>#DIV/0!</v>
      </c>
      <c r="CT363" s="355"/>
      <c r="CU363" s="355" t="e">
        <f t="shared" si="627"/>
        <v>#DIV/0!</v>
      </c>
      <c r="CV363" s="355" t="e">
        <f t="shared" ca="1" si="628"/>
        <v>#DIV/0!</v>
      </c>
      <c r="CW363" s="355" t="e">
        <f t="shared" ca="1" si="629"/>
        <v>#DIV/0!</v>
      </c>
      <c r="CX363" s="402"/>
      <c r="CY363" t="e">
        <f t="shared" ca="1" si="630"/>
        <v>#DIV/0!</v>
      </c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</row>
    <row r="364" spans="1:133" x14ac:dyDescent="0.25">
      <c r="A364" s="126">
        <v>285</v>
      </c>
      <c r="B364" s="123" t="str">
        <f>IF(ввод!F287="","",ввод!F287)</f>
        <v/>
      </c>
      <c r="C364" s="123" t="str">
        <f>IF(ввод!G287="","",ввод!G287)</f>
        <v/>
      </c>
      <c r="D364" s="123" t="str">
        <f>IF(ввод!H287="","",ввод!H287)</f>
        <v/>
      </c>
      <c r="E364" s="124" t="str">
        <f>IF(ввод!I287="","",ввод!I287)</f>
        <v/>
      </c>
      <c r="F364" s="100" t="str">
        <f t="shared" si="526"/>
        <v/>
      </c>
      <c r="G364" s="257" t="str">
        <f>IF(AND(F364&gt;=2,COUNTA(ввод!D287)=1),1,"")</f>
        <v/>
      </c>
      <c r="H364" s="100" t="e">
        <f t="shared" si="562"/>
        <v>#DIV/0!</v>
      </c>
      <c r="K364" s="100" t="e">
        <f t="shared" si="558"/>
        <v>#DIV/0!</v>
      </c>
      <c r="M364" s="100" t="e">
        <f>IF(ISNUMBER(парам!$B$8),K364-парам!$B$8,K364-$B$3)</f>
        <v>#DIV/0!</v>
      </c>
      <c r="N364" s="100" t="e">
        <f t="shared" si="559"/>
        <v>#DIV/0!</v>
      </c>
      <c r="O364" s="125" t="e">
        <f t="shared" ca="1" si="563"/>
        <v>#DIV/0!</v>
      </c>
      <c r="P364" s="100">
        <f t="shared" si="564"/>
        <v>0</v>
      </c>
      <c r="Q364" s="100">
        <f t="shared" si="560"/>
        <v>0</v>
      </c>
      <c r="R364" s="125">
        <f t="shared" ca="1" si="565"/>
        <v>0</v>
      </c>
      <c r="S364" s="100" t="e">
        <f t="shared" si="631"/>
        <v>#DIV/0!</v>
      </c>
      <c r="T364" s="100" t="e">
        <f t="shared" si="566"/>
        <v>#DIV/0!</v>
      </c>
      <c r="U364" s="125" t="e">
        <f t="shared" ca="1" si="632"/>
        <v>#DIV/0!</v>
      </c>
      <c r="V364" s="174" t="e">
        <f t="shared" ca="1" si="567"/>
        <v>#DIV/0!</v>
      </c>
      <c r="W364" s="351" t="e">
        <f t="shared" ca="1" si="568"/>
        <v>#DIV/0!</v>
      </c>
      <c r="X364" s="174" t="e">
        <f t="shared" ca="1" si="569"/>
        <v>#DIV/0!</v>
      </c>
      <c r="Y364" s="174" t="e">
        <f t="shared" ca="1" si="570"/>
        <v>#DIV/0!</v>
      </c>
      <c r="Z364" s="351" t="e">
        <f t="shared" si="571"/>
        <v>#DIV/0!</v>
      </c>
      <c r="AA364" s="174" t="e">
        <f t="shared" si="572"/>
        <v>#DIV/0!</v>
      </c>
      <c r="AB364" s="174" t="e">
        <f t="shared" si="573"/>
        <v>#DIV/0!</v>
      </c>
      <c r="AC364" s="352" t="e">
        <f t="shared" si="633"/>
        <v>#DIV/0!</v>
      </c>
      <c r="AD364" s="267" t="e">
        <f t="shared" si="574"/>
        <v>#DIV/0!</v>
      </c>
      <c r="AE364" s="267" t="e">
        <f t="shared" si="575"/>
        <v>#DIV/0!</v>
      </c>
      <c r="AF364" s="354" t="e">
        <f t="shared" ca="1" si="576"/>
        <v>#DIV/0!</v>
      </c>
      <c r="AG364" s="100" t="e">
        <f t="shared" ca="1" si="577"/>
        <v>#DIV/0!</v>
      </c>
      <c r="AH364" s="100" t="e">
        <f t="shared" ca="1" si="578"/>
        <v>#DIV/0!</v>
      </c>
      <c r="AI364" s="354" t="e">
        <f t="shared" ca="1" si="579"/>
        <v>#DIV/0!</v>
      </c>
      <c r="AJ364" s="100" t="e">
        <f t="shared" ca="1" si="580"/>
        <v>#DIV/0!</v>
      </c>
      <c r="AK364" s="100" t="e">
        <f t="shared" ca="1" si="581"/>
        <v>#DIV/0!</v>
      </c>
      <c r="AL364" s="354" t="e">
        <f t="shared" ca="1" si="582"/>
        <v>#DIV/0!</v>
      </c>
      <c r="AM364" s="354" t="e">
        <f t="shared" ca="1" si="583"/>
        <v>#DIV/0!</v>
      </c>
      <c r="AN364" s="100" t="e">
        <f t="shared" ref="AN364:AO364" ca="1" si="660">SUM(AL360:AL364)</f>
        <v>#DIV/0!</v>
      </c>
      <c r="AO364" s="100" t="e">
        <f t="shared" ca="1" si="660"/>
        <v>#DIV/0!</v>
      </c>
      <c r="AP364" s="355" t="e">
        <f t="shared" ca="1" si="585"/>
        <v>#DIV/0!</v>
      </c>
      <c r="AQ364" s="355" t="e">
        <f t="shared" ca="1" si="586"/>
        <v>#DIV/0!</v>
      </c>
      <c r="AR364" s="355" t="e">
        <f t="shared" si="587"/>
        <v>#DIV/0!</v>
      </c>
      <c r="AS364" s="355" t="e">
        <f t="shared" si="588"/>
        <v>#DIV/0!</v>
      </c>
      <c r="AT364" s="355" t="e">
        <f t="shared" ca="1" si="589"/>
        <v>#DIV/0!</v>
      </c>
      <c r="AU364" s="355" t="e">
        <f t="shared" ca="1" si="590"/>
        <v>#DIV/0!</v>
      </c>
      <c r="AV364" s="355" t="e">
        <f t="shared" ca="1" si="591"/>
        <v>#DIV/0!</v>
      </c>
      <c r="AW364" s="379">
        <f t="shared" ca="1" si="592"/>
        <v>0</v>
      </c>
      <c r="AX364" s="351">
        <f t="shared" ca="1" si="593"/>
        <v>0</v>
      </c>
      <c r="AY364" s="174">
        <f t="shared" ca="1" si="594"/>
        <v>0</v>
      </c>
      <c r="AZ364" s="174">
        <f t="shared" ca="1" si="595"/>
        <v>0</v>
      </c>
      <c r="BA364" s="351"/>
      <c r="BB364" s="174"/>
      <c r="BC364" s="174"/>
      <c r="BD364" s="352">
        <f t="shared" si="596"/>
        <v>-1</v>
      </c>
      <c r="BE364" s="267">
        <f t="shared" si="597"/>
        <v>-6</v>
      </c>
      <c r="BF364" s="267">
        <f t="shared" si="598"/>
        <v>-5</v>
      </c>
      <c r="BG364" s="354">
        <f t="shared" ca="1" si="599"/>
        <v>1</v>
      </c>
      <c r="BH364" s="100">
        <f t="shared" ca="1" si="600"/>
        <v>15</v>
      </c>
      <c r="BI364" s="100">
        <f t="shared" ca="1" si="601"/>
        <v>7</v>
      </c>
      <c r="BJ364" s="354">
        <f t="shared" ca="1" si="602"/>
        <v>0</v>
      </c>
      <c r="BK364" s="100">
        <f t="shared" ca="1" si="603"/>
        <v>0</v>
      </c>
      <c r="BL364" s="100">
        <f t="shared" ca="1" si="604"/>
        <v>0</v>
      </c>
      <c r="BM364" s="354">
        <f t="shared" ca="1" si="605"/>
        <v>0</v>
      </c>
      <c r="BN364" s="354"/>
      <c r="BQ364" s="355" t="str">
        <f t="shared" ca="1" si="606"/>
        <v/>
      </c>
      <c r="BR364" s="355" t="str">
        <f t="shared" ca="1" si="607"/>
        <v/>
      </c>
      <c r="BS364" s="355"/>
      <c r="BT364" s="355" t="str">
        <f t="shared" si="608"/>
        <v xml:space="preserve">wr6D </v>
      </c>
      <c r="BU364" s="355" t="str">
        <f t="shared" ca="1" si="609"/>
        <v xml:space="preserve">wr15'15&lt;1S </v>
      </c>
      <c r="BV364" s="355" t="str">
        <f t="shared" ca="1" si="610"/>
        <v/>
      </c>
      <c r="BW364" s="355"/>
      <c r="BX364" s="379" t="e">
        <f t="shared" ca="1" si="611"/>
        <v>#DIV/0!</v>
      </c>
      <c r="BY364" s="351" t="e">
        <f t="shared" ca="1" si="612"/>
        <v>#DIV/0!</v>
      </c>
      <c r="BZ364" s="174" t="e">
        <f t="shared" ca="1" si="613"/>
        <v>#DIV/0!</v>
      </c>
      <c r="CA364" s="174" t="e">
        <f t="shared" ca="1" si="614"/>
        <v>#DIV/0!</v>
      </c>
      <c r="CB364" s="351"/>
      <c r="CC364" s="174"/>
      <c r="CD364" s="174"/>
      <c r="CE364" s="352" t="e">
        <f t="shared" si="615"/>
        <v>#DIV/0!</v>
      </c>
      <c r="CF364" s="267" t="e">
        <f t="shared" si="616"/>
        <v>#DIV/0!</v>
      </c>
      <c r="CG364" s="267" t="e">
        <f t="shared" si="617"/>
        <v>#DIV/0!</v>
      </c>
      <c r="CH364" s="354" t="e">
        <f t="shared" ca="1" si="618"/>
        <v>#DIV/0!</v>
      </c>
      <c r="CI364" s="100" t="e">
        <f t="shared" ca="1" si="619"/>
        <v>#DIV/0!</v>
      </c>
      <c r="CJ364" s="100" t="e">
        <f t="shared" ca="1" si="620"/>
        <v>#DIV/0!</v>
      </c>
      <c r="CK364" s="354" t="e">
        <f t="shared" ca="1" si="621"/>
        <v>#DIV/0!</v>
      </c>
      <c r="CL364" s="100" t="e">
        <f t="shared" ca="1" si="622"/>
        <v>#DIV/0!</v>
      </c>
      <c r="CM364" s="100" t="e">
        <f t="shared" ca="1" si="623"/>
        <v>#DIV/0!</v>
      </c>
      <c r="CN364" s="354" t="e">
        <f t="shared" ca="1" si="624"/>
        <v>#DIV/0!</v>
      </c>
      <c r="CO364" s="354"/>
      <c r="CR364" s="355" t="e">
        <f t="shared" ca="1" si="625"/>
        <v>#DIV/0!</v>
      </c>
      <c r="CS364" s="355" t="e">
        <f t="shared" ca="1" si="626"/>
        <v>#DIV/0!</v>
      </c>
      <c r="CT364" s="355"/>
      <c r="CU364" s="355" t="e">
        <f t="shared" si="627"/>
        <v>#DIV/0!</v>
      </c>
      <c r="CV364" s="355" t="e">
        <f t="shared" ca="1" si="628"/>
        <v>#DIV/0!</v>
      </c>
      <c r="CW364" s="355" t="e">
        <f t="shared" ca="1" si="629"/>
        <v>#DIV/0!</v>
      </c>
      <c r="CX364" s="402"/>
      <c r="CY364" t="e">
        <f t="shared" ca="1" si="630"/>
        <v>#DIV/0!</v>
      </c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</row>
    <row r="365" spans="1:133" x14ac:dyDescent="0.25">
      <c r="A365" s="126">
        <v>286</v>
      </c>
      <c r="B365" s="123" t="str">
        <f>IF(ввод!F288="","",ввод!F288)</f>
        <v/>
      </c>
      <c r="C365" s="123" t="str">
        <f>IF(ввод!G288="","",ввод!G288)</f>
        <v/>
      </c>
      <c r="D365" s="123" t="str">
        <f>IF(ввод!H288="","",ввод!H288)</f>
        <v/>
      </c>
      <c r="E365" s="124" t="str">
        <f>IF(ввод!I288="","",ввод!I288)</f>
        <v/>
      </c>
      <c r="F365" s="100" t="str">
        <f t="shared" si="526"/>
        <v/>
      </c>
      <c r="G365" s="257" t="str">
        <f>IF(AND(F365&gt;=2,COUNTA(ввод!D288)=1),1,"")</f>
        <v/>
      </c>
      <c r="H365" s="100" t="e">
        <f t="shared" si="562"/>
        <v>#DIV/0!</v>
      </c>
      <c r="K365" s="100" t="e">
        <f t="shared" si="558"/>
        <v>#DIV/0!</v>
      </c>
      <c r="M365" s="100" t="e">
        <f>IF(ISNUMBER(парам!$B$8),K365-парам!$B$8,K365-$B$3)</f>
        <v>#DIV/0!</v>
      </c>
      <c r="N365" s="100" t="e">
        <f t="shared" si="559"/>
        <v>#DIV/0!</v>
      </c>
      <c r="O365" s="125" t="e">
        <f t="shared" ca="1" si="563"/>
        <v>#DIV/0!</v>
      </c>
      <c r="P365" s="100">
        <f t="shared" si="564"/>
        <v>0</v>
      </c>
      <c r="Q365" s="100">
        <f t="shared" si="560"/>
        <v>0</v>
      </c>
      <c r="R365" s="125">
        <f t="shared" ca="1" si="565"/>
        <v>0</v>
      </c>
      <c r="S365" s="100" t="e">
        <f t="shared" si="631"/>
        <v>#DIV/0!</v>
      </c>
      <c r="T365" s="100" t="e">
        <f t="shared" si="566"/>
        <v>#DIV/0!</v>
      </c>
      <c r="U365" s="125" t="e">
        <f t="shared" ca="1" si="632"/>
        <v>#DIV/0!</v>
      </c>
      <c r="V365" s="174" t="e">
        <f t="shared" ca="1" si="567"/>
        <v>#DIV/0!</v>
      </c>
      <c r="W365" s="351" t="e">
        <f t="shared" ca="1" si="568"/>
        <v>#DIV/0!</v>
      </c>
      <c r="X365" s="174" t="e">
        <f t="shared" ca="1" si="569"/>
        <v>#DIV/0!</v>
      </c>
      <c r="Y365" s="174" t="e">
        <f t="shared" ca="1" si="570"/>
        <v>#DIV/0!</v>
      </c>
      <c r="Z365" s="351" t="e">
        <f t="shared" si="571"/>
        <v>#DIV/0!</v>
      </c>
      <c r="AA365" s="174" t="e">
        <f t="shared" si="572"/>
        <v>#DIV/0!</v>
      </c>
      <c r="AB365" s="174" t="e">
        <f t="shared" si="573"/>
        <v>#DIV/0!</v>
      </c>
      <c r="AC365" s="352" t="e">
        <f t="shared" si="633"/>
        <v>#DIV/0!</v>
      </c>
      <c r="AD365" s="267" t="e">
        <f t="shared" si="574"/>
        <v>#DIV/0!</v>
      </c>
      <c r="AE365" s="267" t="e">
        <f t="shared" si="575"/>
        <v>#DIV/0!</v>
      </c>
      <c r="AF365" s="354" t="e">
        <f t="shared" ca="1" si="576"/>
        <v>#DIV/0!</v>
      </c>
      <c r="AG365" s="100" t="e">
        <f t="shared" ca="1" si="577"/>
        <v>#DIV/0!</v>
      </c>
      <c r="AH365" s="100" t="e">
        <f t="shared" ca="1" si="578"/>
        <v>#DIV/0!</v>
      </c>
      <c r="AI365" s="354" t="e">
        <f t="shared" ca="1" si="579"/>
        <v>#DIV/0!</v>
      </c>
      <c r="AJ365" s="100" t="e">
        <f t="shared" ca="1" si="580"/>
        <v>#DIV/0!</v>
      </c>
      <c r="AK365" s="100" t="e">
        <f t="shared" ca="1" si="581"/>
        <v>#DIV/0!</v>
      </c>
      <c r="AL365" s="354" t="e">
        <f t="shared" ca="1" si="582"/>
        <v>#DIV/0!</v>
      </c>
      <c r="AM365" s="354" t="e">
        <f t="shared" ca="1" si="583"/>
        <v>#DIV/0!</v>
      </c>
      <c r="AN365" s="100" t="e">
        <f t="shared" ref="AN365:AO365" ca="1" si="661">SUM(AL361:AL365)</f>
        <v>#DIV/0!</v>
      </c>
      <c r="AO365" s="100" t="e">
        <f t="shared" ca="1" si="661"/>
        <v>#DIV/0!</v>
      </c>
      <c r="AP365" s="355" t="e">
        <f t="shared" ca="1" si="585"/>
        <v>#DIV/0!</v>
      </c>
      <c r="AQ365" s="355" t="e">
        <f t="shared" ca="1" si="586"/>
        <v>#DIV/0!</v>
      </c>
      <c r="AR365" s="355" t="e">
        <f t="shared" si="587"/>
        <v>#DIV/0!</v>
      </c>
      <c r="AS365" s="355" t="e">
        <f t="shared" si="588"/>
        <v>#DIV/0!</v>
      </c>
      <c r="AT365" s="355" t="e">
        <f t="shared" ca="1" si="589"/>
        <v>#DIV/0!</v>
      </c>
      <c r="AU365" s="355" t="e">
        <f t="shared" ca="1" si="590"/>
        <v>#DIV/0!</v>
      </c>
      <c r="AV365" s="355" t="e">
        <f t="shared" ca="1" si="591"/>
        <v>#DIV/0!</v>
      </c>
      <c r="AW365" s="379">
        <f t="shared" ca="1" si="592"/>
        <v>0</v>
      </c>
      <c r="AX365" s="351">
        <f t="shared" ca="1" si="593"/>
        <v>0</v>
      </c>
      <c r="AY365" s="174">
        <f t="shared" ca="1" si="594"/>
        <v>0</v>
      </c>
      <c r="AZ365" s="174">
        <f t="shared" ca="1" si="595"/>
        <v>0</v>
      </c>
      <c r="BA365" s="351"/>
      <c r="BB365" s="174"/>
      <c r="BC365" s="174"/>
      <c r="BD365" s="352">
        <f t="shared" si="596"/>
        <v>-1</v>
      </c>
      <c r="BE365" s="267">
        <f t="shared" si="597"/>
        <v>-6</v>
      </c>
      <c r="BF365" s="267">
        <f t="shared" si="598"/>
        <v>-5</v>
      </c>
      <c r="BG365" s="354">
        <f t="shared" ca="1" si="599"/>
        <v>1</v>
      </c>
      <c r="BH365" s="100">
        <f t="shared" ca="1" si="600"/>
        <v>15</v>
      </c>
      <c r="BI365" s="100">
        <f t="shared" ca="1" si="601"/>
        <v>7</v>
      </c>
      <c r="BJ365" s="354">
        <f t="shared" ca="1" si="602"/>
        <v>0</v>
      </c>
      <c r="BK365" s="100">
        <f t="shared" ca="1" si="603"/>
        <v>0</v>
      </c>
      <c r="BL365" s="100">
        <f t="shared" ca="1" si="604"/>
        <v>0</v>
      </c>
      <c r="BM365" s="354">
        <f t="shared" ca="1" si="605"/>
        <v>0</v>
      </c>
      <c r="BN365" s="354"/>
      <c r="BQ365" s="355" t="str">
        <f t="shared" ca="1" si="606"/>
        <v/>
      </c>
      <c r="BR365" s="355" t="str">
        <f t="shared" ca="1" si="607"/>
        <v/>
      </c>
      <c r="BS365" s="355"/>
      <c r="BT365" s="355" t="str">
        <f t="shared" si="608"/>
        <v xml:space="preserve">wr6D </v>
      </c>
      <c r="BU365" s="355" t="str">
        <f t="shared" ca="1" si="609"/>
        <v xml:space="preserve">wr15'15&lt;1S </v>
      </c>
      <c r="BV365" s="355" t="str">
        <f t="shared" ca="1" si="610"/>
        <v/>
      </c>
      <c r="BW365" s="355"/>
      <c r="BX365" s="379" t="e">
        <f t="shared" ca="1" si="611"/>
        <v>#DIV/0!</v>
      </c>
      <c r="BY365" s="351" t="e">
        <f t="shared" ca="1" si="612"/>
        <v>#DIV/0!</v>
      </c>
      <c r="BZ365" s="174" t="e">
        <f t="shared" ca="1" si="613"/>
        <v>#DIV/0!</v>
      </c>
      <c r="CA365" s="174" t="e">
        <f t="shared" ca="1" si="614"/>
        <v>#DIV/0!</v>
      </c>
      <c r="CB365" s="351"/>
      <c r="CC365" s="174"/>
      <c r="CD365" s="174"/>
      <c r="CE365" s="352" t="e">
        <f t="shared" si="615"/>
        <v>#DIV/0!</v>
      </c>
      <c r="CF365" s="267" t="e">
        <f t="shared" si="616"/>
        <v>#DIV/0!</v>
      </c>
      <c r="CG365" s="267" t="e">
        <f t="shared" si="617"/>
        <v>#DIV/0!</v>
      </c>
      <c r="CH365" s="354" t="e">
        <f t="shared" ca="1" si="618"/>
        <v>#DIV/0!</v>
      </c>
      <c r="CI365" s="100" t="e">
        <f t="shared" ca="1" si="619"/>
        <v>#DIV/0!</v>
      </c>
      <c r="CJ365" s="100" t="e">
        <f t="shared" ca="1" si="620"/>
        <v>#DIV/0!</v>
      </c>
      <c r="CK365" s="354" t="e">
        <f t="shared" ca="1" si="621"/>
        <v>#DIV/0!</v>
      </c>
      <c r="CL365" s="100" t="e">
        <f t="shared" ca="1" si="622"/>
        <v>#DIV/0!</v>
      </c>
      <c r="CM365" s="100" t="e">
        <f t="shared" ca="1" si="623"/>
        <v>#DIV/0!</v>
      </c>
      <c r="CN365" s="354" t="e">
        <f t="shared" ca="1" si="624"/>
        <v>#DIV/0!</v>
      </c>
      <c r="CO365" s="354"/>
      <c r="CR365" s="355" t="e">
        <f t="shared" ca="1" si="625"/>
        <v>#DIV/0!</v>
      </c>
      <c r="CS365" s="355" t="e">
        <f t="shared" ca="1" si="626"/>
        <v>#DIV/0!</v>
      </c>
      <c r="CT365" s="355"/>
      <c r="CU365" s="355" t="e">
        <f t="shared" si="627"/>
        <v>#DIV/0!</v>
      </c>
      <c r="CV365" s="355" t="e">
        <f t="shared" ca="1" si="628"/>
        <v>#DIV/0!</v>
      </c>
      <c r="CW365" s="355" t="e">
        <f t="shared" ca="1" si="629"/>
        <v>#DIV/0!</v>
      </c>
      <c r="CX365" s="402"/>
      <c r="CY365" t="e">
        <f t="shared" ca="1" si="630"/>
        <v>#DIV/0!</v>
      </c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</row>
    <row r="366" spans="1:133" x14ac:dyDescent="0.25">
      <c r="A366" s="126">
        <v>287</v>
      </c>
      <c r="B366" s="123" t="str">
        <f>IF(ввод!F289="","",ввод!F289)</f>
        <v/>
      </c>
      <c r="C366" s="123" t="str">
        <f>IF(ввод!G289="","",ввод!G289)</f>
        <v/>
      </c>
      <c r="D366" s="123" t="str">
        <f>IF(ввод!H289="","",ввод!H289)</f>
        <v/>
      </c>
      <c r="E366" s="124" t="str">
        <f>IF(ввод!I289="","",ввод!I289)</f>
        <v/>
      </c>
      <c r="F366" s="100" t="str">
        <f t="shared" si="526"/>
        <v/>
      </c>
      <c r="G366" s="257" t="str">
        <f>IF(AND(F366&gt;=2,COUNTA(ввод!D289)=1),1,"")</f>
        <v/>
      </c>
      <c r="H366" s="100" t="e">
        <f t="shared" si="562"/>
        <v>#DIV/0!</v>
      </c>
      <c r="K366" s="100" t="e">
        <f t="shared" si="558"/>
        <v>#DIV/0!</v>
      </c>
      <c r="M366" s="100" t="e">
        <f>IF(ISNUMBER(парам!$B$8),K366-парам!$B$8,K366-$B$3)</f>
        <v>#DIV/0!</v>
      </c>
      <c r="N366" s="100" t="e">
        <f t="shared" si="559"/>
        <v>#DIV/0!</v>
      </c>
      <c r="O366" s="125" t="e">
        <f t="shared" ca="1" si="563"/>
        <v>#DIV/0!</v>
      </c>
      <c r="P366" s="100">
        <f t="shared" si="564"/>
        <v>0</v>
      </c>
      <c r="Q366" s="100">
        <f t="shared" si="560"/>
        <v>0</v>
      </c>
      <c r="R366" s="125">
        <f t="shared" ca="1" si="565"/>
        <v>0</v>
      </c>
      <c r="S366" s="100" t="e">
        <f t="shared" si="631"/>
        <v>#DIV/0!</v>
      </c>
      <c r="T366" s="100" t="e">
        <f t="shared" si="566"/>
        <v>#DIV/0!</v>
      </c>
      <c r="U366" s="125" t="e">
        <f t="shared" ca="1" si="632"/>
        <v>#DIV/0!</v>
      </c>
      <c r="V366" s="174" t="e">
        <f t="shared" ca="1" si="567"/>
        <v>#DIV/0!</v>
      </c>
      <c r="W366" s="351" t="e">
        <f t="shared" ca="1" si="568"/>
        <v>#DIV/0!</v>
      </c>
      <c r="X366" s="174" t="e">
        <f t="shared" ca="1" si="569"/>
        <v>#DIV/0!</v>
      </c>
      <c r="Y366" s="174" t="e">
        <f t="shared" ca="1" si="570"/>
        <v>#DIV/0!</v>
      </c>
      <c r="Z366" s="351" t="e">
        <f t="shared" si="571"/>
        <v>#DIV/0!</v>
      </c>
      <c r="AA366" s="174" t="e">
        <f t="shared" si="572"/>
        <v>#DIV/0!</v>
      </c>
      <c r="AB366" s="174" t="e">
        <f t="shared" si="573"/>
        <v>#DIV/0!</v>
      </c>
      <c r="AC366" s="352" t="e">
        <f t="shared" si="633"/>
        <v>#DIV/0!</v>
      </c>
      <c r="AD366" s="267" t="e">
        <f t="shared" si="574"/>
        <v>#DIV/0!</v>
      </c>
      <c r="AE366" s="267" t="e">
        <f t="shared" si="575"/>
        <v>#DIV/0!</v>
      </c>
      <c r="AF366" s="354" t="e">
        <f t="shared" ca="1" si="576"/>
        <v>#DIV/0!</v>
      </c>
      <c r="AG366" s="100" t="e">
        <f t="shared" ca="1" si="577"/>
        <v>#DIV/0!</v>
      </c>
      <c r="AH366" s="100" t="e">
        <f t="shared" ca="1" si="578"/>
        <v>#DIV/0!</v>
      </c>
      <c r="AI366" s="354" t="e">
        <f t="shared" ca="1" si="579"/>
        <v>#DIV/0!</v>
      </c>
      <c r="AJ366" s="100" t="e">
        <f t="shared" ca="1" si="580"/>
        <v>#DIV/0!</v>
      </c>
      <c r="AK366" s="100" t="e">
        <f t="shared" ca="1" si="581"/>
        <v>#DIV/0!</v>
      </c>
      <c r="AL366" s="354" t="e">
        <f t="shared" ca="1" si="582"/>
        <v>#DIV/0!</v>
      </c>
      <c r="AM366" s="354" t="e">
        <f t="shared" ca="1" si="583"/>
        <v>#DIV/0!</v>
      </c>
      <c r="AN366" s="100" t="e">
        <f t="shared" ref="AN366:AO366" ca="1" si="662">SUM(AL362:AL366)</f>
        <v>#DIV/0!</v>
      </c>
      <c r="AO366" s="100" t="e">
        <f t="shared" ca="1" si="662"/>
        <v>#DIV/0!</v>
      </c>
      <c r="AP366" s="355" t="e">
        <f t="shared" ca="1" si="585"/>
        <v>#DIV/0!</v>
      </c>
      <c r="AQ366" s="355" t="e">
        <f t="shared" ca="1" si="586"/>
        <v>#DIV/0!</v>
      </c>
      <c r="AR366" s="355" t="e">
        <f t="shared" si="587"/>
        <v>#DIV/0!</v>
      </c>
      <c r="AS366" s="355" t="e">
        <f t="shared" si="588"/>
        <v>#DIV/0!</v>
      </c>
      <c r="AT366" s="355" t="e">
        <f t="shared" ca="1" si="589"/>
        <v>#DIV/0!</v>
      </c>
      <c r="AU366" s="355" t="e">
        <f t="shared" ca="1" si="590"/>
        <v>#DIV/0!</v>
      </c>
      <c r="AV366" s="355" t="e">
        <f t="shared" ca="1" si="591"/>
        <v>#DIV/0!</v>
      </c>
      <c r="AW366" s="379">
        <f t="shared" ca="1" si="592"/>
        <v>0</v>
      </c>
      <c r="AX366" s="351">
        <f t="shared" ca="1" si="593"/>
        <v>0</v>
      </c>
      <c r="AY366" s="174">
        <f t="shared" ca="1" si="594"/>
        <v>0</v>
      </c>
      <c r="AZ366" s="174">
        <f t="shared" ca="1" si="595"/>
        <v>0</v>
      </c>
      <c r="BA366" s="351"/>
      <c r="BB366" s="174"/>
      <c r="BC366" s="174"/>
      <c r="BD366" s="352">
        <f t="shared" si="596"/>
        <v>-1</v>
      </c>
      <c r="BE366" s="267">
        <f t="shared" si="597"/>
        <v>-6</v>
      </c>
      <c r="BF366" s="267">
        <f t="shared" si="598"/>
        <v>-5</v>
      </c>
      <c r="BG366" s="354">
        <f t="shared" ca="1" si="599"/>
        <v>1</v>
      </c>
      <c r="BH366" s="100">
        <f t="shared" ca="1" si="600"/>
        <v>15</v>
      </c>
      <c r="BI366" s="100">
        <f t="shared" ca="1" si="601"/>
        <v>7</v>
      </c>
      <c r="BJ366" s="354">
        <f t="shared" ca="1" si="602"/>
        <v>0</v>
      </c>
      <c r="BK366" s="100">
        <f t="shared" ca="1" si="603"/>
        <v>0</v>
      </c>
      <c r="BL366" s="100">
        <f t="shared" ca="1" si="604"/>
        <v>0</v>
      </c>
      <c r="BM366" s="354">
        <f t="shared" ca="1" si="605"/>
        <v>0</v>
      </c>
      <c r="BN366" s="354"/>
      <c r="BQ366" s="355" t="str">
        <f t="shared" ca="1" si="606"/>
        <v/>
      </c>
      <c r="BR366" s="355" t="str">
        <f t="shared" ca="1" si="607"/>
        <v/>
      </c>
      <c r="BS366" s="355"/>
      <c r="BT366" s="355" t="str">
        <f t="shared" si="608"/>
        <v xml:space="preserve">wr6D </v>
      </c>
      <c r="BU366" s="355" t="str">
        <f t="shared" ca="1" si="609"/>
        <v xml:space="preserve">wr15'15&lt;1S </v>
      </c>
      <c r="BV366" s="355" t="str">
        <f t="shared" ca="1" si="610"/>
        <v/>
      </c>
      <c r="BW366" s="355"/>
      <c r="BX366" s="379" t="e">
        <f t="shared" ca="1" si="611"/>
        <v>#DIV/0!</v>
      </c>
      <c r="BY366" s="351" t="e">
        <f t="shared" ca="1" si="612"/>
        <v>#DIV/0!</v>
      </c>
      <c r="BZ366" s="174" t="e">
        <f t="shared" ca="1" si="613"/>
        <v>#DIV/0!</v>
      </c>
      <c r="CA366" s="174" t="e">
        <f t="shared" ca="1" si="614"/>
        <v>#DIV/0!</v>
      </c>
      <c r="CB366" s="351"/>
      <c r="CC366" s="174"/>
      <c r="CD366" s="174"/>
      <c r="CE366" s="352" t="e">
        <f t="shared" si="615"/>
        <v>#DIV/0!</v>
      </c>
      <c r="CF366" s="267" t="e">
        <f t="shared" si="616"/>
        <v>#DIV/0!</v>
      </c>
      <c r="CG366" s="267" t="e">
        <f t="shared" si="617"/>
        <v>#DIV/0!</v>
      </c>
      <c r="CH366" s="354" t="e">
        <f t="shared" ca="1" si="618"/>
        <v>#DIV/0!</v>
      </c>
      <c r="CI366" s="100" t="e">
        <f t="shared" ca="1" si="619"/>
        <v>#DIV/0!</v>
      </c>
      <c r="CJ366" s="100" t="e">
        <f t="shared" ca="1" si="620"/>
        <v>#DIV/0!</v>
      </c>
      <c r="CK366" s="354" t="e">
        <f t="shared" ca="1" si="621"/>
        <v>#DIV/0!</v>
      </c>
      <c r="CL366" s="100" t="e">
        <f t="shared" ca="1" si="622"/>
        <v>#DIV/0!</v>
      </c>
      <c r="CM366" s="100" t="e">
        <f t="shared" ca="1" si="623"/>
        <v>#DIV/0!</v>
      </c>
      <c r="CN366" s="354" t="e">
        <f t="shared" ca="1" si="624"/>
        <v>#DIV/0!</v>
      </c>
      <c r="CO366" s="354"/>
      <c r="CR366" s="355" t="e">
        <f t="shared" ca="1" si="625"/>
        <v>#DIV/0!</v>
      </c>
      <c r="CS366" s="355" t="e">
        <f t="shared" ca="1" si="626"/>
        <v>#DIV/0!</v>
      </c>
      <c r="CT366" s="355"/>
      <c r="CU366" s="355" t="e">
        <f t="shared" si="627"/>
        <v>#DIV/0!</v>
      </c>
      <c r="CV366" s="355" t="e">
        <f t="shared" ca="1" si="628"/>
        <v>#DIV/0!</v>
      </c>
      <c r="CW366" s="355" t="e">
        <f t="shared" ca="1" si="629"/>
        <v>#DIV/0!</v>
      </c>
      <c r="CX366" s="402"/>
      <c r="CY366" t="e">
        <f t="shared" ca="1" si="630"/>
        <v>#DIV/0!</v>
      </c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</row>
    <row r="367" spans="1:133" x14ac:dyDescent="0.25">
      <c r="A367" s="126">
        <v>288</v>
      </c>
      <c r="B367" s="123" t="str">
        <f>IF(ввод!F290="","",ввод!F290)</f>
        <v/>
      </c>
      <c r="C367" s="123" t="str">
        <f>IF(ввод!G290="","",ввод!G290)</f>
        <v/>
      </c>
      <c r="D367" s="123" t="str">
        <f>IF(ввод!H290="","",ввод!H290)</f>
        <v/>
      </c>
      <c r="E367" s="124" t="str">
        <f>IF(ввод!I290="","",ввод!I290)</f>
        <v/>
      </c>
      <c r="F367" s="100" t="str">
        <f t="shared" si="526"/>
        <v/>
      </c>
      <c r="G367" s="257" t="str">
        <f>IF(AND(F367&gt;=2,COUNTA(ввод!D290)=1),1,"")</f>
        <v/>
      </c>
      <c r="H367" s="100" t="e">
        <f t="shared" si="562"/>
        <v>#DIV/0!</v>
      </c>
      <c r="K367" s="100" t="e">
        <f t="shared" si="558"/>
        <v>#DIV/0!</v>
      </c>
      <c r="M367" s="100" t="e">
        <f>IF(ISNUMBER(парам!$B$8),K367-парам!$B$8,K367-$B$3)</f>
        <v>#DIV/0!</v>
      </c>
      <c r="N367" s="100" t="e">
        <f t="shared" si="559"/>
        <v>#DIV/0!</v>
      </c>
      <c r="O367" s="125" t="e">
        <f t="shared" ca="1" si="563"/>
        <v>#DIV/0!</v>
      </c>
      <c r="P367" s="100">
        <f t="shared" si="564"/>
        <v>0</v>
      </c>
      <c r="Q367" s="100">
        <f t="shared" si="560"/>
        <v>0</v>
      </c>
      <c r="R367" s="125">
        <f t="shared" ca="1" si="565"/>
        <v>0</v>
      </c>
      <c r="S367" s="100" t="e">
        <f t="shared" si="631"/>
        <v>#DIV/0!</v>
      </c>
      <c r="T367" s="100" t="e">
        <f t="shared" si="566"/>
        <v>#DIV/0!</v>
      </c>
      <c r="U367" s="125" t="e">
        <f t="shared" ca="1" si="632"/>
        <v>#DIV/0!</v>
      </c>
      <c r="V367" s="174" t="e">
        <f t="shared" ca="1" si="567"/>
        <v>#DIV/0!</v>
      </c>
      <c r="W367" s="351" t="e">
        <f t="shared" ca="1" si="568"/>
        <v>#DIV/0!</v>
      </c>
      <c r="X367" s="174" t="e">
        <f t="shared" ca="1" si="569"/>
        <v>#DIV/0!</v>
      </c>
      <c r="Y367" s="174" t="e">
        <f t="shared" ca="1" si="570"/>
        <v>#DIV/0!</v>
      </c>
      <c r="Z367" s="351" t="e">
        <f t="shared" si="571"/>
        <v>#DIV/0!</v>
      </c>
      <c r="AA367" s="174" t="e">
        <f t="shared" si="572"/>
        <v>#DIV/0!</v>
      </c>
      <c r="AB367" s="174" t="e">
        <f t="shared" si="573"/>
        <v>#DIV/0!</v>
      </c>
      <c r="AC367" s="352" t="e">
        <f t="shared" si="633"/>
        <v>#DIV/0!</v>
      </c>
      <c r="AD367" s="267" t="e">
        <f t="shared" si="574"/>
        <v>#DIV/0!</v>
      </c>
      <c r="AE367" s="267" t="e">
        <f t="shared" si="575"/>
        <v>#DIV/0!</v>
      </c>
      <c r="AF367" s="354" t="e">
        <f t="shared" ca="1" si="576"/>
        <v>#DIV/0!</v>
      </c>
      <c r="AG367" s="100" t="e">
        <f t="shared" ca="1" si="577"/>
        <v>#DIV/0!</v>
      </c>
      <c r="AH367" s="100" t="e">
        <f t="shared" ca="1" si="578"/>
        <v>#DIV/0!</v>
      </c>
      <c r="AI367" s="354" t="e">
        <f t="shared" ca="1" si="579"/>
        <v>#DIV/0!</v>
      </c>
      <c r="AJ367" s="100" t="e">
        <f t="shared" ca="1" si="580"/>
        <v>#DIV/0!</v>
      </c>
      <c r="AK367" s="100" t="e">
        <f t="shared" ca="1" si="581"/>
        <v>#DIV/0!</v>
      </c>
      <c r="AL367" s="354" t="e">
        <f t="shared" ca="1" si="582"/>
        <v>#DIV/0!</v>
      </c>
      <c r="AM367" s="354" t="e">
        <f t="shared" ca="1" si="583"/>
        <v>#DIV/0!</v>
      </c>
      <c r="AN367" s="100" t="e">
        <f t="shared" ref="AN367:AO367" ca="1" si="663">SUM(AL363:AL367)</f>
        <v>#DIV/0!</v>
      </c>
      <c r="AO367" s="100" t="e">
        <f t="shared" ca="1" si="663"/>
        <v>#DIV/0!</v>
      </c>
      <c r="AP367" s="355" t="e">
        <f t="shared" ca="1" si="585"/>
        <v>#DIV/0!</v>
      </c>
      <c r="AQ367" s="355" t="e">
        <f t="shared" ca="1" si="586"/>
        <v>#DIV/0!</v>
      </c>
      <c r="AR367" s="355" t="e">
        <f t="shared" si="587"/>
        <v>#DIV/0!</v>
      </c>
      <c r="AS367" s="355" t="e">
        <f t="shared" si="588"/>
        <v>#DIV/0!</v>
      </c>
      <c r="AT367" s="355" t="e">
        <f t="shared" ca="1" si="589"/>
        <v>#DIV/0!</v>
      </c>
      <c r="AU367" s="355" t="e">
        <f t="shared" ca="1" si="590"/>
        <v>#DIV/0!</v>
      </c>
      <c r="AV367" s="355" t="e">
        <f t="shared" ca="1" si="591"/>
        <v>#DIV/0!</v>
      </c>
      <c r="AW367" s="379">
        <f t="shared" ca="1" si="592"/>
        <v>0</v>
      </c>
      <c r="AX367" s="351">
        <f t="shared" ca="1" si="593"/>
        <v>0</v>
      </c>
      <c r="AY367" s="174">
        <f t="shared" ca="1" si="594"/>
        <v>0</v>
      </c>
      <c r="AZ367" s="174">
        <f t="shared" ca="1" si="595"/>
        <v>0</v>
      </c>
      <c r="BA367" s="351"/>
      <c r="BB367" s="174"/>
      <c r="BC367" s="174"/>
      <c r="BD367" s="352">
        <f t="shared" si="596"/>
        <v>-1</v>
      </c>
      <c r="BE367" s="267">
        <f t="shared" si="597"/>
        <v>-6</v>
      </c>
      <c r="BF367" s="267">
        <f t="shared" si="598"/>
        <v>-5</v>
      </c>
      <c r="BG367" s="354">
        <f t="shared" ca="1" si="599"/>
        <v>1</v>
      </c>
      <c r="BH367" s="100">
        <f t="shared" ca="1" si="600"/>
        <v>15</v>
      </c>
      <c r="BI367" s="100">
        <f t="shared" ca="1" si="601"/>
        <v>7</v>
      </c>
      <c r="BJ367" s="354">
        <f t="shared" ca="1" si="602"/>
        <v>0</v>
      </c>
      <c r="BK367" s="100">
        <f t="shared" ca="1" si="603"/>
        <v>0</v>
      </c>
      <c r="BL367" s="100">
        <f t="shared" ca="1" si="604"/>
        <v>0</v>
      </c>
      <c r="BM367" s="354">
        <f t="shared" ca="1" si="605"/>
        <v>0</v>
      </c>
      <c r="BN367" s="354"/>
      <c r="BQ367" s="355" t="str">
        <f t="shared" ca="1" si="606"/>
        <v/>
      </c>
      <c r="BR367" s="355" t="str">
        <f t="shared" ca="1" si="607"/>
        <v/>
      </c>
      <c r="BS367" s="355"/>
      <c r="BT367" s="355" t="str">
        <f t="shared" si="608"/>
        <v xml:space="preserve">wr6D </v>
      </c>
      <c r="BU367" s="355" t="str">
        <f t="shared" ca="1" si="609"/>
        <v xml:space="preserve">wr15'15&lt;1S </v>
      </c>
      <c r="BV367" s="355" t="str">
        <f t="shared" ca="1" si="610"/>
        <v/>
      </c>
      <c r="BW367" s="355"/>
      <c r="BX367" s="379" t="e">
        <f t="shared" ca="1" si="611"/>
        <v>#DIV/0!</v>
      </c>
      <c r="BY367" s="351" t="e">
        <f t="shared" ca="1" si="612"/>
        <v>#DIV/0!</v>
      </c>
      <c r="BZ367" s="174" t="e">
        <f t="shared" ca="1" si="613"/>
        <v>#DIV/0!</v>
      </c>
      <c r="CA367" s="174" t="e">
        <f t="shared" ca="1" si="614"/>
        <v>#DIV/0!</v>
      </c>
      <c r="CB367" s="351"/>
      <c r="CC367" s="174"/>
      <c r="CD367" s="174"/>
      <c r="CE367" s="352" t="e">
        <f t="shared" si="615"/>
        <v>#DIV/0!</v>
      </c>
      <c r="CF367" s="267" t="e">
        <f t="shared" si="616"/>
        <v>#DIV/0!</v>
      </c>
      <c r="CG367" s="267" t="e">
        <f t="shared" si="617"/>
        <v>#DIV/0!</v>
      </c>
      <c r="CH367" s="354" t="e">
        <f t="shared" ca="1" si="618"/>
        <v>#DIV/0!</v>
      </c>
      <c r="CI367" s="100" t="e">
        <f t="shared" ca="1" si="619"/>
        <v>#DIV/0!</v>
      </c>
      <c r="CJ367" s="100" t="e">
        <f t="shared" ca="1" si="620"/>
        <v>#DIV/0!</v>
      </c>
      <c r="CK367" s="354" t="e">
        <f t="shared" ca="1" si="621"/>
        <v>#DIV/0!</v>
      </c>
      <c r="CL367" s="100" t="e">
        <f t="shared" ca="1" si="622"/>
        <v>#DIV/0!</v>
      </c>
      <c r="CM367" s="100" t="e">
        <f t="shared" ca="1" si="623"/>
        <v>#DIV/0!</v>
      </c>
      <c r="CN367" s="354" t="e">
        <f t="shared" ca="1" si="624"/>
        <v>#DIV/0!</v>
      </c>
      <c r="CO367" s="354"/>
      <c r="CR367" s="355" t="e">
        <f t="shared" ca="1" si="625"/>
        <v>#DIV/0!</v>
      </c>
      <c r="CS367" s="355" t="e">
        <f t="shared" ca="1" si="626"/>
        <v>#DIV/0!</v>
      </c>
      <c r="CT367" s="355"/>
      <c r="CU367" s="355" t="e">
        <f t="shared" si="627"/>
        <v>#DIV/0!</v>
      </c>
      <c r="CV367" s="355" t="e">
        <f t="shared" ca="1" si="628"/>
        <v>#DIV/0!</v>
      </c>
      <c r="CW367" s="355" t="e">
        <f t="shared" ca="1" si="629"/>
        <v>#DIV/0!</v>
      </c>
      <c r="CX367" s="402"/>
      <c r="CY367" t="e">
        <f t="shared" ca="1" si="630"/>
        <v>#DIV/0!</v>
      </c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</row>
    <row r="368" spans="1:133" x14ac:dyDescent="0.25">
      <c r="A368" s="126">
        <v>289</v>
      </c>
      <c r="B368" s="123" t="str">
        <f>IF(ввод!F291="","",ввод!F291)</f>
        <v/>
      </c>
      <c r="C368" s="123" t="str">
        <f>IF(ввод!G291="","",ввод!G291)</f>
        <v/>
      </c>
      <c r="D368" s="123" t="str">
        <f>IF(ввод!H291="","",ввод!H291)</f>
        <v/>
      </c>
      <c r="E368" s="124" t="str">
        <f>IF(ввод!I291="","",ввод!I291)</f>
        <v/>
      </c>
      <c r="F368" s="100" t="str">
        <f t="shared" si="526"/>
        <v/>
      </c>
      <c r="G368" s="257" t="str">
        <f>IF(AND(F368&gt;=2,COUNTA(ввод!D291)=1),1,"")</f>
        <v/>
      </c>
      <c r="H368" s="100" t="e">
        <f t="shared" si="562"/>
        <v>#DIV/0!</v>
      </c>
      <c r="K368" s="100" t="e">
        <f t="shared" si="558"/>
        <v>#DIV/0!</v>
      </c>
      <c r="M368" s="100" t="e">
        <f>IF(ISNUMBER(парам!$B$8),K368-парам!$B$8,K368-$B$3)</f>
        <v>#DIV/0!</v>
      </c>
      <c r="N368" s="100" t="e">
        <f t="shared" si="559"/>
        <v>#DIV/0!</v>
      </c>
      <c r="O368" s="125" t="e">
        <f t="shared" ca="1" si="563"/>
        <v>#DIV/0!</v>
      </c>
      <c r="P368" s="100">
        <f t="shared" si="564"/>
        <v>0</v>
      </c>
      <c r="Q368" s="100">
        <f t="shared" si="560"/>
        <v>0</v>
      </c>
      <c r="R368" s="125">
        <f t="shared" ca="1" si="565"/>
        <v>0</v>
      </c>
      <c r="S368" s="100" t="e">
        <f t="shared" si="631"/>
        <v>#DIV/0!</v>
      </c>
      <c r="T368" s="100" t="e">
        <f t="shared" si="566"/>
        <v>#DIV/0!</v>
      </c>
      <c r="U368" s="125" t="e">
        <f t="shared" ca="1" si="632"/>
        <v>#DIV/0!</v>
      </c>
      <c r="V368" s="174" t="e">
        <f t="shared" ca="1" si="567"/>
        <v>#DIV/0!</v>
      </c>
      <c r="W368" s="351" t="e">
        <f t="shared" ca="1" si="568"/>
        <v>#DIV/0!</v>
      </c>
      <c r="X368" s="174" t="e">
        <f t="shared" ca="1" si="569"/>
        <v>#DIV/0!</v>
      </c>
      <c r="Y368" s="174" t="e">
        <f t="shared" ca="1" si="570"/>
        <v>#DIV/0!</v>
      </c>
      <c r="Z368" s="351" t="e">
        <f t="shared" si="571"/>
        <v>#DIV/0!</v>
      </c>
      <c r="AA368" s="174" t="e">
        <f t="shared" si="572"/>
        <v>#DIV/0!</v>
      </c>
      <c r="AB368" s="174" t="e">
        <f t="shared" si="573"/>
        <v>#DIV/0!</v>
      </c>
      <c r="AC368" s="352" t="e">
        <f t="shared" si="633"/>
        <v>#DIV/0!</v>
      </c>
      <c r="AD368" s="267" t="e">
        <f t="shared" si="574"/>
        <v>#DIV/0!</v>
      </c>
      <c r="AE368" s="267" t="e">
        <f t="shared" si="575"/>
        <v>#DIV/0!</v>
      </c>
      <c r="AF368" s="354" t="e">
        <f t="shared" ca="1" si="576"/>
        <v>#DIV/0!</v>
      </c>
      <c r="AG368" s="100" t="e">
        <f t="shared" ca="1" si="577"/>
        <v>#DIV/0!</v>
      </c>
      <c r="AH368" s="100" t="e">
        <f t="shared" ca="1" si="578"/>
        <v>#DIV/0!</v>
      </c>
      <c r="AI368" s="354" t="e">
        <f t="shared" ca="1" si="579"/>
        <v>#DIV/0!</v>
      </c>
      <c r="AJ368" s="100" t="e">
        <f t="shared" ca="1" si="580"/>
        <v>#DIV/0!</v>
      </c>
      <c r="AK368" s="100" t="e">
        <f t="shared" ca="1" si="581"/>
        <v>#DIV/0!</v>
      </c>
      <c r="AL368" s="354" t="e">
        <f t="shared" ca="1" si="582"/>
        <v>#DIV/0!</v>
      </c>
      <c r="AM368" s="354" t="e">
        <f t="shared" ca="1" si="583"/>
        <v>#DIV/0!</v>
      </c>
      <c r="AN368" s="100" t="e">
        <f t="shared" ref="AN368:AO368" ca="1" si="664">SUM(AL364:AL368)</f>
        <v>#DIV/0!</v>
      </c>
      <c r="AO368" s="100" t="e">
        <f t="shared" ca="1" si="664"/>
        <v>#DIV/0!</v>
      </c>
      <c r="AP368" s="355" t="e">
        <f t="shared" ca="1" si="585"/>
        <v>#DIV/0!</v>
      </c>
      <c r="AQ368" s="355" t="e">
        <f t="shared" ca="1" si="586"/>
        <v>#DIV/0!</v>
      </c>
      <c r="AR368" s="355" t="e">
        <f t="shared" si="587"/>
        <v>#DIV/0!</v>
      </c>
      <c r="AS368" s="355" t="e">
        <f t="shared" si="588"/>
        <v>#DIV/0!</v>
      </c>
      <c r="AT368" s="355" t="e">
        <f t="shared" ca="1" si="589"/>
        <v>#DIV/0!</v>
      </c>
      <c r="AU368" s="355" t="e">
        <f t="shared" ca="1" si="590"/>
        <v>#DIV/0!</v>
      </c>
      <c r="AV368" s="355" t="e">
        <f t="shared" ca="1" si="591"/>
        <v>#DIV/0!</v>
      </c>
      <c r="AW368" s="379">
        <f t="shared" ca="1" si="592"/>
        <v>0</v>
      </c>
      <c r="AX368" s="351">
        <f t="shared" ca="1" si="593"/>
        <v>0</v>
      </c>
      <c r="AY368" s="174">
        <f t="shared" ca="1" si="594"/>
        <v>0</v>
      </c>
      <c r="AZ368" s="174">
        <f t="shared" ca="1" si="595"/>
        <v>0</v>
      </c>
      <c r="BA368" s="351"/>
      <c r="BB368" s="174"/>
      <c r="BC368" s="174"/>
      <c r="BD368" s="352">
        <f t="shared" si="596"/>
        <v>-1</v>
      </c>
      <c r="BE368" s="267">
        <f t="shared" si="597"/>
        <v>-6</v>
      </c>
      <c r="BF368" s="267">
        <f t="shared" si="598"/>
        <v>-5</v>
      </c>
      <c r="BG368" s="354">
        <f t="shared" ca="1" si="599"/>
        <v>1</v>
      </c>
      <c r="BH368" s="100">
        <f t="shared" ca="1" si="600"/>
        <v>15</v>
      </c>
      <c r="BI368" s="100">
        <f t="shared" ca="1" si="601"/>
        <v>7</v>
      </c>
      <c r="BJ368" s="354">
        <f t="shared" ca="1" si="602"/>
        <v>0</v>
      </c>
      <c r="BK368" s="100">
        <f t="shared" ca="1" si="603"/>
        <v>0</v>
      </c>
      <c r="BL368" s="100">
        <f t="shared" ca="1" si="604"/>
        <v>0</v>
      </c>
      <c r="BM368" s="354">
        <f t="shared" ca="1" si="605"/>
        <v>0</v>
      </c>
      <c r="BN368" s="354"/>
      <c r="BQ368" s="355" t="str">
        <f t="shared" ca="1" si="606"/>
        <v/>
      </c>
      <c r="BR368" s="355" t="str">
        <f t="shared" ca="1" si="607"/>
        <v/>
      </c>
      <c r="BS368" s="355"/>
      <c r="BT368" s="355" t="str">
        <f t="shared" si="608"/>
        <v xml:space="preserve">wr6D </v>
      </c>
      <c r="BU368" s="355" t="str">
        <f t="shared" ca="1" si="609"/>
        <v xml:space="preserve">wr15'15&lt;1S </v>
      </c>
      <c r="BV368" s="355" t="str">
        <f t="shared" ca="1" si="610"/>
        <v/>
      </c>
      <c r="BW368" s="355"/>
      <c r="BX368" s="379" t="e">
        <f t="shared" ca="1" si="611"/>
        <v>#DIV/0!</v>
      </c>
      <c r="BY368" s="351" t="e">
        <f t="shared" ca="1" si="612"/>
        <v>#DIV/0!</v>
      </c>
      <c r="BZ368" s="174" t="e">
        <f t="shared" ca="1" si="613"/>
        <v>#DIV/0!</v>
      </c>
      <c r="CA368" s="174" t="e">
        <f t="shared" ca="1" si="614"/>
        <v>#DIV/0!</v>
      </c>
      <c r="CB368" s="351"/>
      <c r="CC368" s="174"/>
      <c r="CD368" s="174"/>
      <c r="CE368" s="352" t="e">
        <f t="shared" si="615"/>
        <v>#DIV/0!</v>
      </c>
      <c r="CF368" s="267" t="e">
        <f t="shared" si="616"/>
        <v>#DIV/0!</v>
      </c>
      <c r="CG368" s="267" t="e">
        <f t="shared" si="617"/>
        <v>#DIV/0!</v>
      </c>
      <c r="CH368" s="354" t="e">
        <f t="shared" ca="1" si="618"/>
        <v>#DIV/0!</v>
      </c>
      <c r="CI368" s="100" t="e">
        <f t="shared" ca="1" si="619"/>
        <v>#DIV/0!</v>
      </c>
      <c r="CJ368" s="100" t="e">
        <f t="shared" ca="1" si="620"/>
        <v>#DIV/0!</v>
      </c>
      <c r="CK368" s="354" t="e">
        <f t="shared" ca="1" si="621"/>
        <v>#DIV/0!</v>
      </c>
      <c r="CL368" s="100" t="e">
        <f t="shared" ca="1" si="622"/>
        <v>#DIV/0!</v>
      </c>
      <c r="CM368" s="100" t="e">
        <f t="shared" ca="1" si="623"/>
        <v>#DIV/0!</v>
      </c>
      <c r="CN368" s="354" t="e">
        <f t="shared" ca="1" si="624"/>
        <v>#DIV/0!</v>
      </c>
      <c r="CO368" s="354"/>
      <c r="CR368" s="355" t="e">
        <f t="shared" ca="1" si="625"/>
        <v>#DIV/0!</v>
      </c>
      <c r="CS368" s="355" t="e">
        <f t="shared" ca="1" si="626"/>
        <v>#DIV/0!</v>
      </c>
      <c r="CT368" s="355"/>
      <c r="CU368" s="355" t="e">
        <f t="shared" si="627"/>
        <v>#DIV/0!</v>
      </c>
      <c r="CV368" s="355" t="e">
        <f t="shared" ca="1" si="628"/>
        <v>#DIV/0!</v>
      </c>
      <c r="CW368" s="355" t="e">
        <f t="shared" ca="1" si="629"/>
        <v>#DIV/0!</v>
      </c>
      <c r="CX368" s="402"/>
      <c r="CY368" t="e">
        <f t="shared" ca="1" si="630"/>
        <v>#DIV/0!</v>
      </c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</row>
    <row r="369" spans="1:133" x14ac:dyDescent="0.25">
      <c r="A369" s="126">
        <v>290</v>
      </c>
      <c r="B369" s="123" t="str">
        <f>IF(ввод!F292="","",ввод!F292)</f>
        <v/>
      </c>
      <c r="C369" s="123" t="str">
        <f>IF(ввод!G292="","",ввод!G292)</f>
        <v/>
      </c>
      <c r="D369" s="123" t="str">
        <f>IF(ввод!H292="","",ввод!H292)</f>
        <v/>
      </c>
      <c r="E369" s="124" t="str">
        <f>IF(ввод!I292="","",ввод!I292)</f>
        <v/>
      </c>
      <c r="F369" s="100" t="str">
        <f t="shared" ref="F369:F432" si="665">IF(COUNT(B369:E369)&lt;2,"",COUNT(B369:E369))</f>
        <v/>
      </c>
      <c r="G369" s="257" t="str">
        <f>IF(AND(F369&gt;=2,COUNTA(ввод!D292)=1),1,"")</f>
        <v/>
      </c>
      <c r="H369" s="100" t="e">
        <f t="shared" si="562"/>
        <v>#DIV/0!</v>
      </c>
      <c r="K369" s="100" t="e">
        <f t="shared" si="558"/>
        <v>#DIV/0!</v>
      </c>
      <c r="M369" s="100" t="e">
        <f>IF(ISNUMBER(парам!$B$8),K369-парам!$B$8,K369-$B$3)</f>
        <v>#DIV/0!</v>
      </c>
      <c r="N369" s="100" t="e">
        <f t="shared" si="559"/>
        <v>#DIV/0!</v>
      </c>
      <c r="O369" s="125" t="e">
        <f t="shared" ca="1" si="563"/>
        <v>#DIV/0!</v>
      </c>
      <c r="P369" s="100">
        <f t="shared" si="564"/>
        <v>0</v>
      </c>
      <c r="Q369" s="100">
        <f t="shared" si="560"/>
        <v>0</v>
      </c>
      <c r="R369" s="125">
        <f t="shared" ca="1" si="565"/>
        <v>0</v>
      </c>
      <c r="S369" s="100" t="e">
        <f t="shared" si="631"/>
        <v>#DIV/0!</v>
      </c>
      <c r="T369" s="100" t="e">
        <f t="shared" si="566"/>
        <v>#DIV/0!</v>
      </c>
      <c r="U369" s="125" t="e">
        <f t="shared" ca="1" si="632"/>
        <v>#DIV/0!</v>
      </c>
      <c r="V369" s="174" t="e">
        <f t="shared" ca="1" si="567"/>
        <v>#DIV/0!</v>
      </c>
      <c r="W369" s="351" t="e">
        <f t="shared" ca="1" si="568"/>
        <v>#DIV/0!</v>
      </c>
      <c r="X369" s="174" t="e">
        <f t="shared" ca="1" si="569"/>
        <v>#DIV/0!</v>
      </c>
      <c r="Y369" s="174" t="e">
        <f t="shared" ca="1" si="570"/>
        <v>#DIV/0!</v>
      </c>
      <c r="Z369" s="351" t="e">
        <f t="shared" si="571"/>
        <v>#DIV/0!</v>
      </c>
      <c r="AA369" s="174" t="e">
        <f t="shared" si="572"/>
        <v>#DIV/0!</v>
      </c>
      <c r="AB369" s="174" t="e">
        <f t="shared" si="573"/>
        <v>#DIV/0!</v>
      </c>
      <c r="AC369" s="352" t="e">
        <f t="shared" si="633"/>
        <v>#DIV/0!</v>
      </c>
      <c r="AD369" s="267" t="e">
        <f t="shared" si="574"/>
        <v>#DIV/0!</v>
      </c>
      <c r="AE369" s="267" t="e">
        <f t="shared" si="575"/>
        <v>#DIV/0!</v>
      </c>
      <c r="AF369" s="354" t="e">
        <f t="shared" ca="1" si="576"/>
        <v>#DIV/0!</v>
      </c>
      <c r="AG369" s="100" t="e">
        <f t="shared" ca="1" si="577"/>
        <v>#DIV/0!</v>
      </c>
      <c r="AH369" s="100" t="e">
        <f t="shared" ca="1" si="578"/>
        <v>#DIV/0!</v>
      </c>
      <c r="AI369" s="354" t="e">
        <f t="shared" ca="1" si="579"/>
        <v>#DIV/0!</v>
      </c>
      <c r="AJ369" s="100" t="e">
        <f t="shared" ca="1" si="580"/>
        <v>#DIV/0!</v>
      </c>
      <c r="AK369" s="100" t="e">
        <f t="shared" ca="1" si="581"/>
        <v>#DIV/0!</v>
      </c>
      <c r="AL369" s="354" t="e">
        <f t="shared" ca="1" si="582"/>
        <v>#DIV/0!</v>
      </c>
      <c r="AM369" s="354" t="e">
        <f t="shared" ca="1" si="583"/>
        <v>#DIV/0!</v>
      </c>
      <c r="AN369" s="100" t="e">
        <f t="shared" ref="AN369:AO369" ca="1" si="666">SUM(AL365:AL369)</f>
        <v>#DIV/0!</v>
      </c>
      <c r="AO369" s="100" t="e">
        <f t="shared" ca="1" si="666"/>
        <v>#DIV/0!</v>
      </c>
      <c r="AP369" s="355" t="e">
        <f t="shared" ca="1" si="585"/>
        <v>#DIV/0!</v>
      </c>
      <c r="AQ369" s="355" t="e">
        <f t="shared" ca="1" si="586"/>
        <v>#DIV/0!</v>
      </c>
      <c r="AR369" s="355" t="e">
        <f t="shared" si="587"/>
        <v>#DIV/0!</v>
      </c>
      <c r="AS369" s="355" t="e">
        <f t="shared" si="588"/>
        <v>#DIV/0!</v>
      </c>
      <c r="AT369" s="355" t="e">
        <f t="shared" ca="1" si="589"/>
        <v>#DIV/0!</v>
      </c>
      <c r="AU369" s="355" t="e">
        <f t="shared" ca="1" si="590"/>
        <v>#DIV/0!</v>
      </c>
      <c r="AV369" s="355" t="e">
        <f t="shared" ca="1" si="591"/>
        <v>#DIV/0!</v>
      </c>
      <c r="AW369" s="379">
        <f t="shared" ca="1" si="592"/>
        <v>0</v>
      </c>
      <c r="AX369" s="351">
        <f t="shared" ca="1" si="593"/>
        <v>0</v>
      </c>
      <c r="AY369" s="174">
        <f t="shared" ca="1" si="594"/>
        <v>0</v>
      </c>
      <c r="AZ369" s="174">
        <f t="shared" ca="1" si="595"/>
        <v>0</v>
      </c>
      <c r="BA369" s="351"/>
      <c r="BB369" s="174"/>
      <c r="BC369" s="174"/>
      <c r="BD369" s="352">
        <f t="shared" si="596"/>
        <v>-1</v>
      </c>
      <c r="BE369" s="267">
        <f t="shared" si="597"/>
        <v>-6</v>
      </c>
      <c r="BF369" s="267">
        <f t="shared" si="598"/>
        <v>-5</v>
      </c>
      <c r="BG369" s="354">
        <f t="shared" ca="1" si="599"/>
        <v>1</v>
      </c>
      <c r="BH369" s="100">
        <f t="shared" ca="1" si="600"/>
        <v>15</v>
      </c>
      <c r="BI369" s="100">
        <f t="shared" ca="1" si="601"/>
        <v>7</v>
      </c>
      <c r="BJ369" s="354">
        <f t="shared" ca="1" si="602"/>
        <v>0</v>
      </c>
      <c r="BK369" s="100">
        <f t="shared" ca="1" si="603"/>
        <v>0</v>
      </c>
      <c r="BL369" s="100">
        <f t="shared" ca="1" si="604"/>
        <v>0</v>
      </c>
      <c r="BM369" s="354">
        <f t="shared" ca="1" si="605"/>
        <v>0</v>
      </c>
      <c r="BN369" s="354"/>
      <c r="BQ369" s="355" t="str">
        <f t="shared" ca="1" si="606"/>
        <v/>
      </c>
      <c r="BR369" s="355" t="str">
        <f t="shared" ca="1" si="607"/>
        <v/>
      </c>
      <c r="BS369" s="355"/>
      <c r="BT369" s="355" t="str">
        <f t="shared" si="608"/>
        <v xml:space="preserve">wr6D </v>
      </c>
      <c r="BU369" s="355" t="str">
        <f t="shared" ca="1" si="609"/>
        <v xml:space="preserve">wr15'15&lt;1S </v>
      </c>
      <c r="BV369" s="355" t="str">
        <f t="shared" ca="1" si="610"/>
        <v/>
      </c>
      <c r="BW369" s="355"/>
      <c r="BX369" s="379" t="e">
        <f t="shared" ca="1" si="611"/>
        <v>#DIV/0!</v>
      </c>
      <c r="BY369" s="351" t="e">
        <f t="shared" ca="1" si="612"/>
        <v>#DIV/0!</v>
      </c>
      <c r="BZ369" s="174" t="e">
        <f t="shared" ca="1" si="613"/>
        <v>#DIV/0!</v>
      </c>
      <c r="CA369" s="174" t="e">
        <f t="shared" ca="1" si="614"/>
        <v>#DIV/0!</v>
      </c>
      <c r="CB369" s="351"/>
      <c r="CC369" s="174"/>
      <c r="CD369" s="174"/>
      <c r="CE369" s="352" t="e">
        <f t="shared" si="615"/>
        <v>#DIV/0!</v>
      </c>
      <c r="CF369" s="267" t="e">
        <f t="shared" si="616"/>
        <v>#DIV/0!</v>
      </c>
      <c r="CG369" s="267" t="e">
        <f t="shared" si="617"/>
        <v>#DIV/0!</v>
      </c>
      <c r="CH369" s="354" t="e">
        <f t="shared" ca="1" si="618"/>
        <v>#DIV/0!</v>
      </c>
      <c r="CI369" s="100" t="e">
        <f t="shared" ca="1" si="619"/>
        <v>#DIV/0!</v>
      </c>
      <c r="CJ369" s="100" t="e">
        <f t="shared" ca="1" si="620"/>
        <v>#DIV/0!</v>
      </c>
      <c r="CK369" s="354" t="e">
        <f t="shared" ca="1" si="621"/>
        <v>#DIV/0!</v>
      </c>
      <c r="CL369" s="100" t="e">
        <f t="shared" ca="1" si="622"/>
        <v>#DIV/0!</v>
      </c>
      <c r="CM369" s="100" t="e">
        <f t="shared" ca="1" si="623"/>
        <v>#DIV/0!</v>
      </c>
      <c r="CN369" s="354" t="e">
        <f t="shared" ca="1" si="624"/>
        <v>#DIV/0!</v>
      </c>
      <c r="CO369" s="354"/>
      <c r="CR369" s="355" t="e">
        <f t="shared" ca="1" si="625"/>
        <v>#DIV/0!</v>
      </c>
      <c r="CS369" s="355" t="e">
        <f t="shared" ca="1" si="626"/>
        <v>#DIV/0!</v>
      </c>
      <c r="CT369" s="355"/>
      <c r="CU369" s="355" t="e">
        <f t="shared" si="627"/>
        <v>#DIV/0!</v>
      </c>
      <c r="CV369" s="355" t="e">
        <f t="shared" ca="1" si="628"/>
        <v>#DIV/0!</v>
      </c>
      <c r="CW369" s="355" t="e">
        <f t="shared" ca="1" si="629"/>
        <v>#DIV/0!</v>
      </c>
      <c r="CX369" s="402"/>
      <c r="CY369" t="e">
        <f t="shared" ca="1" si="630"/>
        <v>#DIV/0!</v>
      </c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</row>
    <row r="370" spans="1:133" x14ac:dyDescent="0.25">
      <c r="A370" s="126">
        <v>291</v>
      </c>
      <c r="B370" s="123" t="str">
        <f>IF(ввод!F293="","",ввод!F293)</f>
        <v/>
      </c>
      <c r="C370" s="123" t="str">
        <f>IF(ввод!G293="","",ввод!G293)</f>
        <v/>
      </c>
      <c r="D370" s="123" t="str">
        <f>IF(ввод!H293="","",ввод!H293)</f>
        <v/>
      </c>
      <c r="E370" s="124" t="str">
        <f>IF(ввод!I293="","",ввод!I293)</f>
        <v/>
      </c>
      <c r="F370" s="100" t="str">
        <f t="shared" si="665"/>
        <v/>
      </c>
      <c r="G370" s="257" t="str">
        <f>IF(AND(F370&gt;=2,COUNTA(ввод!D293)=1),1,"")</f>
        <v/>
      </c>
      <c r="H370" s="100" t="e">
        <f t="shared" si="562"/>
        <v>#DIV/0!</v>
      </c>
      <c r="K370" s="100" t="e">
        <f t="shared" si="558"/>
        <v>#DIV/0!</v>
      </c>
      <c r="M370" s="100" t="e">
        <f>IF(ISNUMBER(парам!$B$8),K370-парам!$B$8,K370-$B$3)</f>
        <v>#DIV/0!</v>
      </c>
      <c r="N370" s="100" t="e">
        <f t="shared" si="559"/>
        <v>#DIV/0!</v>
      </c>
      <c r="O370" s="125" t="e">
        <f t="shared" ca="1" si="563"/>
        <v>#DIV/0!</v>
      </c>
      <c r="P370" s="100">
        <f t="shared" si="564"/>
        <v>0</v>
      </c>
      <c r="Q370" s="100">
        <f t="shared" si="560"/>
        <v>0</v>
      </c>
      <c r="R370" s="125">
        <f t="shared" ca="1" si="565"/>
        <v>0</v>
      </c>
      <c r="S370" s="100" t="e">
        <f t="shared" si="631"/>
        <v>#DIV/0!</v>
      </c>
      <c r="T370" s="100" t="e">
        <f t="shared" si="566"/>
        <v>#DIV/0!</v>
      </c>
      <c r="U370" s="125" t="e">
        <f t="shared" ca="1" si="632"/>
        <v>#DIV/0!</v>
      </c>
      <c r="V370" s="174" t="e">
        <f t="shared" ca="1" si="567"/>
        <v>#DIV/0!</v>
      </c>
      <c r="W370" s="351" t="e">
        <f t="shared" ca="1" si="568"/>
        <v>#DIV/0!</v>
      </c>
      <c r="X370" s="174" t="e">
        <f t="shared" ca="1" si="569"/>
        <v>#DIV/0!</v>
      </c>
      <c r="Y370" s="174" t="e">
        <f t="shared" ca="1" si="570"/>
        <v>#DIV/0!</v>
      </c>
      <c r="Z370" s="351" t="e">
        <f t="shared" si="571"/>
        <v>#DIV/0!</v>
      </c>
      <c r="AA370" s="174" t="e">
        <f t="shared" si="572"/>
        <v>#DIV/0!</v>
      </c>
      <c r="AB370" s="174" t="e">
        <f t="shared" si="573"/>
        <v>#DIV/0!</v>
      </c>
      <c r="AC370" s="352" t="e">
        <f t="shared" si="633"/>
        <v>#DIV/0!</v>
      </c>
      <c r="AD370" s="267" t="e">
        <f t="shared" si="574"/>
        <v>#DIV/0!</v>
      </c>
      <c r="AE370" s="267" t="e">
        <f t="shared" si="575"/>
        <v>#DIV/0!</v>
      </c>
      <c r="AF370" s="354" t="e">
        <f t="shared" ca="1" si="576"/>
        <v>#DIV/0!</v>
      </c>
      <c r="AG370" s="100" t="e">
        <f t="shared" ca="1" si="577"/>
        <v>#DIV/0!</v>
      </c>
      <c r="AH370" s="100" t="e">
        <f t="shared" ca="1" si="578"/>
        <v>#DIV/0!</v>
      </c>
      <c r="AI370" s="354" t="e">
        <f t="shared" ca="1" si="579"/>
        <v>#DIV/0!</v>
      </c>
      <c r="AJ370" s="100" t="e">
        <f t="shared" ca="1" si="580"/>
        <v>#DIV/0!</v>
      </c>
      <c r="AK370" s="100" t="e">
        <f t="shared" ca="1" si="581"/>
        <v>#DIV/0!</v>
      </c>
      <c r="AL370" s="354" t="e">
        <f t="shared" ca="1" si="582"/>
        <v>#DIV/0!</v>
      </c>
      <c r="AM370" s="354" t="e">
        <f t="shared" ca="1" si="583"/>
        <v>#DIV/0!</v>
      </c>
      <c r="AN370" s="100" t="e">
        <f t="shared" ref="AN370:AO370" ca="1" si="667">SUM(AL366:AL370)</f>
        <v>#DIV/0!</v>
      </c>
      <c r="AO370" s="100" t="e">
        <f t="shared" ca="1" si="667"/>
        <v>#DIV/0!</v>
      </c>
      <c r="AP370" s="355" t="e">
        <f t="shared" ca="1" si="585"/>
        <v>#DIV/0!</v>
      </c>
      <c r="AQ370" s="355" t="e">
        <f t="shared" ca="1" si="586"/>
        <v>#DIV/0!</v>
      </c>
      <c r="AR370" s="355" t="e">
        <f t="shared" si="587"/>
        <v>#DIV/0!</v>
      </c>
      <c r="AS370" s="355" t="e">
        <f t="shared" si="588"/>
        <v>#DIV/0!</v>
      </c>
      <c r="AT370" s="355" t="e">
        <f t="shared" ca="1" si="589"/>
        <v>#DIV/0!</v>
      </c>
      <c r="AU370" s="355" t="e">
        <f t="shared" ca="1" si="590"/>
        <v>#DIV/0!</v>
      </c>
      <c r="AV370" s="355" t="e">
        <f t="shared" ca="1" si="591"/>
        <v>#DIV/0!</v>
      </c>
      <c r="AW370" s="379">
        <f t="shared" ca="1" si="592"/>
        <v>0</v>
      </c>
      <c r="AX370" s="351">
        <f t="shared" ca="1" si="593"/>
        <v>0</v>
      </c>
      <c r="AY370" s="174">
        <f t="shared" ca="1" si="594"/>
        <v>0</v>
      </c>
      <c r="AZ370" s="174">
        <f t="shared" ca="1" si="595"/>
        <v>0</v>
      </c>
      <c r="BA370" s="351"/>
      <c r="BB370" s="174"/>
      <c r="BC370" s="174"/>
      <c r="BD370" s="352">
        <f t="shared" si="596"/>
        <v>-1</v>
      </c>
      <c r="BE370" s="267">
        <f t="shared" si="597"/>
        <v>-6</v>
      </c>
      <c r="BF370" s="267">
        <f t="shared" si="598"/>
        <v>-5</v>
      </c>
      <c r="BG370" s="354">
        <f t="shared" ca="1" si="599"/>
        <v>1</v>
      </c>
      <c r="BH370" s="100">
        <f t="shared" ca="1" si="600"/>
        <v>15</v>
      </c>
      <c r="BI370" s="100">
        <f t="shared" ca="1" si="601"/>
        <v>7</v>
      </c>
      <c r="BJ370" s="354">
        <f t="shared" ca="1" si="602"/>
        <v>0</v>
      </c>
      <c r="BK370" s="100">
        <f t="shared" ca="1" si="603"/>
        <v>0</v>
      </c>
      <c r="BL370" s="100">
        <f t="shared" ca="1" si="604"/>
        <v>0</v>
      </c>
      <c r="BM370" s="354">
        <f t="shared" ca="1" si="605"/>
        <v>0</v>
      </c>
      <c r="BN370" s="354"/>
      <c r="BQ370" s="355" t="str">
        <f t="shared" ca="1" si="606"/>
        <v/>
      </c>
      <c r="BR370" s="355" t="str">
        <f t="shared" ca="1" si="607"/>
        <v/>
      </c>
      <c r="BS370" s="355"/>
      <c r="BT370" s="355" t="str">
        <f t="shared" si="608"/>
        <v xml:space="preserve">wr6D </v>
      </c>
      <c r="BU370" s="355" t="str">
        <f t="shared" ca="1" si="609"/>
        <v xml:space="preserve">wr15'15&lt;1S </v>
      </c>
      <c r="BV370" s="355" t="str">
        <f t="shared" ca="1" si="610"/>
        <v/>
      </c>
      <c r="BW370" s="355"/>
      <c r="BX370" s="379" t="e">
        <f t="shared" ca="1" si="611"/>
        <v>#DIV/0!</v>
      </c>
      <c r="BY370" s="351" t="e">
        <f t="shared" ca="1" si="612"/>
        <v>#DIV/0!</v>
      </c>
      <c r="BZ370" s="174" t="e">
        <f t="shared" ca="1" si="613"/>
        <v>#DIV/0!</v>
      </c>
      <c r="CA370" s="174" t="e">
        <f t="shared" ca="1" si="614"/>
        <v>#DIV/0!</v>
      </c>
      <c r="CB370" s="351"/>
      <c r="CC370" s="174"/>
      <c r="CD370" s="174"/>
      <c r="CE370" s="352" t="e">
        <f t="shared" si="615"/>
        <v>#DIV/0!</v>
      </c>
      <c r="CF370" s="267" t="e">
        <f t="shared" si="616"/>
        <v>#DIV/0!</v>
      </c>
      <c r="CG370" s="267" t="e">
        <f t="shared" si="617"/>
        <v>#DIV/0!</v>
      </c>
      <c r="CH370" s="354" t="e">
        <f t="shared" ca="1" si="618"/>
        <v>#DIV/0!</v>
      </c>
      <c r="CI370" s="100" t="e">
        <f t="shared" ca="1" si="619"/>
        <v>#DIV/0!</v>
      </c>
      <c r="CJ370" s="100" t="e">
        <f t="shared" ca="1" si="620"/>
        <v>#DIV/0!</v>
      </c>
      <c r="CK370" s="354" t="e">
        <f t="shared" ca="1" si="621"/>
        <v>#DIV/0!</v>
      </c>
      <c r="CL370" s="100" t="e">
        <f t="shared" ca="1" si="622"/>
        <v>#DIV/0!</v>
      </c>
      <c r="CM370" s="100" t="e">
        <f t="shared" ca="1" si="623"/>
        <v>#DIV/0!</v>
      </c>
      <c r="CN370" s="354" t="e">
        <f t="shared" ca="1" si="624"/>
        <v>#DIV/0!</v>
      </c>
      <c r="CO370" s="354"/>
      <c r="CR370" s="355" t="e">
        <f t="shared" ca="1" si="625"/>
        <v>#DIV/0!</v>
      </c>
      <c r="CS370" s="355" t="e">
        <f t="shared" ca="1" si="626"/>
        <v>#DIV/0!</v>
      </c>
      <c r="CT370" s="355"/>
      <c r="CU370" s="355" t="e">
        <f t="shared" si="627"/>
        <v>#DIV/0!</v>
      </c>
      <c r="CV370" s="355" t="e">
        <f t="shared" ca="1" si="628"/>
        <v>#DIV/0!</v>
      </c>
      <c r="CW370" s="355" t="e">
        <f t="shared" ca="1" si="629"/>
        <v>#DIV/0!</v>
      </c>
      <c r="CX370" s="402"/>
      <c r="CY370" t="e">
        <f t="shared" ca="1" si="630"/>
        <v>#DIV/0!</v>
      </c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</row>
    <row r="371" spans="1:133" x14ac:dyDescent="0.25">
      <c r="A371" s="126">
        <v>292</v>
      </c>
      <c r="B371" s="123" t="str">
        <f>IF(ввод!F294="","",ввод!F294)</f>
        <v/>
      </c>
      <c r="C371" s="123" t="str">
        <f>IF(ввод!G294="","",ввод!G294)</f>
        <v/>
      </c>
      <c r="D371" s="123" t="str">
        <f>IF(ввод!H294="","",ввод!H294)</f>
        <v/>
      </c>
      <c r="E371" s="124" t="str">
        <f>IF(ввод!I294="","",ввод!I294)</f>
        <v/>
      </c>
      <c r="F371" s="100" t="str">
        <f t="shared" si="665"/>
        <v/>
      </c>
      <c r="G371" s="257" t="str">
        <f>IF(AND(F371&gt;=2,COUNTA(ввод!D294)=1),1,"")</f>
        <v/>
      </c>
      <c r="H371" s="100" t="e">
        <f t="shared" si="562"/>
        <v>#DIV/0!</v>
      </c>
      <c r="K371" s="100" t="e">
        <f t="shared" si="558"/>
        <v>#DIV/0!</v>
      </c>
      <c r="M371" s="100" t="e">
        <f>IF(ISNUMBER(парам!$B$8),K371-парам!$B$8,K371-$B$3)</f>
        <v>#DIV/0!</v>
      </c>
      <c r="N371" s="100" t="e">
        <f t="shared" si="559"/>
        <v>#DIV/0!</v>
      </c>
      <c r="O371" s="125" t="e">
        <f t="shared" ca="1" si="563"/>
        <v>#DIV/0!</v>
      </c>
      <c r="P371" s="100">
        <f t="shared" si="564"/>
        <v>0</v>
      </c>
      <c r="Q371" s="100">
        <f t="shared" si="560"/>
        <v>0</v>
      </c>
      <c r="R371" s="125">
        <f t="shared" ca="1" si="565"/>
        <v>0</v>
      </c>
      <c r="S371" s="100" t="e">
        <f t="shared" si="631"/>
        <v>#DIV/0!</v>
      </c>
      <c r="T371" s="100" t="e">
        <f t="shared" si="566"/>
        <v>#DIV/0!</v>
      </c>
      <c r="U371" s="125" t="e">
        <f t="shared" ca="1" si="632"/>
        <v>#DIV/0!</v>
      </c>
      <c r="V371" s="174" t="e">
        <f t="shared" ca="1" si="567"/>
        <v>#DIV/0!</v>
      </c>
      <c r="W371" s="351" t="e">
        <f t="shared" ca="1" si="568"/>
        <v>#DIV/0!</v>
      </c>
      <c r="X371" s="174" t="e">
        <f t="shared" ca="1" si="569"/>
        <v>#DIV/0!</v>
      </c>
      <c r="Y371" s="174" t="e">
        <f t="shared" ca="1" si="570"/>
        <v>#DIV/0!</v>
      </c>
      <c r="Z371" s="351" t="e">
        <f t="shared" si="571"/>
        <v>#DIV/0!</v>
      </c>
      <c r="AA371" s="174" t="e">
        <f t="shared" si="572"/>
        <v>#DIV/0!</v>
      </c>
      <c r="AB371" s="174" t="e">
        <f t="shared" si="573"/>
        <v>#DIV/0!</v>
      </c>
      <c r="AC371" s="352" t="e">
        <f t="shared" si="633"/>
        <v>#DIV/0!</v>
      </c>
      <c r="AD371" s="267" t="e">
        <f t="shared" si="574"/>
        <v>#DIV/0!</v>
      </c>
      <c r="AE371" s="267" t="e">
        <f t="shared" si="575"/>
        <v>#DIV/0!</v>
      </c>
      <c r="AF371" s="354" t="e">
        <f t="shared" ca="1" si="576"/>
        <v>#DIV/0!</v>
      </c>
      <c r="AG371" s="100" t="e">
        <f t="shared" ca="1" si="577"/>
        <v>#DIV/0!</v>
      </c>
      <c r="AH371" s="100" t="e">
        <f t="shared" ca="1" si="578"/>
        <v>#DIV/0!</v>
      </c>
      <c r="AI371" s="354" t="e">
        <f t="shared" ca="1" si="579"/>
        <v>#DIV/0!</v>
      </c>
      <c r="AJ371" s="100" t="e">
        <f t="shared" ca="1" si="580"/>
        <v>#DIV/0!</v>
      </c>
      <c r="AK371" s="100" t="e">
        <f t="shared" ca="1" si="581"/>
        <v>#DIV/0!</v>
      </c>
      <c r="AL371" s="354" t="e">
        <f t="shared" ca="1" si="582"/>
        <v>#DIV/0!</v>
      </c>
      <c r="AM371" s="354" t="e">
        <f t="shared" ca="1" si="583"/>
        <v>#DIV/0!</v>
      </c>
      <c r="AN371" s="100" t="e">
        <f t="shared" ref="AN371:AO371" ca="1" si="668">SUM(AL367:AL371)</f>
        <v>#DIV/0!</v>
      </c>
      <c r="AO371" s="100" t="e">
        <f t="shared" ca="1" si="668"/>
        <v>#DIV/0!</v>
      </c>
      <c r="AP371" s="355" t="e">
        <f t="shared" ca="1" si="585"/>
        <v>#DIV/0!</v>
      </c>
      <c r="AQ371" s="355" t="e">
        <f t="shared" ca="1" si="586"/>
        <v>#DIV/0!</v>
      </c>
      <c r="AR371" s="355" t="e">
        <f t="shared" si="587"/>
        <v>#DIV/0!</v>
      </c>
      <c r="AS371" s="355" t="e">
        <f t="shared" si="588"/>
        <v>#DIV/0!</v>
      </c>
      <c r="AT371" s="355" t="e">
        <f t="shared" ca="1" si="589"/>
        <v>#DIV/0!</v>
      </c>
      <c r="AU371" s="355" t="e">
        <f t="shared" ca="1" si="590"/>
        <v>#DIV/0!</v>
      </c>
      <c r="AV371" s="355" t="e">
        <f t="shared" ca="1" si="591"/>
        <v>#DIV/0!</v>
      </c>
      <c r="AW371" s="379">
        <f t="shared" ca="1" si="592"/>
        <v>0</v>
      </c>
      <c r="AX371" s="351">
        <f t="shared" ca="1" si="593"/>
        <v>0</v>
      </c>
      <c r="AY371" s="174">
        <f t="shared" ca="1" si="594"/>
        <v>0</v>
      </c>
      <c r="AZ371" s="174">
        <f t="shared" ca="1" si="595"/>
        <v>0</v>
      </c>
      <c r="BA371" s="351"/>
      <c r="BB371" s="174"/>
      <c r="BC371" s="174"/>
      <c r="BD371" s="352">
        <f t="shared" si="596"/>
        <v>-1</v>
      </c>
      <c r="BE371" s="267">
        <f t="shared" si="597"/>
        <v>-6</v>
      </c>
      <c r="BF371" s="267">
        <f t="shared" si="598"/>
        <v>-5</v>
      </c>
      <c r="BG371" s="354">
        <f t="shared" ca="1" si="599"/>
        <v>1</v>
      </c>
      <c r="BH371" s="100">
        <f t="shared" ca="1" si="600"/>
        <v>15</v>
      </c>
      <c r="BI371" s="100">
        <f t="shared" ca="1" si="601"/>
        <v>7</v>
      </c>
      <c r="BJ371" s="354">
        <f t="shared" ca="1" si="602"/>
        <v>0</v>
      </c>
      <c r="BK371" s="100">
        <f t="shared" ca="1" si="603"/>
        <v>0</v>
      </c>
      <c r="BL371" s="100">
        <f t="shared" ca="1" si="604"/>
        <v>0</v>
      </c>
      <c r="BM371" s="354">
        <f t="shared" ca="1" si="605"/>
        <v>0</v>
      </c>
      <c r="BN371" s="354"/>
      <c r="BQ371" s="355" t="str">
        <f t="shared" ca="1" si="606"/>
        <v/>
      </c>
      <c r="BR371" s="355" t="str">
        <f t="shared" ca="1" si="607"/>
        <v/>
      </c>
      <c r="BS371" s="355"/>
      <c r="BT371" s="355" t="str">
        <f t="shared" si="608"/>
        <v xml:space="preserve">wr6D </v>
      </c>
      <c r="BU371" s="355" t="str">
        <f t="shared" ca="1" si="609"/>
        <v xml:space="preserve">wr15'15&lt;1S </v>
      </c>
      <c r="BV371" s="355" t="str">
        <f t="shared" ca="1" si="610"/>
        <v/>
      </c>
      <c r="BW371" s="355"/>
      <c r="BX371" s="379" t="e">
        <f t="shared" ca="1" si="611"/>
        <v>#DIV/0!</v>
      </c>
      <c r="BY371" s="351" t="e">
        <f t="shared" ca="1" si="612"/>
        <v>#DIV/0!</v>
      </c>
      <c r="BZ371" s="174" t="e">
        <f t="shared" ca="1" si="613"/>
        <v>#DIV/0!</v>
      </c>
      <c r="CA371" s="174" t="e">
        <f t="shared" ca="1" si="614"/>
        <v>#DIV/0!</v>
      </c>
      <c r="CB371" s="351"/>
      <c r="CC371" s="174"/>
      <c r="CD371" s="174"/>
      <c r="CE371" s="352" t="e">
        <f t="shared" si="615"/>
        <v>#DIV/0!</v>
      </c>
      <c r="CF371" s="267" t="e">
        <f t="shared" si="616"/>
        <v>#DIV/0!</v>
      </c>
      <c r="CG371" s="267" t="e">
        <f t="shared" si="617"/>
        <v>#DIV/0!</v>
      </c>
      <c r="CH371" s="354" t="e">
        <f t="shared" ca="1" si="618"/>
        <v>#DIV/0!</v>
      </c>
      <c r="CI371" s="100" t="e">
        <f t="shared" ca="1" si="619"/>
        <v>#DIV/0!</v>
      </c>
      <c r="CJ371" s="100" t="e">
        <f t="shared" ca="1" si="620"/>
        <v>#DIV/0!</v>
      </c>
      <c r="CK371" s="354" t="e">
        <f t="shared" ca="1" si="621"/>
        <v>#DIV/0!</v>
      </c>
      <c r="CL371" s="100" t="e">
        <f t="shared" ca="1" si="622"/>
        <v>#DIV/0!</v>
      </c>
      <c r="CM371" s="100" t="e">
        <f t="shared" ca="1" si="623"/>
        <v>#DIV/0!</v>
      </c>
      <c r="CN371" s="354" t="e">
        <f t="shared" ca="1" si="624"/>
        <v>#DIV/0!</v>
      </c>
      <c r="CO371" s="354"/>
      <c r="CR371" s="355" t="e">
        <f t="shared" ca="1" si="625"/>
        <v>#DIV/0!</v>
      </c>
      <c r="CS371" s="355" t="e">
        <f t="shared" ca="1" si="626"/>
        <v>#DIV/0!</v>
      </c>
      <c r="CT371" s="355"/>
      <c r="CU371" s="355" t="e">
        <f t="shared" si="627"/>
        <v>#DIV/0!</v>
      </c>
      <c r="CV371" s="355" t="e">
        <f t="shared" ca="1" si="628"/>
        <v>#DIV/0!</v>
      </c>
      <c r="CW371" s="355" t="e">
        <f t="shared" ca="1" si="629"/>
        <v>#DIV/0!</v>
      </c>
      <c r="CX371" s="402"/>
      <c r="CY371" t="e">
        <f t="shared" ca="1" si="630"/>
        <v>#DIV/0!</v>
      </c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</row>
    <row r="372" spans="1:133" x14ac:dyDescent="0.25">
      <c r="A372" s="126">
        <v>293</v>
      </c>
      <c r="B372" s="123" t="str">
        <f>IF(ввод!F295="","",ввод!F295)</f>
        <v/>
      </c>
      <c r="C372" s="123" t="str">
        <f>IF(ввод!G295="","",ввод!G295)</f>
        <v/>
      </c>
      <c r="D372" s="123" t="str">
        <f>IF(ввод!H295="","",ввод!H295)</f>
        <v/>
      </c>
      <c r="E372" s="124" t="str">
        <f>IF(ввод!I295="","",ввод!I295)</f>
        <v/>
      </c>
      <c r="F372" s="100" t="str">
        <f t="shared" si="665"/>
        <v/>
      </c>
      <c r="G372" s="257" t="str">
        <f>IF(AND(F372&gt;=2,COUNTA(ввод!D295)=1),1,"")</f>
        <v/>
      </c>
      <c r="H372" s="100" t="e">
        <f t="shared" si="562"/>
        <v>#DIV/0!</v>
      </c>
      <c r="K372" s="100" t="e">
        <f t="shared" si="558"/>
        <v>#DIV/0!</v>
      </c>
      <c r="M372" s="100" t="e">
        <f>IF(ISNUMBER(парам!$B$8),K372-парам!$B$8,K372-$B$3)</f>
        <v>#DIV/0!</v>
      </c>
      <c r="N372" s="100" t="e">
        <f t="shared" si="559"/>
        <v>#DIV/0!</v>
      </c>
      <c r="O372" s="125" t="e">
        <f t="shared" ca="1" si="563"/>
        <v>#DIV/0!</v>
      </c>
      <c r="P372" s="100">
        <f t="shared" si="564"/>
        <v>0</v>
      </c>
      <c r="Q372" s="100">
        <f t="shared" si="560"/>
        <v>0</v>
      </c>
      <c r="R372" s="125">
        <f t="shared" ca="1" si="565"/>
        <v>0</v>
      </c>
      <c r="S372" s="100" t="e">
        <f t="shared" si="631"/>
        <v>#DIV/0!</v>
      </c>
      <c r="T372" s="100" t="e">
        <f t="shared" si="566"/>
        <v>#DIV/0!</v>
      </c>
      <c r="U372" s="125" t="e">
        <f t="shared" ca="1" si="632"/>
        <v>#DIV/0!</v>
      </c>
      <c r="V372" s="174" t="e">
        <f t="shared" ca="1" si="567"/>
        <v>#DIV/0!</v>
      </c>
      <c r="W372" s="351" t="e">
        <f t="shared" ca="1" si="568"/>
        <v>#DIV/0!</v>
      </c>
      <c r="X372" s="174" t="e">
        <f t="shared" ca="1" si="569"/>
        <v>#DIV/0!</v>
      </c>
      <c r="Y372" s="174" t="e">
        <f t="shared" ca="1" si="570"/>
        <v>#DIV/0!</v>
      </c>
      <c r="Z372" s="351" t="e">
        <f t="shared" si="571"/>
        <v>#DIV/0!</v>
      </c>
      <c r="AA372" s="174" t="e">
        <f t="shared" si="572"/>
        <v>#DIV/0!</v>
      </c>
      <c r="AB372" s="174" t="e">
        <f t="shared" si="573"/>
        <v>#DIV/0!</v>
      </c>
      <c r="AC372" s="352" t="e">
        <f t="shared" si="633"/>
        <v>#DIV/0!</v>
      </c>
      <c r="AD372" s="267" t="e">
        <f t="shared" si="574"/>
        <v>#DIV/0!</v>
      </c>
      <c r="AE372" s="267" t="e">
        <f t="shared" si="575"/>
        <v>#DIV/0!</v>
      </c>
      <c r="AF372" s="354" t="e">
        <f t="shared" ca="1" si="576"/>
        <v>#DIV/0!</v>
      </c>
      <c r="AG372" s="100" t="e">
        <f t="shared" ca="1" si="577"/>
        <v>#DIV/0!</v>
      </c>
      <c r="AH372" s="100" t="e">
        <f t="shared" ca="1" si="578"/>
        <v>#DIV/0!</v>
      </c>
      <c r="AI372" s="354" t="e">
        <f t="shared" ca="1" si="579"/>
        <v>#DIV/0!</v>
      </c>
      <c r="AJ372" s="100" t="e">
        <f t="shared" ca="1" si="580"/>
        <v>#DIV/0!</v>
      </c>
      <c r="AK372" s="100" t="e">
        <f t="shared" ca="1" si="581"/>
        <v>#DIV/0!</v>
      </c>
      <c r="AL372" s="354" t="e">
        <f t="shared" ca="1" si="582"/>
        <v>#DIV/0!</v>
      </c>
      <c r="AM372" s="354" t="e">
        <f t="shared" ca="1" si="583"/>
        <v>#DIV/0!</v>
      </c>
      <c r="AN372" s="100" t="e">
        <f t="shared" ref="AN372:AO372" ca="1" si="669">SUM(AL368:AL372)</f>
        <v>#DIV/0!</v>
      </c>
      <c r="AO372" s="100" t="e">
        <f t="shared" ca="1" si="669"/>
        <v>#DIV/0!</v>
      </c>
      <c r="AP372" s="355" t="e">
        <f t="shared" ca="1" si="585"/>
        <v>#DIV/0!</v>
      </c>
      <c r="AQ372" s="355" t="e">
        <f t="shared" ca="1" si="586"/>
        <v>#DIV/0!</v>
      </c>
      <c r="AR372" s="355" t="e">
        <f t="shared" si="587"/>
        <v>#DIV/0!</v>
      </c>
      <c r="AS372" s="355" t="e">
        <f t="shared" si="588"/>
        <v>#DIV/0!</v>
      </c>
      <c r="AT372" s="355" t="e">
        <f t="shared" ca="1" si="589"/>
        <v>#DIV/0!</v>
      </c>
      <c r="AU372" s="355" t="e">
        <f t="shared" ca="1" si="590"/>
        <v>#DIV/0!</v>
      </c>
      <c r="AV372" s="355" t="e">
        <f t="shared" ca="1" si="591"/>
        <v>#DIV/0!</v>
      </c>
      <c r="AW372" s="379">
        <f t="shared" ca="1" si="592"/>
        <v>0</v>
      </c>
      <c r="AX372" s="351">
        <f t="shared" ca="1" si="593"/>
        <v>0</v>
      </c>
      <c r="AY372" s="174">
        <f t="shared" ca="1" si="594"/>
        <v>0</v>
      </c>
      <c r="AZ372" s="174">
        <f t="shared" ca="1" si="595"/>
        <v>0</v>
      </c>
      <c r="BA372" s="351"/>
      <c r="BB372" s="174"/>
      <c r="BC372" s="174"/>
      <c r="BD372" s="352">
        <f t="shared" si="596"/>
        <v>-1</v>
      </c>
      <c r="BE372" s="267">
        <f t="shared" si="597"/>
        <v>-6</v>
      </c>
      <c r="BF372" s="267">
        <f t="shared" si="598"/>
        <v>-5</v>
      </c>
      <c r="BG372" s="354">
        <f t="shared" ca="1" si="599"/>
        <v>1</v>
      </c>
      <c r="BH372" s="100">
        <f t="shared" ca="1" si="600"/>
        <v>15</v>
      </c>
      <c r="BI372" s="100">
        <f t="shared" ca="1" si="601"/>
        <v>7</v>
      </c>
      <c r="BJ372" s="354">
        <f t="shared" ca="1" si="602"/>
        <v>0</v>
      </c>
      <c r="BK372" s="100">
        <f t="shared" ca="1" si="603"/>
        <v>0</v>
      </c>
      <c r="BL372" s="100">
        <f t="shared" ca="1" si="604"/>
        <v>0</v>
      </c>
      <c r="BM372" s="354">
        <f t="shared" ca="1" si="605"/>
        <v>0</v>
      </c>
      <c r="BN372" s="354"/>
      <c r="BQ372" s="355" t="str">
        <f t="shared" ca="1" si="606"/>
        <v/>
      </c>
      <c r="BR372" s="355" t="str">
        <f t="shared" ca="1" si="607"/>
        <v/>
      </c>
      <c r="BS372" s="355"/>
      <c r="BT372" s="355" t="str">
        <f t="shared" si="608"/>
        <v xml:space="preserve">wr6D </v>
      </c>
      <c r="BU372" s="355" t="str">
        <f t="shared" ca="1" si="609"/>
        <v xml:space="preserve">wr15'15&lt;1S </v>
      </c>
      <c r="BV372" s="355" t="str">
        <f t="shared" ca="1" si="610"/>
        <v/>
      </c>
      <c r="BW372" s="355"/>
      <c r="BX372" s="379" t="e">
        <f t="shared" ca="1" si="611"/>
        <v>#DIV/0!</v>
      </c>
      <c r="BY372" s="351" t="e">
        <f t="shared" ca="1" si="612"/>
        <v>#DIV/0!</v>
      </c>
      <c r="BZ372" s="174" t="e">
        <f t="shared" ca="1" si="613"/>
        <v>#DIV/0!</v>
      </c>
      <c r="CA372" s="174" t="e">
        <f t="shared" ca="1" si="614"/>
        <v>#DIV/0!</v>
      </c>
      <c r="CB372" s="351"/>
      <c r="CC372" s="174"/>
      <c r="CD372" s="174"/>
      <c r="CE372" s="352" t="e">
        <f t="shared" si="615"/>
        <v>#DIV/0!</v>
      </c>
      <c r="CF372" s="267" t="e">
        <f t="shared" si="616"/>
        <v>#DIV/0!</v>
      </c>
      <c r="CG372" s="267" t="e">
        <f t="shared" si="617"/>
        <v>#DIV/0!</v>
      </c>
      <c r="CH372" s="354" t="e">
        <f t="shared" ca="1" si="618"/>
        <v>#DIV/0!</v>
      </c>
      <c r="CI372" s="100" t="e">
        <f t="shared" ca="1" si="619"/>
        <v>#DIV/0!</v>
      </c>
      <c r="CJ372" s="100" t="e">
        <f t="shared" ca="1" si="620"/>
        <v>#DIV/0!</v>
      </c>
      <c r="CK372" s="354" t="e">
        <f t="shared" ca="1" si="621"/>
        <v>#DIV/0!</v>
      </c>
      <c r="CL372" s="100" t="e">
        <f t="shared" ca="1" si="622"/>
        <v>#DIV/0!</v>
      </c>
      <c r="CM372" s="100" t="e">
        <f t="shared" ca="1" si="623"/>
        <v>#DIV/0!</v>
      </c>
      <c r="CN372" s="354" t="e">
        <f t="shared" ca="1" si="624"/>
        <v>#DIV/0!</v>
      </c>
      <c r="CO372" s="354"/>
      <c r="CR372" s="355" t="e">
        <f t="shared" ca="1" si="625"/>
        <v>#DIV/0!</v>
      </c>
      <c r="CS372" s="355" t="e">
        <f t="shared" ca="1" si="626"/>
        <v>#DIV/0!</v>
      </c>
      <c r="CT372" s="355"/>
      <c r="CU372" s="355" t="e">
        <f t="shared" si="627"/>
        <v>#DIV/0!</v>
      </c>
      <c r="CV372" s="355" t="e">
        <f t="shared" ca="1" si="628"/>
        <v>#DIV/0!</v>
      </c>
      <c r="CW372" s="355" t="e">
        <f t="shared" ca="1" si="629"/>
        <v>#DIV/0!</v>
      </c>
      <c r="CX372" s="402"/>
      <c r="CY372" t="e">
        <f t="shared" ca="1" si="630"/>
        <v>#DIV/0!</v>
      </c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</row>
    <row r="373" spans="1:133" x14ac:dyDescent="0.25">
      <c r="A373" s="126">
        <v>294</v>
      </c>
      <c r="B373" s="123" t="str">
        <f>IF(ввод!F296="","",ввод!F296)</f>
        <v/>
      </c>
      <c r="C373" s="123" t="str">
        <f>IF(ввод!G296="","",ввод!G296)</f>
        <v/>
      </c>
      <c r="D373" s="123" t="str">
        <f>IF(ввод!H296="","",ввод!H296)</f>
        <v/>
      </c>
      <c r="E373" s="124" t="str">
        <f>IF(ввод!I296="","",ввод!I296)</f>
        <v/>
      </c>
      <c r="F373" s="100" t="str">
        <f t="shared" si="665"/>
        <v/>
      </c>
      <c r="G373" s="257" t="str">
        <f>IF(AND(F373&gt;=2,COUNTA(ввод!D296)=1),1,"")</f>
        <v/>
      </c>
      <c r="H373" s="100" t="e">
        <f t="shared" si="562"/>
        <v>#DIV/0!</v>
      </c>
      <c r="K373" s="100" t="e">
        <f t="shared" si="558"/>
        <v>#DIV/0!</v>
      </c>
      <c r="M373" s="100" t="e">
        <f>IF(ISNUMBER(парам!$B$8),K373-парам!$B$8,K373-$B$3)</f>
        <v>#DIV/0!</v>
      </c>
      <c r="N373" s="100" t="e">
        <f t="shared" si="559"/>
        <v>#DIV/0!</v>
      </c>
      <c r="O373" s="125" t="e">
        <f t="shared" ca="1" si="563"/>
        <v>#DIV/0!</v>
      </c>
      <c r="P373" s="100">
        <f t="shared" si="564"/>
        <v>0</v>
      </c>
      <c r="Q373" s="100">
        <f t="shared" si="560"/>
        <v>0</v>
      </c>
      <c r="R373" s="125">
        <f t="shared" ca="1" si="565"/>
        <v>0</v>
      </c>
      <c r="S373" s="100" t="e">
        <f t="shared" si="631"/>
        <v>#DIV/0!</v>
      </c>
      <c r="T373" s="100" t="e">
        <f t="shared" si="566"/>
        <v>#DIV/0!</v>
      </c>
      <c r="U373" s="125" t="e">
        <f t="shared" ca="1" si="632"/>
        <v>#DIV/0!</v>
      </c>
      <c r="V373" s="174" t="e">
        <f t="shared" ca="1" si="567"/>
        <v>#DIV/0!</v>
      </c>
      <c r="W373" s="351" t="e">
        <f t="shared" ca="1" si="568"/>
        <v>#DIV/0!</v>
      </c>
      <c r="X373" s="174" t="e">
        <f t="shared" ca="1" si="569"/>
        <v>#DIV/0!</v>
      </c>
      <c r="Y373" s="174" t="e">
        <f t="shared" ca="1" si="570"/>
        <v>#DIV/0!</v>
      </c>
      <c r="Z373" s="351" t="e">
        <f t="shared" si="571"/>
        <v>#DIV/0!</v>
      </c>
      <c r="AA373" s="174" t="e">
        <f t="shared" si="572"/>
        <v>#DIV/0!</v>
      </c>
      <c r="AB373" s="174" t="e">
        <f t="shared" si="573"/>
        <v>#DIV/0!</v>
      </c>
      <c r="AC373" s="352" t="e">
        <f t="shared" si="633"/>
        <v>#DIV/0!</v>
      </c>
      <c r="AD373" s="267" t="e">
        <f t="shared" si="574"/>
        <v>#DIV/0!</v>
      </c>
      <c r="AE373" s="267" t="e">
        <f t="shared" si="575"/>
        <v>#DIV/0!</v>
      </c>
      <c r="AF373" s="354" t="e">
        <f t="shared" ca="1" si="576"/>
        <v>#DIV/0!</v>
      </c>
      <c r="AG373" s="100" t="e">
        <f t="shared" ca="1" si="577"/>
        <v>#DIV/0!</v>
      </c>
      <c r="AH373" s="100" t="e">
        <f t="shared" ca="1" si="578"/>
        <v>#DIV/0!</v>
      </c>
      <c r="AI373" s="354" t="e">
        <f t="shared" ca="1" si="579"/>
        <v>#DIV/0!</v>
      </c>
      <c r="AJ373" s="100" t="e">
        <f t="shared" ca="1" si="580"/>
        <v>#DIV/0!</v>
      </c>
      <c r="AK373" s="100" t="e">
        <f t="shared" ca="1" si="581"/>
        <v>#DIV/0!</v>
      </c>
      <c r="AL373" s="354" t="e">
        <f t="shared" ca="1" si="582"/>
        <v>#DIV/0!</v>
      </c>
      <c r="AM373" s="354" t="e">
        <f t="shared" ca="1" si="583"/>
        <v>#DIV/0!</v>
      </c>
      <c r="AN373" s="100" t="e">
        <f t="shared" ref="AN373:AO373" ca="1" si="670">SUM(AL369:AL373)</f>
        <v>#DIV/0!</v>
      </c>
      <c r="AO373" s="100" t="e">
        <f t="shared" ca="1" si="670"/>
        <v>#DIV/0!</v>
      </c>
      <c r="AP373" s="355" t="e">
        <f t="shared" ca="1" si="585"/>
        <v>#DIV/0!</v>
      </c>
      <c r="AQ373" s="355" t="e">
        <f t="shared" ca="1" si="586"/>
        <v>#DIV/0!</v>
      </c>
      <c r="AR373" s="355" t="e">
        <f t="shared" si="587"/>
        <v>#DIV/0!</v>
      </c>
      <c r="AS373" s="355" t="e">
        <f t="shared" si="588"/>
        <v>#DIV/0!</v>
      </c>
      <c r="AT373" s="355" t="e">
        <f t="shared" ca="1" si="589"/>
        <v>#DIV/0!</v>
      </c>
      <c r="AU373" s="355" t="e">
        <f t="shared" ca="1" si="590"/>
        <v>#DIV/0!</v>
      </c>
      <c r="AV373" s="355" t="e">
        <f t="shared" ca="1" si="591"/>
        <v>#DIV/0!</v>
      </c>
      <c r="AW373" s="379">
        <f t="shared" ca="1" si="592"/>
        <v>0</v>
      </c>
      <c r="AX373" s="351">
        <f t="shared" ca="1" si="593"/>
        <v>0</v>
      </c>
      <c r="AY373" s="174">
        <f t="shared" ca="1" si="594"/>
        <v>0</v>
      </c>
      <c r="AZ373" s="174">
        <f t="shared" ca="1" si="595"/>
        <v>0</v>
      </c>
      <c r="BA373" s="351"/>
      <c r="BB373" s="174"/>
      <c r="BC373" s="174"/>
      <c r="BD373" s="352">
        <f t="shared" si="596"/>
        <v>-1</v>
      </c>
      <c r="BE373" s="267">
        <f t="shared" si="597"/>
        <v>-6</v>
      </c>
      <c r="BF373" s="267">
        <f t="shared" si="598"/>
        <v>-5</v>
      </c>
      <c r="BG373" s="354">
        <f t="shared" ca="1" si="599"/>
        <v>1</v>
      </c>
      <c r="BH373" s="100">
        <f t="shared" ca="1" si="600"/>
        <v>15</v>
      </c>
      <c r="BI373" s="100">
        <f t="shared" ca="1" si="601"/>
        <v>7</v>
      </c>
      <c r="BJ373" s="354">
        <f t="shared" ca="1" si="602"/>
        <v>0</v>
      </c>
      <c r="BK373" s="100">
        <f t="shared" ca="1" si="603"/>
        <v>0</v>
      </c>
      <c r="BL373" s="100">
        <f t="shared" ca="1" si="604"/>
        <v>0</v>
      </c>
      <c r="BM373" s="354">
        <f t="shared" ca="1" si="605"/>
        <v>0</v>
      </c>
      <c r="BN373" s="354"/>
      <c r="BQ373" s="355" t="str">
        <f t="shared" ca="1" si="606"/>
        <v/>
      </c>
      <c r="BR373" s="355" t="str">
        <f t="shared" ca="1" si="607"/>
        <v/>
      </c>
      <c r="BS373" s="355"/>
      <c r="BT373" s="355" t="str">
        <f t="shared" si="608"/>
        <v xml:space="preserve">wr6D </v>
      </c>
      <c r="BU373" s="355" t="str">
        <f t="shared" ca="1" si="609"/>
        <v xml:space="preserve">wr15'15&lt;1S </v>
      </c>
      <c r="BV373" s="355" t="str">
        <f t="shared" ca="1" si="610"/>
        <v/>
      </c>
      <c r="BW373" s="355"/>
      <c r="BX373" s="379" t="e">
        <f t="shared" ca="1" si="611"/>
        <v>#DIV/0!</v>
      </c>
      <c r="BY373" s="351" t="e">
        <f t="shared" ca="1" si="612"/>
        <v>#DIV/0!</v>
      </c>
      <c r="BZ373" s="174" t="e">
        <f t="shared" ca="1" si="613"/>
        <v>#DIV/0!</v>
      </c>
      <c r="CA373" s="174" t="e">
        <f t="shared" ca="1" si="614"/>
        <v>#DIV/0!</v>
      </c>
      <c r="CB373" s="351"/>
      <c r="CC373" s="174"/>
      <c r="CD373" s="174"/>
      <c r="CE373" s="352" t="e">
        <f t="shared" si="615"/>
        <v>#DIV/0!</v>
      </c>
      <c r="CF373" s="267" t="e">
        <f t="shared" si="616"/>
        <v>#DIV/0!</v>
      </c>
      <c r="CG373" s="267" t="e">
        <f t="shared" si="617"/>
        <v>#DIV/0!</v>
      </c>
      <c r="CH373" s="354" t="e">
        <f t="shared" ca="1" si="618"/>
        <v>#DIV/0!</v>
      </c>
      <c r="CI373" s="100" t="e">
        <f t="shared" ca="1" si="619"/>
        <v>#DIV/0!</v>
      </c>
      <c r="CJ373" s="100" t="e">
        <f t="shared" ca="1" si="620"/>
        <v>#DIV/0!</v>
      </c>
      <c r="CK373" s="354" t="e">
        <f t="shared" ca="1" si="621"/>
        <v>#DIV/0!</v>
      </c>
      <c r="CL373" s="100" t="e">
        <f t="shared" ca="1" si="622"/>
        <v>#DIV/0!</v>
      </c>
      <c r="CM373" s="100" t="e">
        <f t="shared" ca="1" si="623"/>
        <v>#DIV/0!</v>
      </c>
      <c r="CN373" s="354" t="e">
        <f t="shared" ca="1" si="624"/>
        <v>#DIV/0!</v>
      </c>
      <c r="CO373" s="354"/>
      <c r="CR373" s="355" t="e">
        <f t="shared" ca="1" si="625"/>
        <v>#DIV/0!</v>
      </c>
      <c r="CS373" s="355" t="e">
        <f t="shared" ca="1" si="626"/>
        <v>#DIV/0!</v>
      </c>
      <c r="CT373" s="355"/>
      <c r="CU373" s="355" t="e">
        <f t="shared" si="627"/>
        <v>#DIV/0!</v>
      </c>
      <c r="CV373" s="355" t="e">
        <f t="shared" ca="1" si="628"/>
        <v>#DIV/0!</v>
      </c>
      <c r="CW373" s="355" t="e">
        <f t="shared" ca="1" si="629"/>
        <v>#DIV/0!</v>
      </c>
      <c r="CX373" s="402"/>
      <c r="CY373" t="e">
        <f t="shared" ca="1" si="630"/>
        <v>#DIV/0!</v>
      </c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</row>
    <row r="374" spans="1:133" x14ac:dyDescent="0.25">
      <c r="A374" s="126">
        <v>295</v>
      </c>
      <c r="B374" s="123" t="str">
        <f>IF(ввод!F297="","",ввод!F297)</f>
        <v/>
      </c>
      <c r="C374" s="123" t="str">
        <f>IF(ввод!G297="","",ввод!G297)</f>
        <v/>
      </c>
      <c r="D374" s="123" t="str">
        <f>IF(ввод!H297="","",ввод!H297)</f>
        <v/>
      </c>
      <c r="E374" s="124" t="str">
        <f>IF(ввод!I297="","",ввод!I297)</f>
        <v/>
      </c>
      <c r="F374" s="100" t="str">
        <f t="shared" si="665"/>
        <v/>
      </c>
      <c r="G374" s="257" t="str">
        <f>IF(AND(F374&gt;=2,COUNTA(ввод!D297)=1),1,"")</f>
        <v/>
      </c>
      <c r="H374" s="100" t="e">
        <f t="shared" si="562"/>
        <v>#DIV/0!</v>
      </c>
      <c r="K374" s="100" t="e">
        <f t="shared" si="558"/>
        <v>#DIV/0!</v>
      </c>
      <c r="M374" s="100" t="e">
        <f>IF(ISNUMBER(парам!$B$8),K374-парам!$B$8,K374-$B$3)</f>
        <v>#DIV/0!</v>
      </c>
      <c r="N374" s="100" t="e">
        <f t="shared" si="559"/>
        <v>#DIV/0!</v>
      </c>
      <c r="O374" s="125" t="e">
        <f t="shared" ca="1" si="563"/>
        <v>#DIV/0!</v>
      </c>
      <c r="P374" s="100">
        <f t="shared" si="564"/>
        <v>0</v>
      </c>
      <c r="Q374" s="100">
        <f t="shared" si="560"/>
        <v>0</v>
      </c>
      <c r="R374" s="125">
        <f t="shared" ca="1" si="565"/>
        <v>0</v>
      </c>
      <c r="S374" s="100" t="e">
        <f t="shared" si="631"/>
        <v>#DIV/0!</v>
      </c>
      <c r="T374" s="100" t="e">
        <f t="shared" si="566"/>
        <v>#DIV/0!</v>
      </c>
      <c r="U374" s="125" t="e">
        <f t="shared" ca="1" si="632"/>
        <v>#DIV/0!</v>
      </c>
      <c r="V374" s="174" t="e">
        <f t="shared" ca="1" si="567"/>
        <v>#DIV/0!</v>
      </c>
      <c r="W374" s="351" t="e">
        <f t="shared" ca="1" si="568"/>
        <v>#DIV/0!</v>
      </c>
      <c r="X374" s="174" t="e">
        <f t="shared" ca="1" si="569"/>
        <v>#DIV/0!</v>
      </c>
      <c r="Y374" s="174" t="e">
        <f t="shared" ca="1" si="570"/>
        <v>#DIV/0!</v>
      </c>
      <c r="Z374" s="351" t="e">
        <f t="shared" si="571"/>
        <v>#DIV/0!</v>
      </c>
      <c r="AA374" s="174" t="e">
        <f t="shared" si="572"/>
        <v>#DIV/0!</v>
      </c>
      <c r="AB374" s="174" t="e">
        <f t="shared" si="573"/>
        <v>#DIV/0!</v>
      </c>
      <c r="AC374" s="352" t="e">
        <f t="shared" si="633"/>
        <v>#DIV/0!</v>
      </c>
      <c r="AD374" s="267" t="e">
        <f t="shared" si="574"/>
        <v>#DIV/0!</v>
      </c>
      <c r="AE374" s="267" t="e">
        <f t="shared" si="575"/>
        <v>#DIV/0!</v>
      </c>
      <c r="AF374" s="354" t="e">
        <f t="shared" ca="1" si="576"/>
        <v>#DIV/0!</v>
      </c>
      <c r="AG374" s="100" t="e">
        <f t="shared" ca="1" si="577"/>
        <v>#DIV/0!</v>
      </c>
      <c r="AH374" s="100" t="e">
        <f t="shared" ca="1" si="578"/>
        <v>#DIV/0!</v>
      </c>
      <c r="AI374" s="354" t="e">
        <f t="shared" ca="1" si="579"/>
        <v>#DIV/0!</v>
      </c>
      <c r="AJ374" s="100" t="e">
        <f t="shared" ca="1" si="580"/>
        <v>#DIV/0!</v>
      </c>
      <c r="AK374" s="100" t="e">
        <f t="shared" ca="1" si="581"/>
        <v>#DIV/0!</v>
      </c>
      <c r="AL374" s="354" t="e">
        <f t="shared" ca="1" si="582"/>
        <v>#DIV/0!</v>
      </c>
      <c r="AM374" s="354" t="e">
        <f t="shared" ca="1" si="583"/>
        <v>#DIV/0!</v>
      </c>
      <c r="AN374" s="100" t="e">
        <f t="shared" ref="AN374:AO374" ca="1" si="671">SUM(AL370:AL374)</f>
        <v>#DIV/0!</v>
      </c>
      <c r="AO374" s="100" t="e">
        <f t="shared" ca="1" si="671"/>
        <v>#DIV/0!</v>
      </c>
      <c r="AP374" s="355" t="e">
        <f t="shared" ca="1" si="585"/>
        <v>#DIV/0!</v>
      </c>
      <c r="AQ374" s="355" t="e">
        <f t="shared" ca="1" si="586"/>
        <v>#DIV/0!</v>
      </c>
      <c r="AR374" s="355" t="e">
        <f t="shared" si="587"/>
        <v>#DIV/0!</v>
      </c>
      <c r="AS374" s="355" t="e">
        <f t="shared" si="588"/>
        <v>#DIV/0!</v>
      </c>
      <c r="AT374" s="355" t="e">
        <f t="shared" ca="1" si="589"/>
        <v>#DIV/0!</v>
      </c>
      <c r="AU374" s="355" t="e">
        <f t="shared" ca="1" si="590"/>
        <v>#DIV/0!</v>
      </c>
      <c r="AV374" s="355" t="e">
        <f t="shared" ca="1" si="591"/>
        <v>#DIV/0!</v>
      </c>
      <c r="AW374" s="379">
        <f t="shared" ca="1" si="592"/>
        <v>0</v>
      </c>
      <c r="AX374" s="351">
        <f t="shared" ca="1" si="593"/>
        <v>0</v>
      </c>
      <c r="AY374" s="174">
        <f t="shared" ca="1" si="594"/>
        <v>0</v>
      </c>
      <c r="AZ374" s="174">
        <f t="shared" ca="1" si="595"/>
        <v>0</v>
      </c>
      <c r="BA374" s="351"/>
      <c r="BB374" s="174"/>
      <c r="BC374" s="174"/>
      <c r="BD374" s="352">
        <f t="shared" si="596"/>
        <v>-1</v>
      </c>
      <c r="BE374" s="267">
        <f t="shared" si="597"/>
        <v>-6</v>
      </c>
      <c r="BF374" s="267">
        <f t="shared" si="598"/>
        <v>-5</v>
      </c>
      <c r="BG374" s="354">
        <f t="shared" ca="1" si="599"/>
        <v>1</v>
      </c>
      <c r="BH374" s="100">
        <f t="shared" ca="1" si="600"/>
        <v>15</v>
      </c>
      <c r="BI374" s="100">
        <f t="shared" ca="1" si="601"/>
        <v>7</v>
      </c>
      <c r="BJ374" s="354">
        <f t="shared" ca="1" si="602"/>
        <v>0</v>
      </c>
      <c r="BK374" s="100">
        <f t="shared" ca="1" si="603"/>
        <v>0</v>
      </c>
      <c r="BL374" s="100">
        <f t="shared" ca="1" si="604"/>
        <v>0</v>
      </c>
      <c r="BM374" s="354">
        <f t="shared" ca="1" si="605"/>
        <v>0</v>
      </c>
      <c r="BN374" s="354"/>
      <c r="BQ374" s="355" t="str">
        <f t="shared" ca="1" si="606"/>
        <v/>
      </c>
      <c r="BR374" s="355" t="str">
        <f t="shared" ca="1" si="607"/>
        <v/>
      </c>
      <c r="BS374" s="355"/>
      <c r="BT374" s="355" t="str">
        <f t="shared" si="608"/>
        <v xml:space="preserve">wr6D </v>
      </c>
      <c r="BU374" s="355" t="str">
        <f t="shared" ca="1" si="609"/>
        <v xml:space="preserve">wr15'15&lt;1S </v>
      </c>
      <c r="BV374" s="355" t="str">
        <f t="shared" ca="1" si="610"/>
        <v/>
      </c>
      <c r="BW374" s="355"/>
      <c r="BX374" s="379" t="e">
        <f t="shared" ca="1" si="611"/>
        <v>#DIV/0!</v>
      </c>
      <c r="BY374" s="351" t="e">
        <f t="shared" ca="1" si="612"/>
        <v>#DIV/0!</v>
      </c>
      <c r="BZ374" s="174" t="e">
        <f t="shared" ca="1" si="613"/>
        <v>#DIV/0!</v>
      </c>
      <c r="CA374" s="174" t="e">
        <f t="shared" ca="1" si="614"/>
        <v>#DIV/0!</v>
      </c>
      <c r="CB374" s="351"/>
      <c r="CC374" s="174"/>
      <c r="CD374" s="174"/>
      <c r="CE374" s="352" t="e">
        <f t="shared" si="615"/>
        <v>#DIV/0!</v>
      </c>
      <c r="CF374" s="267" t="e">
        <f t="shared" si="616"/>
        <v>#DIV/0!</v>
      </c>
      <c r="CG374" s="267" t="e">
        <f t="shared" si="617"/>
        <v>#DIV/0!</v>
      </c>
      <c r="CH374" s="354" t="e">
        <f t="shared" ca="1" si="618"/>
        <v>#DIV/0!</v>
      </c>
      <c r="CI374" s="100" t="e">
        <f t="shared" ca="1" si="619"/>
        <v>#DIV/0!</v>
      </c>
      <c r="CJ374" s="100" t="e">
        <f t="shared" ca="1" si="620"/>
        <v>#DIV/0!</v>
      </c>
      <c r="CK374" s="354" t="e">
        <f t="shared" ca="1" si="621"/>
        <v>#DIV/0!</v>
      </c>
      <c r="CL374" s="100" t="e">
        <f t="shared" ca="1" si="622"/>
        <v>#DIV/0!</v>
      </c>
      <c r="CM374" s="100" t="e">
        <f t="shared" ca="1" si="623"/>
        <v>#DIV/0!</v>
      </c>
      <c r="CN374" s="354" t="e">
        <f t="shared" ca="1" si="624"/>
        <v>#DIV/0!</v>
      </c>
      <c r="CO374" s="354"/>
      <c r="CR374" s="355" t="e">
        <f t="shared" ca="1" si="625"/>
        <v>#DIV/0!</v>
      </c>
      <c r="CS374" s="355" t="e">
        <f t="shared" ca="1" si="626"/>
        <v>#DIV/0!</v>
      </c>
      <c r="CT374" s="355"/>
      <c r="CU374" s="355" t="e">
        <f t="shared" si="627"/>
        <v>#DIV/0!</v>
      </c>
      <c r="CV374" s="355" t="e">
        <f t="shared" ca="1" si="628"/>
        <v>#DIV/0!</v>
      </c>
      <c r="CW374" s="355" t="e">
        <f t="shared" ca="1" si="629"/>
        <v>#DIV/0!</v>
      </c>
      <c r="CX374" s="402"/>
      <c r="CY374" t="e">
        <f t="shared" ca="1" si="630"/>
        <v>#DIV/0!</v>
      </c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</row>
    <row r="375" spans="1:133" x14ac:dyDescent="0.25">
      <c r="A375" s="126">
        <v>296</v>
      </c>
      <c r="B375" s="123" t="str">
        <f>IF(ввод!F298="","",ввод!F298)</f>
        <v/>
      </c>
      <c r="C375" s="123" t="str">
        <f>IF(ввод!G298="","",ввод!G298)</f>
        <v/>
      </c>
      <c r="D375" s="123" t="str">
        <f>IF(ввод!H298="","",ввод!H298)</f>
        <v/>
      </c>
      <c r="E375" s="124" t="str">
        <f>IF(ввод!I298="","",ввод!I298)</f>
        <v/>
      </c>
      <c r="F375" s="100" t="str">
        <f t="shared" si="665"/>
        <v/>
      </c>
      <c r="G375" s="257" t="str">
        <f>IF(AND(F375&gt;=2,COUNTA(ввод!D298)=1),1,"")</f>
        <v/>
      </c>
      <c r="H375" s="100" t="e">
        <f t="shared" si="562"/>
        <v>#DIV/0!</v>
      </c>
      <c r="K375" s="100" t="e">
        <f t="shared" si="558"/>
        <v>#DIV/0!</v>
      </c>
      <c r="M375" s="100" t="e">
        <f>IF(ISNUMBER(парам!$B$8),K375-парам!$B$8,K375-$B$3)</f>
        <v>#DIV/0!</v>
      </c>
      <c r="N375" s="100" t="e">
        <f t="shared" si="559"/>
        <v>#DIV/0!</v>
      </c>
      <c r="O375" s="125" t="e">
        <f t="shared" ca="1" si="563"/>
        <v>#DIV/0!</v>
      </c>
      <c r="P375" s="100">
        <f t="shared" si="564"/>
        <v>0</v>
      </c>
      <c r="Q375" s="100">
        <f t="shared" si="560"/>
        <v>0</v>
      </c>
      <c r="R375" s="125">
        <f t="shared" ca="1" si="565"/>
        <v>0</v>
      </c>
      <c r="S375" s="100" t="e">
        <f t="shared" si="631"/>
        <v>#DIV/0!</v>
      </c>
      <c r="T375" s="100" t="e">
        <f t="shared" si="566"/>
        <v>#DIV/0!</v>
      </c>
      <c r="U375" s="125" t="e">
        <f t="shared" ca="1" si="632"/>
        <v>#DIV/0!</v>
      </c>
      <c r="V375" s="174" t="e">
        <f t="shared" ca="1" si="567"/>
        <v>#DIV/0!</v>
      </c>
      <c r="W375" s="351" t="e">
        <f t="shared" ca="1" si="568"/>
        <v>#DIV/0!</v>
      </c>
      <c r="X375" s="174" t="e">
        <f t="shared" ca="1" si="569"/>
        <v>#DIV/0!</v>
      </c>
      <c r="Y375" s="174" t="e">
        <f t="shared" ca="1" si="570"/>
        <v>#DIV/0!</v>
      </c>
      <c r="Z375" s="351" t="e">
        <f t="shared" si="571"/>
        <v>#DIV/0!</v>
      </c>
      <c r="AA375" s="174" t="e">
        <f t="shared" si="572"/>
        <v>#DIV/0!</v>
      </c>
      <c r="AB375" s="174" t="e">
        <f t="shared" si="573"/>
        <v>#DIV/0!</v>
      </c>
      <c r="AC375" s="352" t="e">
        <f t="shared" si="633"/>
        <v>#DIV/0!</v>
      </c>
      <c r="AD375" s="267" t="e">
        <f t="shared" si="574"/>
        <v>#DIV/0!</v>
      </c>
      <c r="AE375" s="267" t="e">
        <f t="shared" si="575"/>
        <v>#DIV/0!</v>
      </c>
      <c r="AF375" s="354" t="e">
        <f t="shared" ca="1" si="576"/>
        <v>#DIV/0!</v>
      </c>
      <c r="AG375" s="100" t="e">
        <f t="shared" ca="1" si="577"/>
        <v>#DIV/0!</v>
      </c>
      <c r="AH375" s="100" t="e">
        <f t="shared" ca="1" si="578"/>
        <v>#DIV/0!</v>
      </c>
      <c r="AI375" s="354" t="e">
        <f t="shared" ca="1" si="579"/>
        <v>#DIV/0!</v>
      </c>
      <c r="AJ375" s="100" t="e">
        <f t="shared" ca="1" si="580"/>
        <v>#DIV/0!</v>
      </c>
      <c r="AK375" s="100" t="e">
        <f t="shared" ca="1" si="581"/>
        <v>#DIV/0!</v>
      </c>
      <c r="AL375" s="354" t="e">
        <f t="shared" ca="1" si="582"/>
        <v>#DIV/0!</v>
      </c>
      <c r="AM375" s="354" t="e">
        <f t="shared" ca="1" si="583"/>
        <v>#DIV/0!</v>
      </c>
      <c r="AN375" s="100" t="e">
        <f t="shared" ref="AN375:AO375" ca="1" si="672">SUM(AL371:AL375)</f>
        <v>#DIV/0!</v>
      </c>
      <c r="AO375" s="100" t="e">
        <f t="shared" ca="1" si="672"/>
        <v>#DIV/0!</v>
      </c>
      <c r="AP375" s="355" t="e">
        <f t="shared" ca="1" si="585"/>
        <v>#DIV/0!</v>
      </c>
      <c r="AQ375" s="355" t="e">
        <f t="shared" ca="1" si="586"/>
        <v>#DIV/0!</v>
      </c>
      <c r="AR375" s="355" t="e">
        <f t="shared" si="587"/>
        <v>#DIV/0!</v>
      </c>
      <c r="AS375" s="355" t="e">
        <f t="shared" si="588"/>
        <v>#DIV/0!</v>
      </c>
      <c r="AT375" s="355" t="e">
        <f t="shared" ca="1" si="589"/>
        <v>#DIV/0!</v>
      </c>
      <c r="AU375" s="355" t="e">
        <f t="shared" ca="1" si="590"/>
        <v>#DIV/0!</v>
      </c>
      <c r="AV375" s="355" t="e">
        <f t="shared" ca="1" si="591"/>
        <v>#DIV/0!</v>
      </c>
      <c r="AW375" s="379">
        <f t="shared" ca="1" si="592"/>
        <v>0</v>
      </c>
      <c r="AX375" s="351">
        <f t="shared" ca="1" si="593"/>
        <v>0</v>
      </c>
      <c r="AY375" s="174">
        <f t="shared" ca="1" si="594"/>
        <v>0</v>
      </c>
      <c r="AZ375" s="174">
        <f t="shared" ca="1" si="595"/>
        <v>0</v>
      </c>
      <c r="BA375" s="351"/>
      <c r="BB375" s="174"/>
      <c r="BC375" s="174"/>
      <c r="BD375" s="352">
        <f t="shared" si="596"/>
        <v>-1</v>
      </c>
      <c r="BE375" s="267">
        <f t="shared" si="597"/>
        <v>-6</v>
      </c>
      <c r="BF375" s="267">
        <f t="shared" si="598"/>
        <v>-5</v>
      </c>
      <c r="BG375" s="354">
        <f t="shared" ca="1" si="599"/>
        <v>1</v>
      </c>
      <c r="BH375" s="100">
        <f t="shared" ca="1" si="600"/>
        <v>15</v>
      </c>
      <c r="BI375" s="100">
        <f t="shared" ca="1" si="601"/>
        <v>7</v>
      </c>
      <c r="BJ375" s="354">
        <f t="shared" ca="1" si="602"/>
        <v>0</v>
      </c>
      <c r="BK375" s="100">
        <f t="shared" ca="1" si="603"/>
        <v>0</v>
      </c>
      <c r="BL375" s="100">
        <f t="shared" ca="1" si="604"/>
        <v>0</v>
      </c>
      <c r="BM375" s="354">
        <f t="shared" ca="1" si="605"/>
        <v>0</v>
      </c>
      <c r="BN375" s="354"/>
      <c r="BQ375" s="355" t="str">
        <f t="shared" ca="1" si="606"/>
        <v/>
      </c>
      <c r="BR375" s="355" t="str">
        <f t="shared" ca="1" si="607"/>
        <v/>
      </c>
      <c r="BS375" s="355"/>
      <c r="BT375" s="355" t="str">
        <f t="shared" si="608"/>
        <v xml:space="preserve">wr6D </v>
      </c>
      <c r="BU375" s="355" t="str">
        <f t="shared" ca="1" si="609"/>
        <v xml:space="preserve">wr15'15&lt;1S </v>
      </c>
      <c r="BV375" s="355" t="str">
        <f t="shared" ca="1" si="610"/>
        <v/>
      </c>
      <c r="BW375" s="355"/>
      <c r="BX375" s="379" t="e">
        <f t="shared" ca="1" si="611"/>
        <v>#DIV/0!</v>
      </c>
      <c r="BY375" s="351" t="e">
        <f t="shared" ca="1" si="612"/>
        <v>#DIV/0!</v>
      </c>
      <c r="BZ375" s="174" t="e">
        <f t="shared" ca="1" si="613"/>
        <v>#DIV/0!</v>
      </c>
      <c r="CA375" s="174" t="e">
        <f t="shared" ca="1" si="614"/>
        <v>#DIV/0!</v>
      </c>
      <c r="CB375" s="351"/>
      <c r="CC375" s="174"/>
      <c r="CD375" s="174"/>
      <c r="CE375" s="352" t="e">
        <f t="shared" si="615"/>
        <v>#DIV/0!</v>
      </c>
      <c r="CF375" s="267" t="e">
        <f t="shared" si="616"/>
        <v>#DIV/0!</v>
      </c>
      <c r="CG375" s="267" t="e">
        <f t="shared" si="617"/>
        <v>#DIV/0!</v>
      </c>
      <c r="CH375" s="354" t="e">
        <f t="shared" ca="1" si="618"/>
        <v>#DIV/0!</v>
      </c>
      <c r="CI375" s="100" t="e">
        <f t="shared" ca="1" si="619"/>
        <v>#DIV/0!</v>
      </c>
      <c r="CJ375" s="100" t="e">
        <f t="shared" ca="1" si="620"/>
        <v>#DIV/0!</v>
      </c>
      <c r="CK375" s="354" t="e">
        <f t="shared" ca="1" si="621"/>
        <v>#DIV/0!</v>
      </c>
      <c r="CL375" s="100" t="e">
        <f t="shared" ca="1" si="622"/>
        <v>#DIV/0!</v>
      </c>
      <c r="CM375" s="100" t="e">
        <f t="shared" ca="1" si="623"/>
        <v>#DIV/0!</v>
      </c>
      <c r="CN375" s="354" t="e">
        <f t="shared" ca="1" si="624"/>
        <v>#DIV/0!</v>
      </c>
      <c r="CO375" s="354"/>
      <c r="CR375" s="355" t="e">
        <f t="shared" ca="1" si="625"/>
        <v>#DIV/0!</v>
      </c>
      <c r="CS375" s="355" t="e">
        <f t="shared" ca="1" si="626"/>
        <v>#DIV/0!</v>
      </c>
      <c r="CT375" s="355"/>
      <c r="CU375" s="355" t="e">
        <f t="shared" si="627"/>
        <v>#DIV/0!</v>
      </c>
      <c r="CV375" s="355" t="e">
        <f t="shared" ca="1" si="628"/>
        <v>#DIV/0!</v>
      </c>
      <c r="CW375" s="355" t="e">
        <f t="shared" ca="1" si="629"/>
        <v>#DIV/0!</v>
      </c>
      <c r="CX375" s="402"/>
      <c r="CY375" t="e">
        <f t="shared" ca="1" si="630"/>
        <v>#DIV/0!</v>
      </c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</row>
    <row r="376" spans="1:133" x14ac:dyDescent="0.25">
      <c r="A376" s="126">
        <v>297</v>
      </c>
      <c r="B376" s="123" t="str">
        <f>IF(ввод!F299="","",ввод!F299)</f>
        <v/>
      </c>
      <c r="C376" s="123" t="str">
        <f>IF(ввод!G299="","",ввод!G299)</f>
        <v/>
      </c>
      <c r="D376" s="123" t="str">
        <f>IF(ввод!H299="","",ввод!H299)</f>
        <v/>
      </c>
      <c r="E376" s="124" t="str">
        <f>IF(ввод!I299="","",ввод!I299)</f>
        <v/>
      </c>
      <c r="F376" s="100" t="str">
        <f t="shared" si="665"/>
        <v/>
      </c>
      <c r="G376" s="257" t="str">
        <f>IF(AND(F376&gt;=2,COUNTA(ввод!D299)=1),1,"")</f>
        <v/>
      </c>
      <c r="H376" s="100" t="e">
        <f t="shared" si="562"/>
        <v>#DIV/0!</v>
      </c>
      <c r="K376" s="100" t="e">
        <f t="shared" si="558"/>
        <v>#DIV/0!</v>
      </c>
      <c r="M376" s="100" t="e">
        <f>IF(ISNUMBER(парам!$B$8),K376-парам!$B$8,K376-$B$3)</f>
        <v>#DIV/0!</v>
      </c>
      <c r="N376" s="100" t="e">
        <f t="shared" si="559"/>
        <v>#DIV/0!</v>
      </c>
      <c r="O376" s="125" t="e">
        <f t="shared" ca="1" si="563"/>
        <v>#DIV/0!</v>
      </c>
      <c r="P376" s="100">
        <f t="shared" si="564"/>
        <v>0</v>
      </c>
      <c r="Q376" s="100">
        <f t="shared" si="560"/>
        <v>0</v>
      </c>
      <c r="R376" s="125">
        <f t="shared" ca="1" si="565"/>
        <v>0</v>
      </c>
      <c r="S376" s="100" t="e">
        <f t="shared" si="631"/>
        <v>#DIV/0!</v>
      </c>
      <c r="T376" s="100" t="e">
        <f t="shared" si="566"/>
        <v>#DIV/0!</v>
      </c>
      <c r="U376" s="125" t="e">
        <f t="shared" ca="1" si="632"/>
        <v>#DIV/0!</v>
      </c>
      <c r="V376" s="174" t="e">
        <f t="shared" ca="1" si="567"/>
        <v>#DIV/0!</v>
      </c>
      <c r="W376" s="351" t="e">
        <f t="shared" ca="1" si="568"/>
        <v>#DIV/0!</v>
      </c>
      <c r="X376" s="174" t="e">
        <f t="shared" ca="1" si="569"/>
        <v>#DIV/0!</v>
      </c>
      <c r="Y376" s="174" t="e">
        <f t="shared" ca="1" si="570"/>
        <v>#DIV/0!</v>
      </c>
      <c r="Z376" s="351" t="e">
        <f t="shared" si="571"/>
        <v>#DIV/0!</v>
      </c>
      <c r="AA376" s="174" t="e">
        <f t="shared" si="572"/>
        <v>#DIV/0!</v>
      </c>
      <c r="AB376" s="174" t="e">
        <f t="shared" si="573"/>
        <v>#DIV/0!</v>
      </c>
      <c r="AC376" s="352" t="e">
        <f t="shared" si="633"/>
        <v>#DIV/0!</v>
      </c>
      <c r="AD376" s="267" t="e">
        <f t="shared" si="574"/>
        <v>#DIV/0!</v>
      </c>
      <c r="AE376" s="267" t="e">
        <f t="shared" si="575"/>
        <v>#DIV/0!</v>
      </c>
      <c r="AF376" s="354" t="e">
        <f t="shared" ca="1" si="576"/>
        <v>#DIV/0!</v>
      </c>
      <c r="AG376" s="100" t="e">
        <f t="shared" ca="1" si="577"/>
        <v>#DIV/0!</v>
      </c>
      <c r="AH376" s="100" t="e">
        <f t="shared" ca="1" si="578"/>
        <v>#DIV/0!</v>
      </c>
      <c r="AI376" s="354" t="e">
        <f t="shared" ca="1" si="579"/>
        <v>#DIV/0!</v>
      </c>
      <c r="AJ376" s="100" t="e">
        <f t="shared" ca="1" si="580"/>
        <v>#DIV/0!</v>
      </c>
      <c r="AK376" s="100" t="e">
        <f t="shared" ca="1" si="581"/>
        <v>#DIV/0!</v>
      </c>
      <c r="AL376" s="354" t="e">
        <f t="shared" ca="1" si="582"/>
        <v>#DIV/0!</v>
      </c>
      <c r="AM376" s="354" t="e">
        <f t="shared" ca="1" si="583"/>
        <v>#DIV/0!</v>
      </c>
      <c r="AN376" s="100" t="e">
        <f t="shared" ref="AN376:AO376" ca="1" si="673">SUM(AL372:AL376)</f>
        <v>#DIV/0!</v>
      </c>
      <c r="AO376" s="100" t="e">
        <f t="shared" ca="1" si="673"/>
        <v>#DIV/0!</v>
      </c>
      <c r="AP376" s="355" t="e">
        <f t="shared" ca="1" si="585"/>
        <v>#DIV/0!</v>
      </c>
      <c r="AQ376" s="355" t="e">
        <f t="shared" ca="1" si="586"/>
        <v>#DIV/0!</v>
      </c>
      <c r="AR376" s="355" t="e">
        <f t="shared" si="587"/>
        <v>#DIV/0!</v>
      </c>
      <c r="AS376" s="355" t="e">
        <f t="shared" si="588"/>
        <v>#DIV/0!</v>
      </c>
      <c r="AT376" s="355" t="e">
        <f t="shared" ca="1" si="589"/>
        <v>#DIV/0!</v>
      </c>
      <c r="AU376" s="355" t="e">
        <f t="shared" ca="1" si="590"/>
        <v>#DIV/0!</v>
      </c>
      <c r="AV376" s="355" t="e">
        <f t="shared" ca="1" si="591"/>
        <v>#DIV/0!</v>
      </c>
      <c r="AW376" s="379">
        <f t="shared" ca="1" si="592"/>
        <v>0</v>
      </c>
      <c r="AX376" s="351">
        <f t="shared" ca="1" si="593"/>
        <v>0</v>
      </c>
      <c r="AY376" s="174">
        <f t="shared" ca="1" si="594"/>
        <v>0</v>
      </c>
      <c r="AZ376" s="174">
        <f t="shared" ca="1" si="595"/>
        <v>0</v>
      </c>
      <c r="BA376" s="351"/>
      <c r="BB376" s="174"/>
      <c r="BC376" s="174"/>
      <c r="BD376" s="352">
        <f t="shared" si="596"/>
        <v>-1</v>
      </c>
      <c r="BE376" s="267">
        <f t="shared" si="597"/>
        <v>-6</v>
      </c>
      <c r="BF376" s="267">
        <f t="shared" si="598"/>
        <v>-5</v>
      </c>
      <c r="BG376" s="354">
        <f t="shared" ca="1" si="599"/>
        <v>1</v>
      </c>
      <c r="BH376" s="100">
        <f t="shared" ca="1" si="600"/>
        <v>15</v>
      </c>
      <c r="BI376" s="100">
        <f t="shared" ca="1" si="601"/>
        <v>7</v>
      </c>
      <c r="BJ376" s="354">
        <f t="shared" ca="1" si="602"/>
        <v>0</v>
      </c>
      <c r="BK376" s="100">
        <f t="shared" ca="1" si="603"/>
        <v>0</v>
      </c>
      <c r="BL376" s="100">
        <f t="shared" ca="1" si="604"/>
        <v>0</v>
      </c>
      <c r="BM376" s="354">
        <f t="shared" ca="1" si="605"/>
        <v>0</v>
      </c>
      <c r="BN376" s="354"/>
      <c r="BQ376" s="355" t="str">
        <f t="shared" ca="1" si="606"/>
        <v/>
      </c>
      <c r="BR376" s="355" t="str">
        <f t="shared" ca="1" si="607"/>
        <v/>
      </c>
      <c r="BS376" s="355"/>
      <c r="BT376" s="355" t="str">
        <f t="shared" si="608"/>
        <v xml:space="preserve">wr6D </v>
      </c>
      <c r="BU376" s="355" t="str">
        <f t="shared" ca="1" si="609"/>
        <v xml:space="preserve">wr15'15&lt;1S </v>
      </c>
      <c r="BV376" s="355" t="str">
        <f t="shared" ca="1" si="610"/>
        <v/>
      </c>
      <c r="BW376" s="355"/>
      <c r="BX376" s="379" t="e">
        <f t="shared" ca="1" si="611"/>
        <v>#DIV/0!</v>
      </c>
      <c r="BY376" s="351" t="e">
        <f t="shared" ca="1" si="612"/>
        <v>#DIV/0!</v>
      </c>
      <c r="BZ376" s="174" t="e">
        <f t="shared" ca="1" si="613"/>
        <v>#DIV/0!</v>
      </c>
      <c r="CA376" s="174" t="e">
        <f t="shared" ca="1" si="614"/>
        <v>#DIV/0!</v>
      </c>
      <c r="CB376" s="351"/>
      <c r="CC376" s="174"/>
      <c r="CD376" s="174"/>
      <c r="CE376" s="352" t="e">
        <f t="shared" si="615"/>
        <v>#DIV/0!</v>
      </c>
      <c r="CF376" s="267" t="e">
        <f t="shared" si="616"/>
        <v>#DIV/0!</v>
      </c>
      <c r="CG376" s="267" t="e">
        <f t="shared" si="617"/>
        <v>#DIV/0!</v>
      </c>
      <c r="CH376" s="354" t="e">
        <f t="shared" ca="1" si="618"/>
        <v>#DIV/0!</v>
      </c>
      <c r="CI376" s="100" t="e">
        <f t="shared" ca="1" si="619"/>
        <v>#DIV/0!</v>
      </c>
      <c r="CJ376" s="100" t="e">
        <f t="shared" ca="1" si="620"/>
        <v>#DIV/0!</v>
      </c>
      <c r="CK376" s="354" t="e">
        <f t="shared" ca="1" si="621"/>
        <v>#DIV/0!</v>
      </c>
      <c r="CL376" s="100" t="e">
        <f t="shared" ca="1" si="622"/>
        <v>#DIV/0!</v>
      </c>
      <c r="CM376" s="100" t="e">
        <f t="shared" ca="1" si="623"/>
        <v>#DIV/0!</v>
      </c>
      <c r="CN376" s="354" t="e">
        <f t="shared" ca="1" si="624"/>
        <v>#DIV/0!</v>
      </c>
      <c r="CO376" s="354"/>
      <c r="CR376" s="355" t="e">
        <f t="shared" ca="1" si="625"/>
        <v>#DIV/0!</v>
      </c>
      <c r="CS376" s="355" t="e">
        <f t="shared" ca="1" si="626"/>
        <v>#DIV/0!</v>
      </c>
      <c r="CT376" s="355"/>
      <c r="CU376" s="355" t="e">
        <f t="shared" si="627"/>
        <v>#DIV/0!</v>
      </c>
      <c r="CV376" s="355" t="e">
        <f t="shared" ca="1" si="628"/>
        <v>#DIV/0!</v>
      </c>
      <c r="CW376" s="355" t="e">
        <f t="shared" ca="1" si="629"/>
        <v>#DIV/0!</v>
      </c>
      <c r="CX376" s="402"/>
      <c r="CY376" t="e">
        <f t="shared" ca="1" si="630"/>
        <v>#DIV/0!</v>
      </c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</row>
    <row r="377" spans="1:133" x14ac:dyDescent="0.25">
      <c r="A377" s="126">
        <v>298</v>
      </c>
      <c r="B377" s="123" t="str">
        <f>IF(ввод!F300="","",ввод!F300)</f>
        <v/>
      </c>
      <c r="C377" s="123" t="str">
        <f>IF(ввод!G300="","",ввод!G300)</f>
        <v/>
      </c>
      <c r="D377" s="123" t="str">
        <f>IF(ввод!H300="","",ввод!H300)</f>
        <v/>
      </c>
      <c r="E377" s="124" t="str">
        <f>IF(ввод!I300="","",ввод!I300)</f>
        <v/>
      </c>
      <c r="F377" s="100" t="str">
        <f t="shared" si="665"/>
        <v/>
      </c>
      <c r="G377" s="257" t="str">
        <f>IF(AND(F377&gt;=2,COUNTA(ввод!D300)=1),1,"")</f>
        <v/>
      </c>
      <c r="H377" s="100" t="e">
        <f t="shared" si="562"/>
        <v>#DIV/0!</v>
      </c>
      <c r="K377" s="100" t="e">
        <f t="shared" si="558"/>
        <v>#DIV/0!</v>
      </c>
      <c r="M377" s="100" t="e">
        <f>IF(ISNUMBER(парам!$B$8),K377-парам!$B$8,K377-$B$3)</f>
        <v>#DIV/0!</v>
      </c>
      <c r="N377" s="100" t="e">
        <f t="shared" si="559"/>
        <v>#DIV/0!</v>
      </c>
      <c r="O377" s="125" t="e">
        <f t="shared" ca="1" si="563"/>
        <v>#DIV/0!</v>
      </c>
      <c r="P377" s="100">
        <f t="shared" si="564"/>
        <v>0</v>
      </c>
      <c r="Q377" s="100">
        <f t="shared" si="560"/>
        <v>0</v>
      </c>
      <c r="R377" s="125">
        <f t="shared" ca="1" si="565"/>
        <v>0</v>
      </c>
      <c r="S377" s="100" t="e">
        <f t="shared" si="631"/>
        <v>#DIV/0!</v>
      </c>
      <c r="T377" s="100" t="e">
        <f t="shared" si="566"/>
        <v>#DIV/0!</v>
      </c>
      <c r="U377" s="125" t="e">
        <f t="shared" ca="1" si="632"/>
        <v>#DIV/0!</v>
      </c>
      <c r="V377" s="174" t="e">
        <f t="shared" ca="1" si="567"/>
        <v>#DIV/0!</v>
      </c>
      <c r="W377" s="351" t="e">
        <f t="shared" ca="1" si="568"/>
        <v>#DIV/0!</v>
      </c>
      <c r="X377" s="174" t="e">
        <f t="shared" ca="1" si="569"/>
        <v>#DIV/0!</v>
      </c>
      <c r="Y377" s="174" t="e">
        <f t="shared" ca="1" si="570"/>
        <v>#DIV/0!</v>
      </c>
      <c r="Z377" s="351" t="e">
        <f t="shared" si="571"/>
        <v>#DIV/0!</v>
      </c>
      <c r="AA377" s="174" t="e">
        <f t="shared" si="572"/>
        <v>#DIV/0!</v>
      </c>
      <c r="AB377" s="174" t="e">
        <f t="shared" si="573"/>
        <v>#DIV/0!</v>
      </c>
      <c r="AC377" s="352" t="e">
        <f t="shared" si="633"/>
        <v>#DIV/0!</v>
      </c>
      <c r="AD377" s="267" t="e">
        <f t="shared" si="574"/>
        <v>#DIV/0!</v>
      </c>
      <c r="AE377" s="267" t="e">
        <f t="shared" si="575"/>
        <v>#DIV/0!</v>
      </c>
      <c r="AF377" s="354" t="e">
        <f t="shared" ca="1" si="576"/>
        <v>#DIV/0!</v>
      </c>
      <c r="AG377" s="100" t="e">
        <f t="shared" ca="1" si="577"/>
        <v>#DIV/0!</v>
      </c>
      <c r="AH377" s="100" t="e">
        <f t="shared" ca="1" si="578"/>
        <v>#DIV/0!</v>
      </c>
      <c r="AI377" s="354" t="e">
        <f t="shared" ca="1" si="579"/>
        <v>#DIV/0!</v>
      </c>
      <c r="AJ377" s="100" t="e">
        <f t="shared" ca="1" si="580"/>
        <v>#DIV/0!</v>
      </c>
      <c r="AK377" s="100" t="e">
        <f t="shared" ca="1" si="581"/>
        <v>#DIV/0!</v>
      </c>
      <c r="AL377" s="354" t="e">
        <f t="shared" ca="1" si="582"/>
        <v>#DIV/0!</v>
      </c>
      <c r="AM377" s="354" t="e">
        <f t="shared" ca="1" si="583"/>
        <v>#DIV/0!</v>
      </c>
      <c r="AN377" s="100" t="e">
        <f t="shared" ref="AN377:AO377" ca="1" si="674">SUM(AL373:AL377)</f>
        <v>#DIV/0!</v>
      </c>
      <c r="AO377" s="100" t="e">
        <f t="shared" ca="1" si="674"/>
        <v>#DIV/0!</v>
      </c>
      <c r="AP377" s="355" t="e">
        <f t="shared" ca="1" si="585"/>
        <v>#DIV/0!</v>
      </c>
      <c r="AQ377" s="355" t="e">
        <f t="shared" ca="1" si="586"/>
        <v>#DIV/0!</v>
      </c>
      <c r="AR377" s="355" t="e">
        <f t="shared" si="587"/>
        <v>#DIV/0!</v>
      </c>
      <c r="AS377" s="355" t="e">
        <f t="shared" si="588"/>
        <v>#DIV/0!</v>
      </c>
      <c r="AT377" s="355" t="e">
        <f t="shared" ca="1" si="589"/>
        <v>#DIV/0!</v>
      </c>
      <c r="AU377" s="355" t="e">
        <f t="shared" ca="1" si="590"/>
        <v>#DIV/0!</v>
      </c>
      <c r="AV377" s="355" t="e">
        <f t="shared" ca="1" si="591"/>
        <v>#DIV/0!</v>
      </c>
      <c r="AW377" s="379">
        <f t="shared" ca="1" si="592"/>
        <v>0</v>
      </c>
      <c r="AX377" s="351">
        <f t="shared" ca="1" si="593"/>
        <v>0</v>
      </c>
      <c r="AY377" s="174">
        <f t="shared" ca="1" si="594"/>
        <v>0</v>
      </c>
      <c r="AZ377" s="174">
        <f t="shared" ca="1" si="595"/>
        <v>0</v>
      </c>
      <c r="BA377" s="351"/>
      <c r="BB377" s="174"/>
      <c r="BC377" s="174"/>
      <c r="BD377" s="352">
        <f t="shared" si="596"/>
        <v>-1</v>
      </c>
      <c r="BE377" s="267">
        <f t="shared" si="597"/>
        <v>-6</v>
      </c>
      <c r="BF377" s="267">
        <f t="shared" si="598"/>
        <v>-5</v>
      </c>
      <c r="BG377" s="354">
        <f t="shared" ca="1" si="599"/>
        <v>1</v>
      </c>
      <c r="BH377" s="100">
        <f t="shared" ca="1" si="600"/>
        <v>15</v>
      </c>
      <c r="BI377" s="100">
        <f t="shared" ca="1" si="601"/>
        <v>7</v>
      </c>
      <c r="BJ377" s="354">
        <f t="shared" ca="1" si="602"/>
        <v>0</v>
      </c>
      <c r="BK377" s="100">
        <f t="shared" ca="1" si="603"/>
        <v>0</v>
      </c>
      <c r="BL377" s="100">
        <f t="shared" ca="1" si="604"/>
        <v>0</v>
      </c>
      <c r="BM377" s="354">
        <f t="shared" ca="1" si="605"/>
        <v>0</v>
      </c>
      <c r="BN377" s="354"/>
      <c r="BQ377" s="355" t="str">
        <f t="shared" ca="1" si="606"/>
        <v/>
      </c>
      <c r="BR377" s="355" t="str">
        <f t="shared" ca="1" si="607"/>
        <v/>
      </c>
      <c r="BS377" s="355"/>
      <c r="BT377" s="355" t="str">
        <f t="shared" si="608"/>
        <v xml:space="preserve">wr6D </v>
      </c>
      <c r="BU377" s="355" t="str">
        <f t="shared" ca="1" si="609"/>
        <v xml:space="preserve">wr15'15&lt;1S </v>
      </c>
      <c r="BV377" s="355" t="str">
        <f t="shared" ca="1" si="610"/>
        <v/>
      </c>
      <c r="BW377" s="355"/>
      <c r="BX377" s="379" t="e">
        <f t="shared" ca="1" si="611"/>
        <v>#DIV/0!</v>
      </c>
      <c r="BY377" s="351" t="e">
        <f t="shared" ca="1" si="612"/>
        <v>#DIV/0!</v>
      </c>
      <c r="BZ377" s="174" t="e">
        <f t="shared" ca="1" si="613"/>
        <v>#DIV/0!</v>
      </c>
      <c r="CA377" s="174" t="e">
        <f t="shared" ca="1" si="614"/>
        <v>#DIV/0!</v>
      </c>
      <c r="CB377" s="351"/>
      <c r="CC377" s="174"/>
      <c r="CD377" s="174"/>
      <c r="CE377" s="352" t="e">
        <f t="shared" si="615"/>
        <v>#DIV/0!</v>
      </c>
      <c r="CF377" s="267" t="e">
        <f t="shared" si="616"/>
        <v>#DIV/0!</v>
      </c>
      <c r="CG377" s="267" t="e">
        <f t="shared" si="617"/>
        <v>#DIV/0!</v>
      </c>
      <c r="CH377" s="354" t="e">
        <f t="shared" ca="1" si="618"/>
        <v>#DIV/0!</v>
      </c>
      <c r="CI377" s="100" t="e">
        <f t="shared" ca="1" si="619"/>
        <v>#DIV/0!</v>
      </c>
      <c r="CJ377" s="100" t="e">
        <f t="shared" ca="1" si="620"/>
        <v>#DIV/0!</v>
      </c>
      <c r="CK377" s="354" t="e">
        <f t="shared" ca="1" si="621"/>
        <v>#DIV/0!</v>
      </c>
      <c r="CL377" s="100" t="e">
        <f t="shared" ca="1" si="622"/>
        <v>#DIV/0!</v>
      </c>
      <c r="CM377" s="100" t="e">
        <f t="shared" ca="1" si="623"/>
        <v>#DIV/0!</v>
      </c>
      <c r="CN377" s="354" t="e">
        <f t="shared" ca="1" si="624"/>
        <v>#DIV/0!</v>
      </c>
      <c r="CO377" s="354"/>
      <c r="CR377" s="355" t="e">
        <f t="shared" ca="1" si="625"/>
        <v>#DIV/0!</v>
      </c>
      <c r="CS377" s="355" t="e">
        <f t="shared" ca="1" si="626"/>
        <v>#DIV/0!</v>
      </c>
      <c r="CT377" s="355"/>
      <c r="CU377" s="355" t="e">
        <f t="shared" si="627"/>
        <v>#DIV/0!</v>
      </c>
      <c r="CV377" s="355" t="e">
        <f t="shared" ca="1" si="628"/>
        <v>#DIV/0!</v>
      </c>
      <c r="CW377" s="355" t="e">
        <f t="shared" ca="1" si="629"/>
        <v>#DIV/0!</v>
      </c>
      <c r="CX377" s="402"/>
      <c r="CY377" t="e">
        <f t="shared" ca="1" si="630"/>
        <v>#DIV/0!</v>
      </c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</row>
    <row r="378" spans="1:133" x14ac:dyDescent="0.25">
      <c r="A378" s="126">
        <v>299</v>
      </c>
      <c r="B378" s="123" t="str">
        <f>IF(ввод!F301="","",ввод!F301)</f>
        <v/>
      </c>
      <c r="C378" s="123" t="str">
        <f>IF(ввод!G301="","",ввод!G301)</f>
        <v/>
      </c>
      <c r="D378" s="123" t="str">
        <f>IF(ввод!H301="","",ввод!H301)</f>
        <v/>
      </c>
      <c r="E378" s="124" t="str">
        <f>IF(ввод!I301="","",ввод!I301)</f>
        <v/>
      </c>
      <c r="F378" s="100" t="str">
        <f t="shared" si="665"/>
        <v/>
      </c>
      <c r="G378" s="257" t="str">
        <f>IF(AND(F378&gt;=2,COUNTA(ввод!D301)=1),1,"")</f>
        <v/>
      </c>
      <c r="H378" s="100" t="e">
        <f t="shared" si="562"/>
        <v>#DIV/0!</v>
      </c>
      <c r="K378" s="100" t="e">
        <f t="shared" si="558"/>
        <v>#DIV/0!</v>
      </c>
      <c r="M378" s="100" t="e">
        <f>IF(ISNUMBER(парам!$B$8),K378-парам!$B$8,K378-$B$3)</f>
        <v>#DIV/0!</v>
      </c>
      <c r="N378" s="100" t="e">
        <f t="shared" si="559"/>
        <v>#DIV/0!</v>
      </c>
      <c r="O378" s="125" t="e">
        <f t="shared" ca="1" si="563"/>
        <v>#DIV/0!</v>
      </c>
      <c r="P378" s="100">
        <f t="shared" si="564"/>
        <v>0</v>
      </c>
      <c r="Q378" s="100">
        <f t="shared" si="560"/>
        <v>0</v>
      </c>
      <c r="R378" s="125">
        <f t="shared" ca="1" si="565"/>
        <v>0</v>
      </c>
      <c r="S378" s="100" t="e">
        <f t="shared" si="631"/>
        <v>#DIV/0!</v>
      </c>
      <c r="T378" s="100" t="e">
        <f t="shared" si="566"/>
        <v>#DIV/0!</v>
      </c>
      <c r="U378" s="125" t="e">
        <f t="shared" ca="1" si="632"/>
        <v>#DIV/0!</v>
      </c>
      <c r="V378" s="174" t="e">
        <f t="shared" ca="1" si="567"/>
        <v>#DIV/0!</v>
      </c>
      <c r="W378" s="351" t="e">
        <f t="shared" ca="1" si="568"/>
        <v>#DIV/0!</v>
      </c>
      <c r="X378" s="174" t="e">
        <f t="shared" ca="1" si="569"/>
        <v>#DIV/0!</v>
      </c>
      <c r="Y378" s="174" t="e">
        <f t="shared" ca="1" si="570"/>
        <v>#DIV/0!</v>
      </c>
      <c r="Z378" s="351" t="e">
        <f t="shared" si="571"/>
        <v>#DIV/0!</v>
      </c>
      <c r="AA378" s="174" t="e">
        <f t="shared" si="572"/>
        <v>#DIV/0!</v>
      </c>
      <c r="AB378" s="174" t="e">
        <f t="shared" si="573"/>
        <v>#DIV/0!</v>
      </c>
      <c r="AC378" s="352" t="e">
        <f t="shared" si="633"/>
        <v>#DIV/0!</v>
      </c>
      <c r="AD378" s="267" t="e">
        <f t="shared" si="574"/>
        <v>#DIV/0!</v>
      </c>
      <c r="AE378" s="267" t="e">
        <f t="shared" si="575"/>
        <v>#DIV/0!</v>
      </c>
      <c r="AF378" s="354" t="e">
        <f t="shared" ca="1" si="576"/>
        <v>#DIV/0!</v>
      </c>
      <c r="AG378" s="100" t="e">
        <f t="shared" ca="1" si="577"/>
        <v>#DIV/0!</v>
      </c>
      <c r="AH378" s="100" t="e">
        <f t="shared" ca="1" si="578"/>
        <v>#DIV/0!</v>
      </c>
      <c r="AI378" s="354" t="e">
        <f t="shared" ca="1" si="579"/>
        <v>#DIV/0!</v>
      </c>
      <c r="AJ378" s="100" t="e">
        <f t="shared" ca="1" si="580"/>
        <v>#DIV/0!</v>
      </c>
      <c r="AK378" s="100" t="e">
        <f t="shared" ca="1" si="581"/>
        <v>#DIV/0!</v>
      </c>
      <c r="AL378" s="354" t="e">
        <f t="shared" ca="1" si="582"/>
        <v>#DIV/0!</v>
      </c>
      <c r="AM378" s="354" t="e">
        <f t="shared" ca="1" si="583"/>
        <v>#DIV/0!</v>
      </c>
      <c r="AN378" s="100" t="e">
        <f t="shared" ref="AN378:AO378" ca="1" si="675">SUM(AL374:AL378)</f>
        <v>#DIV/0!</v>
      </c>
      <c r="AO378" s="100" t="e">
        <f t="shared" ca="1" si="675"/>
        <v>#DIV/0!</v>
      </c>
      <c r="AP378" s="355" t="e">
        <f t="shared" ca="1" si="585"/>
        <v>#DIV/0!</v>
      </c>
      <c r="AQ378" s="355" t="e">
        <f t="shared" ca="1" si="586"/>
        <v>#DIV/0!</v>
      </c>
      <c r="AR378" s="355" t="e">
        <f t="shared" si="587"/>
        <v>#DIV/0!</v>
      </c>
      <c r="AS378" s="355" t="e">
        <f t="shared" si="588"/>
        <v>#DIV/0!</v>
      </c>
      <c r="AT378" s="355" t="e">
        <f t="shared" ca="1" si="589"/>
        <v>#DIV/0!</v>
      </c>
      <c r="AU378" s="355" t="e">
        <f t="shared" ca="1" si="590"/>
        <v>#DIV/0!</v>
      </c>
      <c r="AV378" s="355" t="e">
        <f t="shared" ca="1" si="591"/>
        <v>#DIV/0!</v>
      </c>
      <c r="AW378" s="379">
        <f t="shared" ca="1" si="592"/>
        <v>0</v>
      </c>
      <c r="AX378" s="351">
        <f t="shared" ca="1" si="593"/>
        <v>0</v>
      </c>
      <c r="AY378" s="174">
        <f t="shared" ca="1" si="594"/>
        <v>0</v>
      </c>
      <c r="AZ378" s="174">
        <f t="shared" ca="1" si="595"/>
        <v>0</v>
      </c>
      <c r="BA378" s="351"/>
      <c r="BB378" s="174"/>
      <c r="BC378" s="174"/>
      <c r="BD378" s="352">
        <f t="shared" si="596"/>
        <v>-1</v>
      </c>
      <c r="BE378" s="267">
        <f t="shared" si="597"/>
        <v>-6</v>
      </c>
      <c r="BF378" s="267">
        <f t="shared" si="598"/>
        <v>-5</v>
      </c>
      <c r="BG378" s="354">
        <f t="shared" ca="1" si="599"/>
        <v>1</v>
      </c>
      <c r="BH378" s="100">
        <f t="shared" ca="1" si="600"/>
        <v>15</v>
      </c>
      <c r="BI378" s="100">
        <f t="shared" ca="1" si="601"/>
        <v>7</v>
      </c>
      <c r="BJ378" s="354">
        <f t="shared" ca="1" si="602"/>
        <v>0</v>
      </c>
      <c r="BK378" s="100">
        <f t="shared" ca="1" si="603"/>
        <v>0</v>
      </c>
      <c r="BL378" s="100">
        <f t="shared" ca="1" si="604"/>
        <v>0</v>
      </c>
      <c r="BM378" s="354">
        <f t="shared" ca="1" si="605"/>
        <v>0</v>
      </c>
      <c r="BN378" s="354"/>
      <c r="BQ378" s="355" t="str">
        <f t="shared" ca="1" si="606"/>
        <v/>
      </c>
      <c r="BR378" s="355" t="str">
        <f t="shared" ca="1" si="607"/>
        <v/>
      </c>
      <c r="BS378" s="355"/>
      <c r="BT378" s="355" t="str">
        <f t="shared" si="608"/>
        <v xml:space="preserve">wr6D </v>
      </c>
      <c r="BU378" s="355" t="str">
        <f t="shared" ca="1" si="609"/>
        <v xml:space="preserve">wr15'15&lt;1S </v>
      </c>
      <c r="BV378" s="355" t="str">
        <f t="shared" ca="1" si="610"/>
        <v/>
      </c>
      <c r="BW378" s="355"/>
      <c r="BX378" s="379" t="e">
        <f t="shared" ca="1" si="611"/>
        <v>#DIV/0!</v>
      </c>
      <c r="BY378" s="351" t="e">
        <f t="shared" ca="1" si="612"/>
        <v>#DIV/0!</v>
      </c>
      <c r="BZ378" s="174" t="e">
        <f t="shared" ca="1" si="613"/>
        <v>#DIV/0!</v>
      </c>
      <c r="CA378" s="174" t="e">
        <f t="shared" ca="1" si="614"/>
        <v>#DIV/0!</v>
      </c>
      <c r="CB378" s="351"/>
      <c r="CC378" s="174"/>
      <c r="CD378" s="174"/>
      <c r="CE378" s="352" t="e">
        <f t="shared" si="615"/>
        <v>#DIV/0!</v>
      </c>
      <c r="CF378" s="267" t="e">
        <f t="shared" si="616"/>
        <v>#DIV/0!</v>
      </c>
      <c r="CG378" s="267" t="e">
        <f t="shared" si="617"/>
        <v>#DIV/0!</v>
      </c>
      <c r="CH378" s="354" t="e">
        <f t="shared" ca="1" si="618"/>
        <v>#DIV/0!</v>
      </c>
      <c r="CI378" s="100" t="e">
        <f t="shared" ca="1" si="619"/>
        <v>#DIV/0!</v>
      </c>
      <c r="CJ378" s="100" t="e">
        <f t="shared" ca="1" si="620"/>
        <v>#DIV/0!</v>
      </c>
      <c r="CK378" s="354" t="e">
        <f t="shared" ca="1" si="621"/>
        <v>#DIV/0!</v>
      </c>
      <c r="CL378" s="100" t="e">
        <f t="shared" ca="1" si="622"/>
        <v>#DIV/0!</v>
      </c>
      <c r="CM378" s="100" t="e">
        <f t="shared" ca="1" si="623"/>
        <v>#DIV/0!</v>
      </c>
      <c r="CN378" s="354" t="e">
        <f t="shared" ca="1" si="624"/>
        <v>#DIV/0!</v>
      </c>
      <c r="CO378" s="354"/>
      <c r="CR378" s="355" t="e">
        <f t="shared" ca="1" si="625"/>
        <v>#DIV/0!</v>
      </c>
      <c r="CS378" s="355" t="e">
        <f t="shared" ca="1" si="626"/>
        <v>#DIV/0!</v>
      </c>
      <c r="CT378" s="355"/>
      <c r="CU378" s="355" t="e">
        <f t="shared" si="627"/>
        <v>#DIV/0!</v>
      </c>
      <c r="CV378" s="355" t="e">
        <f t="shared" ca="1" si="628"/>
        <v>#DIV/0!</v>
      </c>
      <c r="CW378" s="355" t="e">
        <f t="shared" ca="1" si="629"/>
        <v>#DIV/0!</v>
      </c>
      <c r="CX378" s="402"/>
      <c r="CY378" t="e">
        <f t="shared" ca="1" si="630"/>
        <v>#DIV/0!</v>
      </c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</row>
    <row r="379" spans="1:133" x14ac:dyDescent="0.25">
      <c r="A379" s="126">
        <v>300</v>
      </c>
      <c r="B379" s="123" t="str">
        <f>IF(ввод!F302="","",ввод!F302)</f>
        <v/>
      </c>
      <c r="C379" s="123" t="str">
        <f>IF(ввод!G302="","",ввод!G302)</f>
        <v/>
      </c>
      <c r="D379" s="123" t="str">
        <f>IF(ввод!H302="","",ввод!H302)</f>
        <v/>
      </c>
      <c r="E379" s="124" t="str">
        <f>IF(ввод!I302="","",ввод!I302)</f>
        <v/>
      </c>
      <c r="F379" s="100" t="str">
        <f t="shared" si="665"/>
        <v/>
      </c>
      <c r="G379" s="257" t="str">
        <f>IF(AND(F379&gt;=2,COUNTA(ввод!D302)=1),1,"")</f>
        <v/>
      </c>
      <c r="H379" s="100" t="e">
        <f t="shared" si="562"/>
        <v>#DIV/0!</v>
      </c>
      <c r="K379" s="100" t="e">
        <f t="shared" si="558"/>
        <v>#DIV/0!</v>
      </c>
      <c r="M379" s="100" t="e">
        <f>IF(ISNUMBER(парам!$B$8),K379-парам!$B$8,K379-$B$3)</f>
        <v>#DIV/0!</v>
      </c>
      <c r="N379" s="100" t="e">
        <f t="shared" si="559"/>
        <v>#DIV/0!</v>
      </c>
      <c r="O379" s="125" t="e">
        <f t="shared" ca="1" si="563"/>
        <v>#DIV/0!</v>
      </c>
      <c r="P379" s="100">
        <f t="shared" si="564"/>
        <v>0</v>
      </c>
      <c r="Q379" s="100">
        <f t="shared" si="560"/>
        <v>0</v>
      </c>
      <c r="R379" s="125">
        <f t="shared" ca="1" si="565"/>
        <v>0</v>
      </c>
      <c r="S379" s="100" t="e">
        <f t="shared" si="631"/>
        <v>#DIV/0!</v>
      </c>
      <c r="T379" s="100" t="e">
        <f t="shared" si="566"/>
        <v>#DIV/0!</v>
      </c>
      <c r="U379" s="125" t="e">
        <f t="shared" ca="1" si="632"/>
        <v>#DIV/0!</v>
      </c>
      <c r="V379" s="174" t="e">
        <f t="shared" ca="1" si="567"/>
        <v>#DIV/0!</v>
      </c>
      <c r="W379" s="351" t="e">
        <f t="shared" ca="1" si="568"/>
        <v>#DIV/0!</v>
      </c>
      <c r="X379" s="174" t="e">
        <f t="shared" ca="1" si="569"/>
        <v>#DIV/0!</v>
      </c>
      <c r="Y379" s="174" t="e">
        <f t="shared" ca="1" si="570"/>
        <v>#DIV/0!</v>
      </c>
      <c r="Z379" s="351" t="e">
        <f t="shared" si="571"/>
        <v>#DIV/0!</v>
      </c>
      <c r="AA379" s="174" t="e">
        <f t="shared" si="572"/>
        <v>#DIV/0!</v>
      </c>
      <c r="AB379" s="174" t="e">
        <f t="shared" si="573"/>
        <v>#DIV/0!</v>
      </c>
      <c r="AC379" s="352" t="e">
        <f t="shared" si="633"/>
        <v>#DIV/0!</v>
      </c>
      <c r="AD379" s="267" t="e">
        <f t="shared" si="574"/>
        <v>#DIV/0!</v>
      </c>
      <c r="AE379" s="267" t="e">
        <f t="shared" si="575"/>
        <v>#DIV/0!</v>
      </c>
      <c r="AF379" s="354" t="e">
        <f t="shared" ca="1" si="576"/>
        <v>#DIV/0!</v>
      </c>
      <c r="AG379" s="100" t="e">
        <f t="shared" ca="1" si="577"/>
        <v>#DIV/0!</v>
      </c>
      <c r="AH379" s="100" t="e">
        <f t="shared" ca="1" si="578"/>
        <v>#DIV/0!</v>
      </c>
      <c r="AI379" s="354" t="e">
        <f t="shared" ca="1" si="579"/>
        <v>#DIV/0!</v>
      </c>
      <c r="AJ379" s="100" t="e">
        <f t="shared" ca="1" si="580"/>
        <v>#DIV/0!</v>
      </c>
      <c r="AK379" s="100" t="e">
        <f t="shared" ca="1" si="581"/>
        <v>#DIV/0!</v>
      </c>
      <c r="AL379" s="354" t="e">
        <f t="shared" ca="1" si="582"/>
        <v>#DIV/0!</v>
      </c>
      <c r="AM379" s="354" t="e">
        <f t="shared" ca="1" si="583"/>
        <v>#DIV/0!</v>
      </c>
      <c r="AN379" s="100" t="e">
        <f t="shared" ref="AN379:AO379" ca="1" si="676">SUM(AL375:AL379)</f>
        <v>#DIV/0!</v>
      </c>
      <c r="AO379" s="100" t="e">
        <f t="shared" ca="1" si="676"/>
        <v>#DIV/0!</v>
      </c>
      <c r="AP379" s="355" t="e">
        <f t="shared" ca="1" si="585"/>
        <v>#DIV/0!</v>
      </c>
      <c r="AQ379" s="355" t="e">
        <f t="shared" ca="1" si="586"/>
        <v>#DIV/0!</v>
      </c>
      <c r="AR379" s="355" t="e">
        <f t="shared" si="587"/>
        <v>#DIV/0!</v>
      </c>
      <c r="AS379" s="355" t="e">
        <f t="shared" si="588"/>
        <v>#DIV/0!</v>
      </c>
      <c r="AT379" s="355" t="e">
        <f t="shared" ca="1" si="589"/>
        <v>#DIV/0!</v>
      </c>
      <c r="AU379" s="355" t="e">
        <f t="shared" ca="1" si="590"/>
        <v>#DIV/0!</v>
      </c>
      <c r="AV379" s="355" t="e">
        <f t="shared" ca="1" si="591"/>
        <v>#DIV/0!</v>
      </c>
      <c r="AW379" s="379">
        <f t="shared" ca="1" si="592"/>
        <v>0</v>
      </c>
      <c r="AX379" s="351">
        <f t="shared" ca="1" si="593"/>
        <v>0</v>
      </c>
      <c r="AY379" s="174">
        <f t="shared" ca="1" si="594"/>
        <v>0</v>
      </c>
      <c r="AZ379" s="174">
        <f t="shared" ca="1" si="595"/>
        <v>0</v>
      </c>
      <c r="BA379" s="351"/>
      <c r="BB379" s="174"/>
      <c r="BC379" s="174"/>
      <c r="BD379" s="352">
        <f t="shared" si="596"/>
        <v>-1</v>
      </c>
      <c r="BE379" s="267">
        <f t="shared" si="597"/>
        <v>-6</v>
      </c>
      <c r="BF379" s="267">
        <f t="shared" si="598"/>
        <v>-5</v>
      </c>
      <c r="BG379" s="354">
        <f t="shared" ca="1" si="599"/>
        <v>1</v>
      </c>
      <c r="BH379" s="100">
        <f t="shared" ca="1" si="600"/>
        <v>15</v>
      </c>
      <c r="BI379" s="100">
        <f t="shared" ca="1" si="601"/>
        <v>7</v>
      </c>
      <c r="BJ379" s="354">
        <f t="shared" ca="1" si="602"/>
        <v>0</v>
      </c>
      <c r="BK379" s="100">
        <f t="shared" ca="1" si="603"/>
        <v>0</v>
      </c>
      <c r="BL379" s="100">
        <f t="shared" ca="1" si="604"/>
        <v>0</v>
      </c>
      <c r="BM379" s="354">
        <f t="shared" ca="1" si="605"/>
        <v>0</v>
      </c>
      <c r="BN379" s="354"/>
      <c r="BQ379" s="355" t="str">
        <f t="shared" ca="1" si="606"/>
        <v/>
      </c>
      <c r="BR379" s="355" t="str">
        <f t="shared" ca="1" si="607"/>
        <v/>
      </c>
      <c r="BS379" s="355"/>
      <c r="BT379" s="355" t="str">
        <f t="shared" si="608"/>
        <v xml:space="preserve">wr6D </v>
      </c>
      <c r="BU379" s="355" t="str">
        <f t="shared" ca="1" si="609"/>
        <v xml:space="preserve">wr15'15&lt;1S </v>
      </c>
      <c r="BV379" s="355" t="str">
        <f t="shared" ca="1" si="610"/>
        <v/>
      </c>
      <c r="BW379" s="355"/>
      <c r="BX379" s="379" t="e">
        <f t="shared" ca="1" si="611"/>
        <v>#DIV/0!</v>
      </c>
      <c r="BY379" s="351" t="e">
        <f t="shared" ca="1" si="612"/>
        <v>#DIV/0!</v>
      </c>
      <c r="BZ379" s="174" t="e">
        <f t="shared" ca="1" si="613"/>
        <v>#DIV/0!</v>
      </c>
      <c r="CA379" s="174" t="e">
        <f t="shared" ca="1" si="614"/>
        <v>#DIV/0!</v>
      </c>
      <c r="CB379" s="351"/>
      <c r="CC379" s="174"/>
      <c r="CD379" s="174"/>
      <c r="CE379" s="352" t="e">
        <f t="shared" si="615"/>
        <v>#DIV/0!</v>
      </c>
      <c r="CF379" s="267" t="e">
        <f t="shared" si="616"/>
        <v>#DIV/0!</v>
      </c>
      <c r="CG379" s="267" t="e">
        <f t="shared" si="617"/>
        <v>#DIV/0!</v>
      </c>
      <c r="CH379" s="354" t="e">
        <f t="shared" ca="1" si="618"/>
        <v>#DIV/0!</v>
      </c>
      <c r="CI379" s="100" t="e">
        <f t="shared" ca="1" si="619"/>
        <v>#DIV/0!</v>
      </c>
      <c r="CJ379" s="100" t="e">
        <f t="shared" ca="1" si="620"/>
        <v>#DIV/0!</v>
      </c>
      <c r="CK379" s="354" t="e">
        <f t="shared" ca="1" si="621"/>
        <v>#DIV/0!</v>
      </c>
      <c r="CL379" s="100" t="e">
        <f t="shared" ca="1" si="622"/>
        <v>#DIV/0!</v>
      </c>
      <c r="CM379" s="100" t="e">
        <f t="shared" ca="1" si="623"/>
        <v>#DIV/0!</v>
      </c>
      <c r="CN379" s="354" t="e">
        <f t="shared" ca="1" si="624"/>
        <v>#DIV/0!</v>
      </c>
      <c r="CO379" s="354"/>
      <c r="CR379" s="355" t="e">
        <f t="shared" ca="1" si="625"/>
        <v>#DIV/0!</v>
      </c>
      <c r="CS379" s="355" t="e">
        <f t="shared" ca="1" si="626"/>
        <v>#DIV/0!</v>
      </c>
      <c r="CT379" s="355"/>
      <c r="CU379" s="355" t="e">
        <f t="shared" si="627"/>
        <v>#DIV/0!</v>
      </c>
      <c r="CV379" s="355" t="e">
        <f t="shared" ca="1" si="628"/>
        <v>#DIV/0!</v>
      </c>
      <c r="CW379" s="355" t="e">
        <f t="shared" ca="1" si="629"/>
        <v>#DIV/0!</v>
      </c>
      <c r="CX379" s="402"/>
      <c r="CY379" t="e">
        <f t="shared" ca="1" si="630"/>
        <v>#DIV/0!</v>
      </c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</row>
    <row r="380" spans="1:133" x14ac:dyDescent="0.25">
      <c r="A380" s="126">
        <v>301</v>
      </c>
      <c r="B380" s="123" t="str">
        <f>IF(ввод!F303="","",ввод!F303)</f>
        <v/>
      </c>
      <c r="C380" s="123" t="str">
        <f>IF(ввод!G303="","",ввод!G303)</f>
        <v/>
      </c>
      <c r="D380" s="123" t="str">
        <f>IF(ввод!H303="","",ввод!H303)</f>
        <v/>
      </c>
      <c r="E380" s="124" t="str">
        <f>IF(ввод!I303="","",ввод!I303)</f>
        <v/>
      </c>
      <c r="F380" s="100" t="str">
        <f t="shared" si="665"/>
        <v/>
      </c>
      <c r="G380" s="257" t="str">
        <f>IF(AND(F380&gt;=2,COUNTA(ввод!D303)=1),1,"")</f>
        <v/>
      </c>
      <c r="H380" s="100" t="e">
        <f t="shared" si="562"/>
        <v>#DIV/0!</v>
      </c>
      <c r="K380" s="100" t="e">
        <f t="shared" si="558"/>
        <v>#DIV/0!</v>
      </c>
      <c r="M380" s="100" t="e">
        <f>IF(ISNUMBER(парам!$B$8),K380-парам!$B$8,K380-$B$3)</f>
        <v>#DIV/0!</v>
      </c>
      <c r="N380" s="100" t="e">
        <f t="shared" si="559"/>
        <v>#DIV/0!</v>
      </c>
      <c r="O380" s="125" t="e">
        <f t="shared" ca="1" si="563"/>
        <v>#DIV/0!</v>
      </c>
      <c r="P380" s="100">
        <f t="shared" si="564"/>
        <v>0</v>
      </c>
      <c r="Q380" s="100">
        <f t="shared" si="560"/>
        <v>0</v>
      </c>
      <c r="R380" s="125">
        <f t="shared" ca="1" si="565"/>
        <v>0</v>
      </c>
      <c r="S380" s="100" t="e">
        <f t="shared" si="631"/>
        <v>#DIV/0!</v>
      </c>
      <c r="T380" s="100" t="e">
        <f t="shared" si="566"/>
        <v>#DIV/0!</v>
      </c>
      <c r="U380" s="125" t="e">
        <f t="shared" ca="1" si="632"/>
        <v>#DIV/0!</v>
      </c>
      <c r="V380" s="174" t="e">
        <f t="shared" ca="1" si="567"/>
        <v>#DIV/0!</v>
      </c>
      <c r="W380" s="351" t="e">
        <f t="shared" ca="1" si="568"/>
        <v>#DIV/0!</v>
      </c>
      <c r="X380" s="174" t="e">
        <f t="shared" ca="1" si="569"/>
        <v>#DIV/0!</v>
      </c>
      <c r="Y380" s="174" t="e">
        <f t="shared" ca="1" si="570"/>
        <v>#DIV/0!</v>
      </c>
      <c r="Z380" s="351" t="e">
        <f t="shared" si="571"/>
        <v>#DIV/0!</v>
      </c>
      <c r="AA380" s="174" t="e">
        <f t="shared" si="572"/>
        <v>#DIV/0!</v>
      </c>
      <c r="AB380" s="174" t="e">
        <f t="shared" si="573"/>
        <v>#DIV/0!</v>
      </c>
      <c r="AC380" s="352" t="e">
        <f t="shared" si="633"/>
        <v>#DIV/0!</v>
      </c>
      <c r="AD380" s="267" t="e">
        <f t="shared" si="574"/>
        <v>#DIV/0!</v>
      </c>
      <c r="AE380" s="267" t="e">
        <f t="shared" si="575"/>
        <v>#DIV/0!</v>
      </c>
      <c r="AF380" s="354" t="e">
        <f t="shared" ca="1" si="576"/>
        <v>#DIV/0!</v>
      </c>
      <c r="AG380" s="100" t="e">
        <f t="shared" ca="1" si="577"/>
        <v>#DIV/0!</v>
      </c>
      <c r="AH380" s="100" t="e">
        <f t="shared" ca="1" si="578"/>
        <v>#DIV/0!</v>
      </c>
      <c r="AI380" s="354" t="e">
        <f t="shared" ca="1" si="579"/>
        <v>#DIV/0!</v>
      </c>
      <c r="AJ380" s="100" t="e">
        <f t="shared" ca="1" si="580"/>
        <v>#DIV/0!</v>
      </c>
      <c r="AK380" s="100" t="e">
        <f t="shared" ca="1" si="581"/>
        <v>#DIV/0!</v>
      </c>
      <c r="AL380" s="354" t="e">
        <f t="shared" ca="1" si="582"/>
        <v>#DIV/0!</v>
      </c>
      <c r="AM380" s="354" t="e">
        <f t="shared" ca="1" si="583"/>
        <v>#DIV/0!</v>
      </c>
      <c r="AN380" s="100" t="e">
        <f t="shared" ref="AN380:AO380" ca="1" si="677">SUM(AL376:AL380)</f>
        <v>#DIV/0!</v>
      </c>
      <c r="AO380" s="100" t="e">
        <f t="shared" ca="1" si="677"/>
        <v>#DIV/0!</v>
      </c>
      <c r="AP380" s="355" t="e">
        <f t="shared" ca="1" si="585"/>
        <v>#DIV/0!</v>
      </c>
      <c r="AQ380" s="355" t="e">
        <f t="shared" ca="1" si="586"/>
        <v>#DIV/0!</v>
      </c>
      <c r="AR380" s="355" t="e">
        <f t="shared" si="587"/>
        <v>#DIV/0!</v>
      </c>
      <c r="AS380" s="355" t="e">
        <f t="shared" si="588"/>
        <v>#DIV/0!</v>
      </c>
      <c r="AT380" s="355" t="e">
        <f t="shared" ca="1" si="589"/>
        <v>#DIV/0!</v>
      </c>
      <c r="AU380" s="355" t="e">
        <f t="shared" ca="1" si="590"/>
        <v>#DIV/0!</v>
      </c>
      <c r="AV380" s="355" t="e">
        <f t="shared" ca="1" si="591"/>
        <v>#DIV/0!</v>
      </c>
      <c r="AW380" s="379">
        <f t="shared" ca="1" si="592"/>
        <v>0</v>
      </c>
      <c r="AX380" s="351">
        <f t="shared" ca="1" si="593"/>
        <v>0</v>
      </c>
      <c r="AY380" s="174">
        <f t="shared" ca="1" si="594"/>
        <v>0</v>
      </c>
      <c r="AZ380" s="174">
        <f t="shared" ca="1" si="595"/>
        <v>0</v>
      </c>
      <c r="BA380" s="351"/>
      <c r="BB380" s="174"/>
      <c r="BC380" s="174"/>
      <c r="BD380" s="352">
        <f t="shared" si="596"/>
        <v>-1</v>
      </c>
      <c r="BE380" s="267">
        <f t="shared" si="597"/>
        <v>-6</v>
      </c>
      <c r="BF380" s="267">
        <f t="shared" si="598"/>
        <v>-5</v>
      </c>
      <c r="BG380" s="354">
        <f t="shared" ca="1" si="599"/>
        <v>1</v>
      </c>
      <c r="BH380" s="100">
        <f t="shared" ca="1" si="600"/>
        <v>15</v>
      </c>
      <c r="BI380" s="100">
        <f t="shared" ca="1" si="601"/>
        <v>7</v>
      </c>
      <c r="BJ380" s="354">
        <f t="shared" ca="1" si="602"/>
        <v>0</v>
      </c>
      <c r="BK380" s="100">
        <f t="shared" ca="1" si="603"/>
        <v>0</v>
      </c>
      <c r="BL380" s="100">
        <f t="shared" ca="1" si="604"/>
        <v>0</v>
      </c>
      <c r="BM380" s="354">
        <f t="shared" ca="1" si="605"/>
        <v>0</v>
      </c>
      <c r="BN380" s="354"/>
      <c r="BQ380" s="355" t="str">
        <f t="shared" ca="1" si="606"/>
        <v/>
      </c>
      <c r="BR380" s="355" t="str">
        <f t="shared" ca="1" si="607"/>
        <v/>
      </c>
      <c r="BS380" s="355"/>
      <c r="BT380" s="355" t="str">
        <f t="shared" si="608"/>
        <v xml:space="preserve">wr6D </v>
      </c>
      <c r="BU380" s="355" t="str">
        <f t="shared" ca="1" si="609"/>
        <v xml:space="preserve">wr15'15&lt;1S </v>
      </c>
      <c r="BV380" s="355" t="str">
        <f t="shared" ca="1" si="610"/>
        <v/>
      </c>
      <c r="BW380" s="355"/>
      <c r="BX380" s="379" t="e">
        <f t="shared" ca="1" si="611"/>
        <v>#DIV/0!</v>
      </c>
      <c r="BY380" s="351" t="e">
        <f t="shared" ca="1" si="612"/>
        <v>#DIV/0!</v>
      </c>
      <c r="BZ380" s="174" t="e">
        <f t="shared" ca="1" si="613"/>
        <v>#DIV/0!</v>
      </c>
      <c r="CA380" s="174" t="e">
        <f t="shared" ca="1" si="614"/>
        <v>#DIV/0!</v>
      </c>
      <c r="CB380" s="351"/>
      <c r="CC380" s="174"/>
      <c r="CD380" s="174"/>
      <c r="CE380" s="352" t="e">
        <f t="shared" si="615"/>
        <v>#DIV/0!</v>
      </c>
      <c r="CF380" s="267" t="e">
        <f t="shared" si="616"/>
        <v>#DIV/0!</v>
      </c>
      <c r="CG380" s="267" t="e">
        <f t="shared" si="617"/>
        <v>#DIV/0!</v>
      </c>
      <c r="CH380" s="354" t="e">
        <f t="shared" ca="1" si="618"/>
        <v>#DIV/0!</v>
      </c>
      <c r="CI380" s="100" t="e">
        <f t="shared" ca="1" si="619"/>
        <v>#DIV/0!</v>
      </c>
      <c r="CJ380" s="100" t="e">
        <f t="shared" ca="1" si="620"/>
        <v>#DIV/0!</v>
      </c>
      <c r="CK380" s="354" t="e">
        <f t="shared" ca="1" si="621"/>
        <v>#DIV/0!</v>
      </c>
      <c r="CL380" s="100" t="e">
        <f t="shared" ca="1" si="622"/>
        <v>#DIV/0!</v>
      </c>
      <c r="CM380" s="100" t="e">
        <f t="shared" ca="1" si="623"/>
        <v>#DIV/0!</v>
      </c>
      <c r="CN380" s="354" t="e">
        <f t="shared" ca="1" si="624"/>
        <v>#DIV/0!</v>
      </c>
      <c r="CO380" s="354"/>
      <c r="CR380" s="355" t="e">
        <f t="shared" ca="1" si="625"/>
        <v>#DIV/0!</v>
      </c>
      <c r="CS380" s="355" t="e">
        <f t="shared" ca="1" si="626"/>
        <v>#DIV/0!</v>
      </c>
      <c r="CT380" s="355"/>
      <c r="CU380" s="355" t="e">
        <f t="shared" si="627"/>
        <v>#DIV/0!</v>
      </c>
      <c r="CV380" s="355" t="e">
        <f t="shared" ca="1" si="628"/>
        <v>#DIV/0!</v>
      </c>
      <c r="CW380" s="355" t="e">
        <f t="shared" ca="1" si="629"/>
        <v>#DIV/0!</v>
      </c>
      <c r="CX380" s="402"/>
      <c r="CY380" t="e">
        <f t="shared" ca="1" si="630"/>
        <v>#DIV/0!</v>
      </c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</row>
    <row r="381" spans="1:133" x14ac:dyDescent="0.25">
      <c r="A381" s="126">
        <v>302</v>
      </c>
      <c r="B381" s="123" t="str">
        <f>IF(ввод!F304="","",ввод!F304)</f>
        <v/>
      </c>
      <c r="C381" s="123" t="str">
        <f>IF(ввод!G304="","",ввод!G304)</f>
        <v/>
      </c>
      <c r="D381" s="123" t="str">
        <f>IF(ввод!H304="","",ввод!H304)</f>
        <v/>
      </c>
      <c r="E381" s="124" t="str">
        <f>IF(ввод!I304="","",ввод!I304)</f>
        <v/>
      </c>
      <c r="F381" s="100" t="str">
        <f t="shared" si="665"/>
        <v/>
      </c>
      <c r="G381" s="257" t="str">
        <f>IF(AND(F381&gt;=2,COUNTA(ввод!D304)=1),1,"")</f>
        <v/>
      </c>
      <c r="H381" s="100" t="e">
        <f t="shared" si="562"/>
        <v>#DIV/0!</v>
      </c>
      <c r="K381" s="100" t="e">
        <f t="shared" si="558"/>
        <v>#DIV/0!</v>
      </c>
      <c r="M381" s="100" t="e">
        <f>IF(ISNUMBER(парам!$B$8),K381-парам!$B$8,K381-$B$3)</f>
        <v>#DIV/0!</v>
      </c>
      <c r="N381" s="100" t="e">
        <f t="shared" si="559"/>
        <v>#DIV/0!</v>
      </c>
      <c r="O381" s="125" t="e">
        <f t="shared" ca="1" si="563"/>
        <v>#DIV/0!</v>
      </c>
      <c r="P381" s="100">
        <f t="shared" si="564"/>
        <v>0</v>
      </c>
      <c r="Q381" s="100">
        <f t="shared" si="560"/>
        <v>0</v>
      </c>
      <c r="R381" s="125">
        <f t="shared" ca="1" si="565"/>
        <v>0</v>
      </c>
      <c r="S381" s="100" t="e">
        <f t="shared" si="631"/>
        <v>#DIV/0!</v>
      </c>
      <c r="T381" s="100" t="e">
        <f t="shared" si="566"/>
        <v>#DIV/0!</v>
      </c>
      <c r="U381" s="125" t="e">
        <f t="shared" ca="1" si="632"/>
        <v>#DIV/0!</v>
      </c>
      <c r="V381" s="174" t="e">
        <f t="shared" ca="1" si="567"/>
        <v>#DIV/0!</v>
      </c>
      <c r="W381" s="351" t="e">
        <f t="shared" ca="1" si="568"/>
        <v>#DIV/0!</v>
      </c>
      <c r="X381" s="174" t="e">
        <f t="shared" ca="1" si="569"/>
        <v>#DIV/0!</v>
      </c>
      <c r="Y381" s="174" t="e">
        <f t="shared" ca="1" si="570"/>
        <v>#DIV/0!</v>
      </c>
      <c r="Z381" s="351" t="e">
        <f t="shared" si="571"/>
        <v>#DIV/0!</v>
      </c>
      <c r="AA381" s="174" t="e">
        <f t="shared" si="572"/>
        <v>#DIV/0!</v>
      </c>
      <c r="AB381" s="174" t="e">
        <f t="shared" si="573"/>
        <v>#DIV/0!</v>
      </c>
      <c r="AC381" s="352" t="e">
        <f t="shared" si="633"/>
        <v>#DIV/0!</v>
      </c>
      <c r="AD381" s="267" t="e">
        <f t="shared" si="574"/>
        <v>#DIV/0!</v>
      </c>
      <c r="AE381" s="267" t="e">
        <f t="shared" si="575"/>
        <v>#DIV/0!</v>
      </c>
      <c r="AF381" s="354" t="e">
        <f t="shared" ca="1" si="576"/>
        <v>#DIV/0!</v>
      </c>
      <c r="AG381" s="100" t="e">
        <f t="shared" ca="1" si="577"/>
        <v>#DIV/0!</v>
      </c>
      <c r="AH381" s="100" t="e">
        <f t="shared" ca="1" si="578"/>
        <v>#DIV/0!</v>
      </c>
      <c r="AI381" s="354" t="e">
        <f t="shared" ca="1" si="579"/>
        <v>#DIV/0!</v>
      </c>
      <c r="AJ381" s="100" t="e">
        <f t="shared" ca="1" si="580"/>
        <v>#DIV/0!</v>
      </c>
      <c r="AK381" s="100" t="e">
        <f t="shared" ca="1" si="581"/>
        <v>#DIV/0!</v>
      </c>
      <c r="AL381" s="354" t="e">
        <f t="shared" ca="1" si="582"/>
        <v>#DIV/0!</v>
      </c>
      <c r="AM381" s="354" t="e">
        <f t="shared" ca="1" si="583"/>
        <v>#DIV/0!</v>
      </c>
      <c r="AN381" s="100" t="e">
        <f t="shared" ref="AN381:AO381" ca="1" si="678">SUM(AL377:AL381)</f>
        <v>#DIV/0!</v>
      </c>
      <c r="AO381" s="100" t="e">
        <f t="shared" ca="1" si="678"/>
        <v>#DIV/0!</v>
      </c>
      <c r="AP381" s="355" t="e">
        <f t="shared" ca="1" si="585"/>
        <v>#DIV/0!</v>
      </c>
      <c r="AQ381" s="355" t="e">
        <f t="shared" ca="1" si="586"/>
        <v>#DIV/0!</v>
      </c>
      <c r="AR381" s="355" t="e">
        <f t="shared" si="587"/>
        <v>#DIV/0!</v>
      </c>
      <c r="AS381" s="355" t="e">
        <f t="shared" si="588"/>
        <v>#DIV/0!</v>
      </c>
      <c r="AT381" s="355" t="e">
        <f t="shared" ca="1" si="589"/>
        <v>#DIV/0!</v>
      </c>
      <c r="AU381" s="355" t="e">
        <f t="shared" ca="1" si="590"/>
        <v>#DIV/0!</v>
      </c>
      <c r="AV381" s="355" t="e">
        <f t="shared" ca="1" si="591"/>
        <v>#DIV/0!</v>
      </c>
      <c r="AW381" s="379">
        <f t="shared" ca="1" si="592"/>
        <v>0</v>
      </c>
      <c r="AX381" s="351">
        <f t="shared" ca="1" si="593"/>
        <v>0</v>
      </c>
      <c r="AY381" s="174">
        <f t="shared" ca="1" si="594"/>
        <v>0</v>
      </c>
      <c r="AZ381" s="174">
        <f t="shared" ca="1" si="595"/>
        <v>0</v>
      </c>
      <c r="BA381" s="351"/>
      <c r="BB381" s="174"/>
      <c r="BC381" s="174"/>
      <c r="BD381" s="352">
        <f t="shared" si="596"/>
        <v>-1</v>
      </c>
      <c r="BE381" s="267">
        <f t="shared" si="597"/>
        <v>-6</v>
      </c>
      <c r="BF381" s="267">
        <f t="shared" si="598"/>
        <v>-5</v>
      </c>
      <c r="BG381" s="354">
        <f t="shared" ca="1" si="599"/>
        <v>1</v>
      </c>
      <c r="BH381" s="100">
        <f t="shared" ca="1" si="600"/>
        <v>15</v>
      </c>
      <c r="BI381" s="100">
        <f t="shared" ca="1" si="601"/>
        <v>7</v>
      </c>
      <c r="BJ381" s="354">
        <f t="shared" ca="1" si="602"/>
        <v>0</v>
      </c>
      <c r="BK381" s="100">
        <f t="shared" ca="1" si="603"/>
        <v>0</v>
      </c>
      <c r="BL381" s="100">
        <f t="shared" ca="1" si="604"/>
        <v>0</v>
      </c>
      <c r="BM381" s="354">
        <f t="shared" ca="1" si="605"/>
        <v>0</v>
      </c>
      <c r="BN381" s="354"/>
      <c r="BQ381" s="355" t="str">
        <f t="shared" ca="1" si="606"/>
        <v/>
      </c>
      <c r="BR381" s="355" t="str">
        <f t="shared" ca="1" si="607"/>
        <v/>
      </c>
      <c r="BS381" s="355"/>
      <c r="BT381" s="355" t="str">
        <f t="shared" si="608"/>
        <v xml:space="preserve">wr6D </v>
      </c>
      <c r="BU381" s="355" t="str">
        <f t="shared" ca="1" si="609"/>
        <v xml:space="preserve">wr15'15&lt;1S </v>
      </c>
      <c r="BV381" s="355" t="str">
        <f t="shared" ca="1" si="610"/>
        <v/>
      </c>
      <c r="BW381" s="355"/>
      <c r="BX381" s="379" t="e">
        <f t="shared" ca="1" si="611"/>
        <v>#DIV/0!</v>
      </c>
      <c r="BY381" s="351" t="e">
        <f t="shared" ca="1" si="612"/>
        <v>#DIV/0!</v>
      </c>
      <c r="BZ381" s="174" t="e">
        <f t="shared" ca="1" si="613"/>
        <v>#DIV/0!</v>
      </c>
      <c r="CA381" s="174" t="e">
        <f t="shared" ca="1" si="614"/>
        <v>#DIV/0!</v>
      </c>
      <c r="CB381" s="351"/>
      <c r="CC381" s="174"/>
      <c r="CD381" s="174"/>
      <c r="CE381" s="352" t="e">
        <f t="shared" si="615"/>
        <v>#DIV/0!</v>
      </c>
      <c r="CF381" s="267" t="e">
        <f t="shared" si="616"/>
        <v>#DIV/0!</v>
      </c>
      <c r="CG381" s="267" t="e">
        <f t="shared" si="617"/>
        <v>#DIV/0!</v>
      </c>
      <c r="CH381" s="354" t="e">
        <f t="shared" ca="1" si="618"/>
        <v>#DIV/0!</v>
      </c>
      <c r="CI381" s="100" t="e">
        <f t="shared" ca="1" si="619"/>
        <v>#DIV/0!</v>
      </c>
      <c r="CJ381" s="100" t="e">
        <f t="shared" ca="1" si="620"/>
        <v>#DIV/0!</v>
      </c>
      <c r="CK381" s="354" t="e">
        <f t="shared" ca="1" si="621"/>
        <v>#DIV/0!</v>
      </c>
      <c r="CL381" s="100" t="e">
        <f t="shared" ca="1" si="622"/>
        <v>#DIV/0!</v>
      </c>
      <c r="CM381" s="100" t="e">
        <f t="shared" ca="1" si="623"/>
        <v>#DIV/0!</v>
      </c>
      <c r="CN381" s="354" t="e">
        <f t="shared" ca="1" si="624"/>
        <v>#DIV/0!</v>
      </c>
      <c r="CO381" s="354"/>
      <c r="CR381" s="355" t="e">
        <f t="shared" ca="1" si="625"/>
        <v>#DIV/0!</v>
      </c>
      <c r="CS381" s="355" t="e">
        <f t="shared" ca="1" si="626"/>
        <v>#DIV/0!</v>
      </c>
      <c r="CT381" s="355"/>
      <c r="CU381" s="355" t="e">
        <f t="shared" si="627"/>
        <v>#DIV/0!</v>
      </c>
      <c r="CV381" s="355" t="e">
        <f t="shared" ca="1" si="628"/>
        <v>#DIV/0!</v>
      </c>
      <c r="CW381" s="355" t="e">
        <f t="shared" ca="1" si="629"/>
        <v>#DIV/0!</v>
      </c>
      <c r="CX381" s="402"/>
      <c r="CY381" t="e">
        <f t="shared" ca="1" si="630"/>
        <v>#DIV/0!</v>
      </c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</row>
    <row r="382" spans="1:133" x14ac:dyDescent="0.25">
      <c r="A382" s="126">
        <v>303</v>
      </c>
      <c r="B382" s="123" t="str">
        <f>IF(ввод!F305="","",ввод!F305)</f>
        <v/>
      </c>
      <c r="C382" s="123" t="str">
        <f>IF(ввод!G305="","",ввод!G305)</f>
        <v/>
      </c>
      <c r="D382" s="123" t="str">
        <f>IF(ввод!H305="","",ввод!H305)</f>
        <v/>
      </c>
      <c r="E382" s="124" t="str">
        <f>IF(ввод!I305="","",ввод!I305)</f>
        <v/>
      </c>
      <c r="F382" s="100" t="str">
        <f t="shared" si="665"/>
        <v/>
      </c>
      <c r="G382" s="257" t="str">
        <f>IF(AND(F382&gt;=2,COUNTA(ввод!D305)=1),1,"")</f>
        <v/>
      </c>
      <c r="H382" s="100" t="e">
        <f t="shared" si="562"/>
        <v>#DIV/0!</v>
      </c>
      <c r="K382" s="100" t="e">
        <f t="shared" si="558"/>
        <v>#DIV/0!</v>
      </c>
      <c r="M382" s="100" t="e">
        <f>IF(ISNUMBER(парам!$B$8),K382-парам!$B$8,K382-$B$3)</f>
        <v>#DIV/0!</v>
      </c>
      <c r="N382" s="100" t="e">
        <f t="shared" si="559"/>
        <v>#DIV/0!</v>
      </c>
      <c r="O382" s="125" t="e">
        <f t="shared" ca="1" si="563"/>
        <v>#DIV/0!</v>
      </c>
      <c r="P382" s="100">
        <f t="shared" si="564"/>
        <v>0</v>
      </c>
      <c r="Q382" s="100">
        <f t="shared" si="560"/>
        <v>0</v>
      </c>
      <c r="R382" s="125">
        <f t="shared" ca="1" si="565"/>
        <v>0</v>
      </c>
      <c r="S382" s="100" t="e">
        <f t="shared" si="631"/>
        <v>#DIV/0!</v>
      </c>
      <c r="T382" s="100" t="e">
        <f t="shared" si="566"/>
        <v>#DIV/0!</v>
      </c>
      <c r="U382" s="125" t="e">
        <f t="shared" ca="1" si="632"/>
        <v>#DIV/0!</v>
      </c>
      <c r="V382" s="174" t="e">
        <f t="shared" ca="1" si="567"/>
        <v>#DIV/0!</v>
      </c>
      <c r="W382" s="351" t="e">
        <f t="shared" ca="1" si="568"/>
        <v>#DIV/0!</v>
      </c>
      <c r="X382" s="174" t="e">
        <f t="shared" ca="1" si="569"/>
        <v>#DIV/0!</v>
      </c>
      <c r="Y382" s="174" t="e">
        <f t="shared" ca="1" si="570"/>
        <v>#DIV/0!</v>
      </c>
      <c r="Z382" s="351" t="e">
        <f t="shared" si="571"/>
        <v>#DIV/0!</v>
      </c>
      <c r="AA382" s="174" t="e">
        <f t="shared" si="572"/>
        <v>#DIV/0!</v>
      </c>
      <c r="AB382" s="174" t="e">
        <f t="shared" si="573"/>
        <v>#DIV/0!</v>
      </c>
      <c r="AC382" s="352" t="e">
        <f t="shared" si="633"/>
        <v>#DIV/0!</v>
      </c>
      <c r="AD382" s="267" t="e">
        <f t="shared" si="574"/>
        <v>#DIV/0!</v>
      </c>
      <c r="AE382" s="267" t="e">
        <f t="shared" si="575"/>
        <v>#DIV/0!</v>
      </c>
      <c r="AF382" s="354" t="e">
        <f t="shared" ca="1" si="576"/>
        <v>#DIV/0!</v>
      </c>
      <c r="AG382" s="100" t="e">
        <f t="shared" ca="1" si="577"/>
        <v>#DIV/0!</v>
      </c>
      <c r="AH382" s="100" t="e">
        <f t="shared" ca="1" si="578"/>
        <v>#DIV/0!</v>
      </c>
      <c r="AI382" s="354" t="e">
        <f t="shared" ca="1" si="579"/>
        <v>#DIV/0!</v>
      </c>
      <c r="AJ382" s="100" t="e">
        <f t="shared" ca="1" si="580"/>
        <v>#DIV/0!</v>
      </c>
      <c r="AK382" s="100" t="e">
        <f t="shared" ca="1" si="581"/>
        <v>#DIV/0!</v>
      </c>
      <c r="AL382" s="354" t="e">
        <f t="shared" ca="1" si="582"/>
        <v>#DIV/0!</v>
      </c>
      <c r="AM382" s="354" t="e">
        <f t="shared" ca="1" si="583"/>
        <v>#DIV/0!</v>
      </c>
      <c r="AN382" s="100" t="e">
        <f t="shared" ref="AN382:AO382" ca="1" si="679">SUM(AL378:AL382)</f>
        <v>#DIV/0!</v>
      </c>
      <c r="AO382" s="100" t="e">
        <f t="shared" ca="1" si="679"/>
        <v>#DIV/0!</v>
      </c>
      <c r="AP382" s="355" t="e">
        <f t="shared" ca="1" si="585"/>
        <v>#DIV/0!</v>
      </c>
      <c r="AQ382" s="355" t="e">
        <f t="shared" ca="1" si="586"/>
        <v>#DIV/0!</v>
      </c>
      <c r="AR382" s="355" t="e">
        <f t="shared" si="587"/>
        <v>#DIV/0!</v>
      </c>
      <c r="AS382" s="355" t="e">
        <f t="shared" si="588"/>
        <v>#DIV/0!</v>
      </c>
      <c r="AT382" s="355" t="e">
        <f t="shared" ca="1" si="589"/>
        <v>#DIV/0!</v>
      </c>
      <c r="AU382" s="355" t="e">
        <f t="shared" ca="1" si="590"/>
        <v>#DIV/0!</v>
      </c>
      <c r="AV382" s="355" t="e">
        <f t="shared" ca="1" si="591"/>
        <v>#DIV/0!</v>
      </c>
      <c r="AW382" s="379">
        <f t="shared" ca="1" si="592"/>
        <v>0</v>
      </c>
      <c r="AX382" s="351">
        <f t="shared" ca="1" si="593"/>
        <v>0</v>
      </c>
      <c r="AY382" s="174">
        <f t="shared" ca="1" si="594"/>
        <v>0</v>
      </c>
      <c r="AZ382" s="174">
        <f t="shared" ca="1" si="595"/>
        <v>0</v>
      </c>
      <c r="BA382" s="351"/>
      <c r="BB382" s="174"/>
      <c r="BC382" s="174"/>
      <c r="BD382" s="352">
        <f t="shared" si="596"/>
        <v>-1</v>
      </c>
      <c r="BE382" s="267">
        <f t="shared" si="597"/>
        <v>-6</v>
      </c>
      <c r="BF382" s="267">
        <f t="shared" si="598"/>
        <v>-5</v>
      </c>
      <c r="BG382" s="354">
        <f t="shared" ca="1" si="599"/>
        <v>1</v>
      </c>
      <c r="BH382" s="100">
        <f t="shared" ca="1" si="600"/>
        <v>15</v>
      </c>
      <c r="BI382" s="100">
        <f t="shared" ca="1" si="601"/>
        <v>7</v>
      </c>
      <c r="BJ382" s="354">
        <f t="shared" ca="1" si="602"/>
        <v>0</v>
      </c>
      <c r="BK382" s="100">
        <f t="shared" ca="1" si="603"/>
        <v>0</v>
      </c>
      <c r="BL382" s="100">
        <f t="shared" ca="1" si="604"/>
        <v>0</v>
      </c>
      <c r="BM382" s="354">
        <f t="shared" ca="1" si="605"/>
        <v>0</v>
      </c>
      <c r="BN382" s="354"/>
      <c r="BQ382" s="355" t="str">
        <f t="shared" ca="1" si="606"/>
        <v/>
      </c>
      <c r="BR382" s="355" t="str">
        <f t="shared" ca="1" si="607"/>
        <v/>
      </c>
      <c r="BS382" s="355"/>
      <c r="BT382" s="355" t="str">
        <f t="shared" si="608"/>
        <v xml:space="preserve">wr6D </v>
      </c>
      <c r="BU382" s="355" t="str">
        <f t="shared" ca="1" si="609"/>
        <v xml:space="preserve">wr15'15&lt;1S </v>
      </c>
      <c r="BV382" s="355" t="str">
        <f t="shared" ca="1" si="610"/>
        <v/>
      </c>
      <c r="BW382" s="355"/>
      <c r="BX382" s="379" t="e">
        <f t="shared" ca="1" si="611"/>
        <v>#DIV/0!</v>
      </c>
      <c r="BY382" s="351" t="e">
        <f t="shared" ca="1" si="612"/>
        <v>#DIV/0!</v>
      </c>
      <c r="BZ382" s="174" t="e">
        <f t="shared" ca="1" si="613"/>
        <v>#DIV/0!</v>
      </c>
      <c r="CA382" s="174" t="e">
        <f t="shared" ca="1" si="614"/>
        <v>#DIV/0!</v>
      </c>
      <c r="CB382" s="351"/>
      <c r="CC382" s="174"/>
      <c r="CD382" s="174"/>
      <c r="CE382" s="352" t="e">
        <f t="shared" si="615"/>
        <v>#DIV/0!</v>
      </c>
      <c r="CF382" s="267" t="e">
        <f t="shared" si="616"/>
        <v>#DIV/0!</v>
      </c>
      <c r="CG382" s="267" t="e">
        <f t="shared" si="617"/>
        <v>#DIV/0!</v>
      </c>
      <c r="CH382" s="354" t="e">
        <f t="shared" ca="1" si="618"/>
        <v>#DIV/0!</v>
      </c>
      <c r="CI382" s="100" t="e">
        <f t="shared" ca="1" si="619"/>
        <v>#DIV/0!</v>
      </c>
      <c r="CJ382" s="100" t="e">
        <f t="shared" ca="1" si="620"/>
        <v>#DIV/0!</v>
      </c>
      <c r="CK382" s="354" t="e">
        <f t="shared" ca="1" si="621"/>
        <v>#DIV/0!</v>
      </c>
      <c r="CL382" s="100" t="e">
        <f t="shared" ca="1" si="622"/>
        <v>#DIV/0!</v>
      </c>
      <c r="CM382" s="100" t="e">
        <f t="shared" ca="1" si="623"/>
        <v>#DIV/0!</v>
      </c>
      <c r="CN382" s="354" t="e">
        <f t="shared" ca="1" si="624"/>
        <v>#DIV/0!</v>
      </c>
      <c r="CO382" s="354"/>
      <c r="CR382" s="355" t="e">
        <f t="shared" ca="1" si="625"/>
        <v>#DIV/0!</v>
      </c>
      <c r="CS382" s="355" t="e">
        <f t="shared" ca="1" si="626"/>
        <v>#DIV/0!</v>
      </c>
      <c r="CT382" s="355"/>
      <c r="CU382" s="355" t="e">
        <f t="shared" si="627"/>
        <v>#DIV/0!</v>
      </c>
      <c r="CV382" s="355" t="e">
        <f t="shared" ca="1" si="628"/>
        <v>#DIV/0!</v>
      </c>
      <c r="CW382" s="355" t="e">
        <f t="shared" ca="1" si="629"/>
        <v>#DIV/0!</v>
      </c>
      <c r="CX382" s="402"/>
      <c r="CY382" t="e">
        <f t="shared" ca="1" si="630"/>
        <v>#DIV/0!</v>
      </c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</row>
    <row r="383" spans="1:133" x14ac:dyDescent="0.25">
      <c r="A383" s="126">
        <v>304</v>
      </c>
      <c r="B383" s="123" t="str">
        <f>IF(ввод!F306="","",ввод!F306)</f>
        <v/>
      </c>
      <c r="C383" s="123" t="str">
        <f>IF(ввод!G306="","",ввод!G306)</f>
        <v/>
      </c>
      <c r="D383" s="123" t="str">
        <f>IF(ввод!H306="","",ввод!H306)</f>
        <v/>
      </c>
      <c r="E383" s="124" t="str">
        <f>IF(ввод!I306="","",ввод!I306)</f>
        <v/>
      </c>
      <c r="F383" s="100" t="str">
        <f t="shared" si="665"/>
        <v/>
      </c>
      <c r="G383" s="257" t="str">
        <f>IF(AND(F383&gt;=2,COUNTA(ввод!D306)=1),1,"")</f>
        <v/>
      </c>
      <c r="H383" s="100" t="e">
        <f t="shared" si="562"/>
        <v>#DIV/0!</v>
      </c>
      <c r="K383" s="100" t="e">
        <f t="shared" si="558"/>
        <v>#DIV/0!</v>
      </c>
      <c r="M383" s="100" t="e">
        <f>IF(ISNUMBER(парам!$B$8),K383-парам!$B$8,K383-$B$3)</f>
        <v>#DIV/0!</v>
      </c>
      <c r="N383" s="100" t="e">
        <f t="shared" si="559"/>
        <v>#DIV/0!</v>
      </c>
      <c r="O383" s="125" t="e">
        <f t="shared" ca="1" si="563"/>
        <v>#DIV/0!</v>
      </c>
      <c r="P383" s="100">
        <f t="shared" si="564"/>
        <v>0</v>
      </c>
      <c r="Q383" s="100">
        <f t="shared" si="560"/>
        <v>0</v>
      </c>
      <c r="R383" s="125">
        <f t="shared" ca="1" si="565"/>
        <v>0</v>
      </c>
      <c r="S383" s="100" t="e">
        <f t="shared" si="631"/>
        <v>#DIV/0!</v>
      </c>
      <c r="T383" s="100" t="e">
        <f t="shared" si="566"/>
        <v>#DIV/0!</v>
      </c>
      <c r="U383" s="125" t="e">
        <f t="shared" ca="1" si="632"/>
        <v>#DIV/0!</v>
      </c>
      <c r="V383" s="174" t="e">
        <f t="shared" ca="1" si="567"/>
        <v>#DIV/0!</v>
      </c>
      <c r="W383" s="351" t="e">
        <f t="shared" ca="1" si="568"/>
        <v>#DIV/0!</v>
      </c>
      <c r="X383" s="174" t="e">
        <f t="shared" ca="1" si="569"/>
        <v>#DIV/0!</v>
      </c>
      <c r="Y383" s="174" t="e">
        <f t="shared" ca="1" si="570"/>
        <v>#DIV/0!</v>
      </c>
      <c r="Z383" s="351" t="e">
        <f t="shared" si="571"/>
        <v>#DIV/0!</v>
      </c>
      <c r="AA383" s="174" t="e">
        <f t="shared" si="572"/>
        <v>#DIV/0!</v>
      </c>
      <c r="AB383" s="174" t="e">
        <f t="shared" si="573"/>
        <v>#DIV/0!</v>
      </c>
      <c r="AC383" s="352" t="e">
        <f t="shared" si="633"/>
        <v>#DIV/0!</v>
      </c>
      <c r="AD383" s="267" t="e">
        <f t="shared" si="574"/>
        <v>#DIV/0!</v>
      </c>
      <c r="AE383" s="267" t="e">
        <f t="shared" si="575"/>
        <v>#DIV/0!</v>
      </c>
      <c r="AF383" s="354" t="e">
        <f t="shared" ca="1" si="576"/>
        <v>#DIV/0!</v>
      </c>
      <c r="AG383" s="100" t="e">
        <f t="shared" ca="1" si="577"/>
        <v>#DIV/0!</v>
      </c>
      <c r="AH383" s="100" t="e">
        <f t="shared" ca="1" si="578"/>
        <v>#DIV/0!</v>
      </c>
      <c r="AI383" s="354" t="e">
        <f t="shared" ca="1" si="579"/>
        <v>#DIV/0!</v>
      </c>
      <c r="AJ383" s="100" t="e">
        <f t="shared" ca="1" si="580"/>
        <v>#DIV/0!</v>
      </c>
      <c r="AK383" s="100" t="e">
        <f t="shared" ca="1" si="581"/>
        <v>#DIV/0!</v>
      </c>
      <c r="AL383" s="354" t="e">
        <f t="shared" ca="1" si="582"/>
        <v>#DIV/0!</v>
      </c>
      <c r="AM383" s="354" t="e">
        <f t="shared" ca="1" si="583"/>
        <v>#DIV/0!</v>
      </c>
      <c r="AN383" s="100" t="e">
        <f t="shared" ref="AN383:AO383" ca="1" si="680">SUM(AL379:AL383)</f>
        <v>#DIV/0!</v>
      </c>
      <c r="AO383" s="100" t="e">
        <f t="shared" ca="1" si="680"/>
        <v>#DIV/0!</v>
      </c>
      <c r="AP383" s="355" t="e">
        <f t="shared" ca="1" si="585"/>
        <v>#DIV/0!</v>
      </c>
      <c r="AQ383" s="355" t="e">
        <f t="shared" ca="1" si="586"/>
        <v>#DIV/0!</v>
      </c>
      <c r="AR383" s="355" t="e">
        <f t="shared" si="587"/>
        <v>#DIV/0!</v>
      </c>
      <c r="AS383" s="355" t="e">
        <f t="shared" si="588"/>
        <v>#DIV/0!</v>
      </c>
      <c r="AT383" s="355" t="e">
        <f t="shared" ca="1" si="589"/>
        <v>#DIV/0!</v>
      </c>
      <c r="AU383" s="355" t="e">
        <f t="shared" ca="1" si="590"/>
        <v>#DIV/0!</v>
      </c>
      <c r="AV383" s="355" t="e">
        <f t="shared" ca="1" si="591"/>
        <v>#DIV/0!</v>
      </c>
      <c r="AW383" s="379">
        <f t="shared" ca="1" si="592"/>
        <v>0</v>
      </c>
      <c r="AX383" s="351">
        <f t="shared" ca="1" si="593"/>
        <v>0</v>
      </c>
      <c r="AY383" s="174">
        <f t="shared" ca="1" si="594"/>
        <v>0</v>
      </c>
      <c r="AZ383" s="174">
        <f t="shared" ca="1" si="595"/>
        <v>0</v>
      </c>
      <c r="BA383" s="351"/>
      <c r="BB383" s="174"/>
      <c r="BC383" s="174"/>
      <c r="BD383" s="352">
        <f t="shared" si="596"/>
        <v>-1</v>
      </c>
      <c r="BE383" s="267">
        <f t="shared" si="597"/>
        <v>-6</v>
      </c>
      <c r="BF383" s="267">
        <f t="shared" si="598"/>
        <v>-5</v>
      </c>
      <c r="BG383" s="354">
        <f t="shared" ca="1" si="599"/>
        <v>1</v>
      </c>
      <c r="BH383" s="100">
        <f t="shared" ca="1" si="600"/>
        <v>15</v>
      </c>
      <c r="BI383" s="100">
        <f t="shared" ca="1" si="601"/>
        <v>7</v>
      </c>
      <c r="BJ383" s="354">
        <f t="shared" ca="1" si="602"/>
        <v>0</v>
      </c>
      <c r="BK383" s="100">
        <f t="shared" ca="1" si="603"/>
        <v>0</v>
      </c>
      <c r="BL383" s="100">
        <f t="shared" ca="1" si="604"/>
        <v>0</v>
      </c>
      <c r="BM383" s="354">
        <f t="shared" ca="1" si="605"/>
        <v>0</v>
      </c>
      <c r="BN383" s="354"/>
      <c r="BQ383" s="355" t="str">
        <f t="shared" ca="1" si="606"/>
        <v/>
      </c>
      <c r="BR383" s="355" t="str">
        <f t="shared" ca="1" si="607"/>
        <v/>
      </c>
      <c r="BS383" s="355"/>
      <c r="BT383" s="355" t="str">
        <f t="shared" si="608"/>
        <v xml:space="preserve">wr6D </v>
      </c>
      <c r="BU383" s="355" t="str">
        <f t="shared" ca="1" si="609"/>
        <v xml:space="preserve">wr15'15&lt;1S </v>
      </c>
      <c r="BV383" s="355" t="str">
        <f t="shared" ca="1" si="610"/>
        <v/>
      </c>
      <c r="BW383" s="355"/>
      <c r="BX383" s="379" t="e">
        <f t="shared" ca="1" si="611"/>
        <v>#DIV/0!</v>
      </c>
      <c r="BY383" s="351" t="e">
        <f t="shared" ca="1" si="612"/>
        <v>#DIV/0!</v>
      </c>
      <c r="BZ383" s="174" t="e">
        <f t="shared" ca="1" si="613"/>
        <v>#DIV/0!</v>
      </c>
      <c r="CA383" s="174" t="e">
        <f t="shared" ca="1" si="614"/>
        <v>#DIV/0!</v>
      </c>
      <c r="CB383" s="351"/>
      <c r="CC383" s="174"/>
      <c r="CD383" s="174"/>
      <c r="CE383" s="352" t="e">
        <f t="shared" si="615"/>
        <v>#DIV/0!</v>
      </c>
      <c r="CF383" s="267" t="e">
        <f t="shared" si="616"/>
        <v>#DIV/0!</v>
      </c>
      <c r="CG383" s="267" t="e">
        <f t="shared" si="617"/>
        <v>#DIV/0!</v>
      </c>
      <c r="CH383" s="354" t="e">
        <f t="shared" ca="1" si="618"/>
        <v>#DIV/0!</v>
      </c>
      <c r="CI383" s="100" t="e">
        <f t="shared" ca="1" si="619"/>
        <v>#DIV/0!</v>
      </c>
      <c r="CJ383" s="100" t="e">
        <f t="shared" ca="1" si="620"/>
        <v>#DIV/0!</v>
      </c>
      <c r="CK383" s="354" t="e">
        <f t="shared" ca="1" si="621"/>
        <v>#DIV/0!</v>
      </c>
      <c r="CL383" s="100" t="e">
        <f t="shared" ca="1" si="622"/>
        <v>#DIV/0!</v>
      </c>
      <c r="CM383" s="100" t="e">
        <f t="shared" ca="1" si="623"/>
        <v>#DIV/0!</v>
      </c>
      <c r="CN383" s="354" t="e">
        <f t="shared" ca="1" si="624"/>
        <v>#DIV/0!</v>
      </c>
      <c r="CO383" s="354"/>
      <c r="CR383" s="355" t="e">
        <f t="shared" ca="1" si="625"/>
        <v>#DIV/0!</v>
      </c>
      <c r="CS383" s="355" t="e">
        <f t="shared" ca="1" si="626"/>
        <v>#DIV/0!</v>
      </c>
      <c r="CT383" s="355"/>
      <c r="CU383" s="355" t="e">
        <f t="shared" si="627"/>
        <v>#DIV/0!</v>
      </c>
      <c r="CV383" s="355" t="e">
        <f t="shared" ca="1" si="628"/>
        <v>#DIV/0!</v>
      </c>
      <c r="CW383" s="355" t="e">
        <f t="shared" ca="1" si="629"/>
        <v>#DIV/0!</v>
      </c>
      <c r="CX383" s="402"/>
      <c r="CY383" t="e">
        <f t="shared" ca="1" si="630"/>
        <v>#DIV/0!</v>
      </c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</row>
    <row r="384" spans="1:133" x14ac:dyDescent="0.25">
      <c r="A384" s="126">
        <v>305</v>
      </c>
      <c r="B384" s="123" t="str">
        <f>IF(ввод!F307="","",ввод!F307)</f>
        <v/>
      </c>
      <c r="C384" s="123" t="str">
        <f>IF(ввод!G307="","",ввод!G307)</f>
        <v/>
      </c>
      <c r="D384" s="123" t="str">
        <f>IF(ввод!H307="","",ввод!H307)</f>
        <v/>
      </c>
      <c r="E384" s="124" t="str">
        <f>IF(ввод!I307="","",ввод!I307)</f>
        <v/>
      </c>
      <c r="F384" s="100" t="str">
        <f t="shared" si="665"/>
        <v/>
      </c>
      <c r="G384" s="257" t="str">
        <f>IF(AND(F384&gt;=2,COUNTA(ввод!D307)=1),1,"")</f>
        <v/>
      </c>
      <c r="H384" s="100" t="e">
        <f t="shared" si="562"/>
        <v>#DIV/0!</v>
      </c>
      <c r="K384" s="100" t="e">
        <f t="shared" si="558"/>
        <v>#DIV/0!</v>
      </c>
      <c r="M384" s="100" t="e">
        <f>IF(ISNUMBER(парам!$B$8),K384-парам!$B$8,K384-$B$3)</f>
        <v>#DIV/0!</v>
      </c>
      <c r="N384" s="100" t="e">
        <f t="shared" si="559"/>
        <v>#DIV/0!</v>
      </c>
      <c r="O384" s="125" t="e">
        <f t="shared" ca="1" si="563"/>
        <v>#DIV/0!</v>
      </c>
      <c r="P384" s="100">
        <f t="shared" si="564"/>
        <v>0</v>
      </c>
      <c r="Q384" s="100">
        <f t="shared" si="560"/>
        <v>0</v>
      </c>
      <c r="R384" s="125">
        <f t="shared" ca="1" si="565"/>
        <v>0</v>
      </c>
      <c r="S384" s="100" t="e">
        <f t="shared" si="631"/>
        <v>#DIV/0!</v>
      </c>
      <c r="T384" s="100" t="e">
        <f t="shared" si="566"/>
        <v>#DIV/0!</v>
      </c>
      <c r="U384" s="125" t="e">
        <f t="shared" ca="1" si="632"/>
        <v>#DIV/0!</v>
      </c>
      <c r="V384" s="174" t="e">
        <f t="shared" ca="1" si="567"/>
        <v>#DIV/0!</v>
      </c>
      <c r="W384" s="351" t="e">
        <f t="shared" ca="1" si="568"/>
        <v>#DIV/0!</v>
      </c>
      <c r="X384" s="174" t="e">
        <f t="shared" ca="1" si="569"/>
        <v>#DIV/0!</v>
      </c>
      <c r="Y384" s="174" t="e">
        <f t="shared" ca="1" si="570"/>
        <v>#DIV/0!</v>
      </c>
      <c r="Z384" s="351" t="e">
        <f t="shared" si="571"/>
        <v>#DIV/0!</v>
      </c>
      <c r="AA384" s="174" t="e">
        <f t="shared" si="572"/>
        <v>#DIV/0!</v>
      </c>
      <c r="AB384" s="174" t="e">
        <f t="shared" si="573"/>
        <v>#DIV/0!</v>
      </c>
      <c r="AC384" s="352" t="e">
        <f t="shared" si="633"/>
        <v>#DIV/0!</v>
      </c>
      <c r="AD384" s="267" t="e">
        <f t="shared" si="574"/>
        <v>#DIV/0!</v>
      </c>
      <c r="AE384" s="267" t="e">
        <f t="shared" si="575"/>
        <v>#DIV/0!</v>
      </c>
      <c r="AF384" s="354" t="e">
        <f t="shared" ca="1" si="576"/>
        <v>#DIV/0!</v>
      </c>
      <c r="AG384" s="100" t="e">
        <f t="shared" ca="1" si="577"/>
        <v>#DIV/0!</v>
      </c>
      <c r="AH384" s="100" t="e">
        <f t="shared" ca="1" si="578"/>
        <v>#DIV/0!</v>
      </c>
      <c r="AI384" s="354" t="e">
        <f t="shared" ca="1" si="579"/>
        <v>#DIV/0!</v>
      </c>
      <c r="AJ384" s="100" t="e">
        <f t="shared" ca="1" si="580"/>
        <v>#DIV/0!</v>
      </c>
      <c r="AK384" s="100" t="e">
        <f t="shared" ca="1" si="581"/>
        <v>#DIV/0!</v>
      </c>
      <c r="AL384" s="354" t="e">
        <f t="shared" ca="1" si="582"/>
        <v>#DIV/0!</v>
      </c>
      <c r="AM384" s="354" t="e">
        <f t="shared" ca="1" si="583"/>
        <v>#DIV/0!</v>
      </c>
      <c r="AN384" s="100" t="e">
        <f t="shared" ref="AN384:AO384" ca="1" si="681">SUM(AL380:AL384)</f>
        <v>#DIV/0!</v>
      </c>
      <c r="AO384" s="100" t="e">
        <f t="shared" ca="1" si="681"/>
        <v>#DIV/0!</v>
      </c>
      <c r="AP384" s="355" t="e">
        <f t="shared" ca="1" si="585"/>
        <v>#DIV/0!</v>
      </c>
      <c r="AQ384" s="355" t="e">
        <f t="shared" ca="1" si="586"/>
        <v>#DIV/0!</v>
      </c>
      <c r="AR384" s="355" t="e">
        <f t="shared" si="587"/>
        <v>#DIV/0!</v>
      </c>
      <c r="AS384" s="355" t="e">
        <f t="shared" si="588"/>
        <v>#DIV/0!</v>
      </c>
      <c r="AT384" s="355" t="e">
        <f t="shared" ca="1" si="589"/>
        <v>#DIV/0!</v>
      </c>
      <c r="AU384" s="355" t="e">
        <f t="shared" ca="1" si="590"/>
        <v>#DIV/0!</v>
      </c>
      <c r="AV384" s="355" t="e">
        <f t="shared" ca="1" si="591"/>
        <v>#DIV/0!</v>
      </c>
      <c r="AW384" s="379">
        <f t="shared" ca="1" si="592"/>
        <v>0</v>
      </c>
      <c r="AX384" s="351">
        <f t="shared" ca="1" si="593"/>
        <v>0</v>
      </c>
      <c r="AY384" s="174">
        <f t="shared" ca="1" si="594"/>
        <v>0</v>
      </c>
      <c r="AZ384" s="174">
        <f t="shared" ca="1" si="595"/>
        <v>0</v>
      </c>
      <c r="BA384" s="351"/>
      <c r="BB384" s="174"/>
      <c r="BC384" s="174"/>
      <c r="BD384" s="352">
        <f t="shared" si="596"/>
        <v>-1</v>
      </c>
      <c r="BE384" s="267">
        <f t="shared" si="597"/>
        <v>-6</v>
      </c>
      <c r="BF384" s="267">
        <f t="shared" si="598"/>
        <v>-5</v>
      </c>
      <c r="BG384" s="354">
        <f t="shared" ca="1" si="599"/>
        <v>1</v>
      </c>
      <c r="BH384" s="100">
        <f t="shared" ca="1" si="600"/>
        <v>15</v>
      </c>
      <c r="BI384" s="100">
        <f t="shared" ca="1" si="601"/>
        <v>7</v>
      </c>
      <c r="BJ384" s="354">
        <f t="shared" ca="1" si="602"/>
        <v>0</v>
      </c>
      <c r="BK384" s="100">
        <f t="shared" ca="1" si="603"/>
        <v>0</v>
      </c>
      <c r="BL384" s="100">
        <f t="shared" ca="1" si="604"/>
        <v>0</v>
      </c>
      <c r="BM384" s="354">
        <f t="shared" ca="1" si="605"/>
        <v>0</v>
      </c>
      <c r="BN384" s="354"/>
      <c r="BQ384" s="355" t="str">
        <f t="shared" ca="1" si="606"/>
        <v/>
      </c>
      <c r="BR384" s="355" t="str">
        <f t="shared" ca="1" si="607"/>
        <v/>
      </c>
      <c r="BS384" s="355"/>
      <c r="BT384" s="355" t="str">
        <f t="shared" si="608"/>
        <v xml:space="preserve">wr6D </v>
      </c>
      <c r="BU384" s="355" t="str">
        <f t="shared" ca="1" si="609"/>
        <v xml:space="preserve">wr15'15&lt;1S </v>
      </c>
      <c r="BV384" s="355" t="str">
        <f t="shared" ca="1" si="610"/>
        <v/>
      </c>
      <c r="BW384" s="355"/>
      <c r="BX384" s="379" t="e">
        <f t="shared" ca="1" si="611"/>
        <v>#DIV/0!</v>
      </c>
      <c r="BY384" s="351" t="e">
        <f t="shared" ca="1" si="612"/>
        <v>#DIV/0!</v>
      </c>
      <c r="BZ384" s="174" t="e">
        <f t="shared" ca="1" si="613"/>
        <v>#DIV/0!</v>
      </c>
      <c r="CA384" s="174" t="e">
        <f t="shared" ca="1" si="614"/>
        <v>#DIV/0!</v>
      </c>
      <c r="CB384" s="351"/>
      <c r="CC384" s="174"/>
      <c r="CD384" s="174"/>
      <c r="CE384" s="352" t="e">
        <f t="shared" si="615"/>
        <v>#DIV/0!</v>
      </c>
      <c r="CF384" s="267" t="e">
        <f t="shared" si="616"/>
        <v>#DIV/0!</v>
      </c>
      <c r="CG384" s="267" t="e">
        <f t="shared" si="617"/>
        <v>#DIV/0!</v>
      </c>
      <c r="CH384" s="354" t="e">
        <f t="shared" ca="1" si="618"/>
        <v>#DIV/0!</v>
      </c>
      <c r="CI384" s="100" t="e">
        <f t="shared" ca="1" si="619"/>
        <v>#DIV/0!</v>
      </c>
      <c r="CJ384" s="100" t="e">
        <f t="shared" ca="1" si="620"/>
        <v>#DIV/0!</v>
      </c>
      <c r="CK384" s="354" t="e">
        <f t="shared" ca="1" si="621"/>
        <v>#DIV/0!</v>
      </c>
      <c r="CL384" s="100" t="e">
        <f t="shared" ca="1" si="622"/>
        <v>#DIV/0!</v>
      </c>
      <c r="CM384" s="100" t="e">
        <f t="shared" ca="1" si="623"/>
        <v>#DIV/0!</v>
      </c>
      <c r="CN384" s="354" t="e">
        <f t="shared" ca="1" si="624"/>
        <v>#DIV/0!</v>
      </c>
      <c r="CO384" s="354"/>
      <c r="CR384" s="355" t="e">
        <f t="shared" ca="1" si="625"/>
        <v>#DIV/0!</v>
      </c>
      <c r="CS384" s="355" t="e">
        <f t="shared" ca="1" si="626"/>
        <v>#DIV/0!</v>
      </c>
      <c r="CT384" s="355"/>
      <c r="CU384" s="355" t="e">
        <f t="shared" si="627"/>
        <v>#DIV/0!</v>
      </c>
      <c r="CV384" s="355" t="e">
        <f t="shared" ca="1" si="628"/>
        <v>#DIV/0!</v>
      </c>
      <c r="CW384" s="355" t="e">
        <f t="shared" ca="1" si="629"/>
        <v>#DIV/0!</v>
      </c>
      <c r="CX384" s="402"/>
      <c r="CY384" t="e">
        <f t="shared" ca="1" si="630"/>
        <v>#DIV/0!</v>
      </c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</row>
    <row r="385" spans="1:133" x14ac:dyDescent="0.25">
      <c r="A385" s="126">
        <v>306</v>
      </c>
      <c r="B385" s="123" t="str">
        <f>IF(ввод!F308="","",ввод!F308)</f>
        <v/>
      </c>
      <c r="C385" s="123" t="str">
        <f>IF(ввод!G308="","",ввод!G308)</f>
        <v/>
      </c>
      <c r="D385" s="123" t="str">
        <f>IF(ввод!H308="","",ввод!H308)</f>
        <v/>
      </c>
      <c r="E385" s="124" t="str">
        <f>IF(ввод!I308="","",ввод!I308)</f>
        <v/>
      </c>
      <c r="F385" s="100" t="str">
        <f t="shared" si="665"/>
        <v/>
      </c>
      <c r="G385" s="257" t="str">
        <f>IF(AND(F385&gt;=2,COUNTA(ввод!D308)=1),1,"")</f>
        <v/>
      </c>
      <c r="H385" s="100" t="e">
        <f t="shared" si="562"/>
        <v>#DIV/0!</v>
      </c>
      <c r="K385" s="100" t="e">
        <f t="shared" si="558"/>
        <v>#DIV/0!</v>
      </c>
      <c r="M385" s="100" t="e">
        <f>IF(ISNUMBER(парам!$B$8),K385-парам!$B$8,K385-$B$3)</f>
        <v>#DIV/0!</v>
      </c>
      <c r="N385" s="100" t="e">
        <f t="shared" si="559"/>
        <v>#DIV/0!</v>
      </c>
      <c r="O385" s="125" t="e">
        <f t="shared" ca="1" si="563"/>
        <v>#DIV/0!</v>
      </c>
      <c r="P385" s="100">
        <f t="shared" si="564"/>
        <v>0</v>
      </c>
      <c r="Q385" s="100">
        <f t="shared" si="560"/>
        <v>0</v>
      </c>
      <c r="R385" s="125">
        <f t="shared" ca="1" si="565"/>
        <v>0</v>
      </c>
      <c r="S385" s="100" t="e">
        <f t="shared" si="631"/>
        <v>#DIV/0!</v>
      </c>
      <c r="T385" s="100" t="e">
        <f t="shared" si="566"/>
        <v>#DIV/0!</v>
      </c>
      <c r="U385" s="125" t="e">
        <f t="shared" ca="1" si="632"/>
        <v>#DIV/0!</v>
      </c>
      <c r="V385" s="174" t="e">
        <f t="shared" ca="1" si="567"/>
        <v>#DIV/0!</v>
      </c>
      <c r="W385" s="351" t="e">
        <f t="shared" ca="1" si="568"/>
        <v>#DIV/0!</v>
      </c>
      <c r="X385" s="174" t="e">
        <f t="shared" ca="1" si="569"/>
        <v>#DIV/0!</v>
      </c>
      <c r="Y385" s="174" t="e">
        <f t="shared" ca="1" si="570"/>
        <v>#DIV/0!</v>
      </c>
      <c r="Z385" s="351" t="e">
        <f t="shared" si="571"/>
        <v>#DIV/0!</v>
      </c>
      <c r="AA385" s="174" t="e">
        <f t="shared" si="572"/>
        <v>#DIV/0!</v>
      </c>
      <c r="AB385" s="174" t="e">
        <f t="shared" si="573"/>
        <v>#DIV/0!</v>
      </c>
      <c r="AC385" s="352" t="e">
        <f t="shared" si="633"/>
        <v>#DIV/0!</v>
      </c>
      <c r="AD385" s="267" t="e">
        <f t="shared" si="574"/>
        <v>#DIV/0!</v>
      </c>
      <c r="AE385" s="267" t="e">
        <f t="shared" si="575"/>
        <v>#DIV/0!</v>
      </c>
      <c r="AF385" s="354" t="e">
        <f t="shared" ca="1" si="576"/>
        <v>#DIV/0!</v>
      </c>
      <c r="AG385" s="100" t="e">
        <f t="shared" ca="1" si="577"/>
        <v>#DIV/0!</v>
      </c>
      <c r="AH385" s="100" t="e">
        <f t="shared" ca="1" si="578"/>
        <v>#DIV/0!</v>
      </c>
      <c r="AI385" s="354" t="e">
        <f t="shared" ca="1" si="579"/>
        <v>#DIV/0!</v>
      </c>
      <c r="AJ385" s="100" t="e">
        <f t="shared" ca="1" si="580"/>
        <v>#DIV/0!</v>
      </c>
      <c r="AK385" s="100" t="e">
        <f t="shared" ca="1" si="581"/>
        <v>#DIV/0!</v>
      </c>
      <c r="AL385" s="354" t="e">
        <f t="shared" ca="1" si="582"/>
        <v>#DIV/0!</v>
      </c>
      <c r="AM385" s="354" t="e">
        <f t="shared" ca="1" si="583"/>
        <v>#DIV/0!</v>
      </c>
      <c r="AN385" s="100" t="e">
        <f t="shared" ref="AN385:AO385" ca="1" si="682">SUM(AL381:AL385)</f>
        <v>#DIV/0!</v>
      </c>
      <c r="AO385" s="100" t="e">
        <f t="shared" ca="1" si="682"/>
        <v>#DIV/0!</v>
      </c>
      <c r="AP385" s="355" t="e">
        <f t="shared" ca="1" si="585"/>
        <v>#DIV/0!</v>
      </c>
      <c r="AQ385" s="355" t="e">
        <f t="shared" ca="1" si="586"/>
        <v>#DIV/0!</v>
      </c>
      <c r="AR385" s="355" t="e">
        <f t="shared" si="587"/>
        <v>#DIV/0!</v>
      </c>
      <c r="AS385" s="355" t="e">
        <f t="shared" si="588"/>
        <v>#DIV/0!</v>
      </c>
      <c r="AT385" s="355" t="e">
        <f t="shared" ca="1" si="589"/>
        <v>#DIV/0!</v>
      </c>
      <c r="AU385" s="355" t="e">
        <f t="shared" ca="1" si="590"/>
        <v>#DIV/0!</v>
      </c>
      <c r="AV385" s="355" t="e">
        <f t="shared" ca="1" si="591"/>
        <v>#DIV/0!</v>
      </c>
      <c r="AW385" s="379">
        <f t="shared" ca="1" si="592"/>
        <v>0</v>
      </c>
      <c r="AX385" s="351">
        <f t="shared" ca="1" si="593"/>
        <v>0</v>
      </c>
      <c r="AY385" s="174">
        <f t="shared" ca="1" si="594"/>
        <v>0</v>
      </c>
      <c r="AZ385" s="174">
        <f t="shared" ca="1" si="595"/>
        <v>0</v>
      </c>
      <c r="BA385" s="351"/>
      <c r="BB385" s="174"/>
      <c r="BC385" s="174"/>
      <c r="BD385" s="352">
        <f t="shared" si="596"/>
        <v>-1</v>
      </c>
      <c r="BE385" s="267">
        <f t="shared" si="597"/>
        <v>-6</v>
      </c>
      <c r="BF385" s="267">
        <f t="shared" si="598"/>
        <v>-5</v>
      </c>
      <c r="BG385" s="354">
        <f t="shared" ca="1" si="599"/>
        <v>1</v>
      </c>
      <c r="BH385" s="100">
        <f t="shared" ca="1" si="600"/>
        <v>15</v>
      </c>
      <c r="BI385" s="100">
        <f t="shared" ca="1" si="601"/>
        <v>7</v>
      </c>
      <c r="BJ385" s="354">
        <f t="shared" ca="1" si="602"/>
        <v>0</v>
      </c>
      <c r="BK385" s="100">
        <f t="shared" ca="1" si="603"/>
        <v>0</v>
      </c>
      <c r="BL385" s="100">
        <f t="shared" ca="1" si="604"/>
        <v>0</v>
      </c>
      <c r="BM385" s="354">
        <f t="shared" ca="1" si="605"/>
        <v>0</v>
      </c>
      <c r="BN385" s="354"/>
      <c r="BQ385" s="355" t="str">
        <f t="shared" ca="1" si="606"/>
        <v/>
      </c>
      <c r="BR385" s="355" t="str">
        <f t="shared" ca="1" si="607"/>
        <v/>
      </c>
      <c r="BS385" s="355"/>
      <c r="BT385" s="355" t="str">
        <f t="shared" si="608"/>
        <v xml:space="preserve">wr6D </v>
      </c>
      <c r="BU385" s="355" t="str">
        <f t="shared" ca="1" si="609"/>
        <v xml:space="preserve">wr15'15&lt;1S </v>
      </c>
      <c r="BV385" s="355" t="str">
        <f t="shared" ca="1" si="610"/>
        <v/>
      </c>
      <c r="BW385" s="355"/>
      <c r="BX385" s="379" t="e">
        <f t="shared" ca="1" si="611"/>
        <v>#DIV/0!</v>
      </c>
      <c r="BY385" s="351" t="e">
        <f t="shared" ca="1" si="612"/>
        <v>#DIV/0!</v>
      </c>
      <c r="BZ385" s="174" t="e">
        <f t="shared" ca="1" si="613"/>
        <v>#DIV/0!</v>
      </c>
      <c r="CA385" s="174" t="e">
        <f t="shared" ca="1" si="614"/>
        <v>#DIV/0!</v>
      </c>
      <c r="CB385" s="351"/>
      <c r="CC385" s="174"/>
      <c r="CD385" s="174"/>
      <c r="CE385" s="352" t="e">
        <f t="shared" si="615"/>
        <v>#DIV/0!</v>
      </c>
      <c r="CF385" s="267" t="e">
        <f t="shared" si="616"/>
        <v>#DIV/0!</v>
      </c>
      <c r="CG385" s="267" t="e">
        <f t="shared" si="617"/>
        <v>#DIV/0!</v>
      </c>
      <c r="CH385" s="354" t="e">
        <f t="shared" ca="1" si="618"/>
        <v>#DIV/0!</v>
      </c>
      <c r="CI385" s="100" t="e">
        <f t="shared" ca="1" si="619"/>
        <v>#DIV/0!</v>
      </c>
      <c r="CJ385" s="100" t="e">
        <f t="shared" ca="1" si="620"/>
        <v>#DIV/0!</v>
      </c>
      <c r="CK385" s="354" t="e">
        <f t="shared" ca="1" si="621"/>
        <v>#DIV/0!</v>
      </c>
      <c r="CL385" s="100" t="e">
        <f t="shared" ca="1" si="622"/>
        <v>#DIV/0!</v>
      </c>
      <c r="CM385" s="100" t="e">
        <f t="shared" ca="1" si="623"/>
        <v>#DIV/0!</v>
      </c>
      <c r="CN385" s="354" t="e">
        <f t="shared" ca="1" si="624"/>
        <v>#DIV/0!</v>
      </c>
      <c r="CO385" s="354"/>
      <c r="CR385" s="355" t="e">
        <f t="shared" ca="1" si="625"/>
        <v>#DIV/0!</v>
      </c>
      <c r="CS385" s="355" t="e">
        <f t="shared" ca="1" si="626"/>
        <v>#DIV/0!</v>
      </c>
      <c r="CT385" s="355"/>
      <c r="CU385" s="355" t="e">
        <f t="shared" si="627"/>
        <v>#DIV/0!</v>
      </c>
      <c r="CV385" s="355" t="e">
        <f t="shared" ca="1" si="628"/>
        <v>#DIV/0!</v>
      </c>
      <c r="CW385" s="355" t="e">
        <f t="shared" ca="1" si="629"/>
        <v>#DIV/0!</v>
      </c>
      <c r="CX385" s="402"/>
      <c r="CY385" t="e">
        <f t="shared" ca="1" si="630"/>
        <v>#DIV/0!</v>
      </c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</row>
    <row r="386" spans="1:133" x14ac:dyDescent="0.25">
      <c r="A386" s="126">
        <v>307</v>
      </c>
      <c r="B386" s="123" t="str">
        <f>IF(ввод!F309="","",ввод!F309)</f>
        <v/>
      </c>
      <c r="C386" s="123" t="str">
        <f>IF(ввод!G309="","",ввод!G309)</f>
        <v/>
      </c>
      <c r="D386" s="123" t="str">
        <f>IF(ввод!H309="","",ввод!H309)</f>
        <v/>
      </c>
      <c r="E386" s="124" t="str">
        <f>IF(ввод!I309="","",ввод!I309)</f>
        <v/>
      </c>
      <c r="F386" s="100" t="str">
        <f t="shared" si="665"/>
        <v/>
      </c>
      <c r="G386" s="257" t="str">
        <f>IF(AND(F386&gt;=2,COUNTA(ввод!D309)=1),1,"")</f>
        <v/>
      </c>
      <c r="H386" s="100" t="e">
        <f t="shared" si="562"/>
        <v>#DIV/0!</v>
      </c>
      <c r="K386" s="100" t="e">
        <f t="shared" si="558"/>
        <v>#DIV/0!</v>
      </c>
      <c r="M386" s="100" t="e">
        <f>IF(ISNUMBER(парам!$B$8),K386-парам!$B$8,K386-$B$3)</f>
        <v>#DIV/0!</v>
      </c>
      <c r="N386" s="100" t="e">
        <f t="shared" si="559"/>
        <v>#DIV/0!</v>
      </c>
      <c r="O386" s="125" t="e">
        <f t="shared" ca="1" si="563"/>
        <v>#DIV/0!</v>
      </c>
      <c r="P386" s="100">
        <f t="shared" si="564"/>
        <v>0</v>
      </c>
      <c r="Q386" s="100">
        <f t="shared" si="560"/>
        <v>0</v>
      </c>
      <c r="R386" s="125">
        <f t="shared" ca="1" si="565"/>
        <v>0</v>
      </c>
      <c r="S386" s="100" t="e">
        <f t="shared" si="631"/>
        <v>#DIV/0!</v>
      </c>
      <c r="T386" s="100" t="e">
        <f t="shared" si="566"/>
        <v>#DIV/0!</v>
      </c>
      <c r="U386" s="125" t="e">
        <f t="shared" ca="1" si="632"/>
        <v>#DIV/0!</v>
      </c>
      <c r="V386" s="174" t="e">
        <f t="shared" ca="1" si="567"/>
        <v>#DIV/0!</v>
      </c>
      <c r="W386" s="351" t="e">
        <f t="shared" ca="1" si="568"/>
        <v>#DIV/0!</v>
      </c>
      <c r="X386" s="174" t="e">
        <f t="shared" ca="1" si="569"/>
        <v>#DIV/0!</v>
      </c>
      <c r="Y386" s="174" t="e">
        <f t="shared" ca="1" si="570"/>
        <v>#DIV/0!</v>
      </c>
      <c r="Z386" s="351" t="e">
        <f t="shared" si="571"/>
        <v>#DIV/0!</v>
      </c>
      <c r="AA386" s="174" t="e">
        <f t="shared" si="572"/>
        <v>#DIV/0!</v>
      </c>
      <c r="AB386" s="174" t="e">
        <f t="shared" si="573"/>
        <v>#DIV/0!</v>
      </c>
      <c r="AC386" s="352" t="e">
        <f t="shared" si="633"/>
        <v>#DIV/0!</v>
      </c>
      <c r="AD386" s="267" t="e">
        <f t="shared" si="574"/>
        <v>#DIV/0!</v>
      </c>
      <c r="AE386" s="267" t="e">
        <f t="shared" si="575"/>
        <v>#DIV/0!</v>
      </c>
      <c r="AF386" s="354" t="e">
        <f t="shared" ca="1" si="576"/>
        <v>#DIV/0!</v>
      </c>
      <c r="AG386" s="100" t="e">
        <f t="shared" ca="1" si="577"/>
        <v>#DIV/0!</v>
      </c>
      <c r="AH386" s="100" t="e">
        <f t="shared" ca="1" si="578"/>
        <v>#DIV/0!</v>
      </c>
      <c r="AI386" s="354" t="e">
        <f t="shared" ca="1" si="579"/>
        <v>#DIV/0!</v>
      </c>
      <c r="AJ386" s="100" t="e">
        <f t="shared" ca="1" si="580"/>
        <v>#DIV/0!</v>
      </c>
      <c r="AK386" s="100" t="e">
        <f t="shared" ca="1" si="581"/>
        <v>#DIV/0!</v>
      </c>
      <c r="AL386" s="354" t="e">
        <f t="shared" ca="1" si="582"/>
        <v>#DIV/0!</v>
      </c>
      <c r="AM386" s="354" t="e">
        <f t="shared" ca="1" si="583"/>
        <v>#DIV/0!</v>
      </c>
      <c r="AN386" s="100" t="e">
        <f t="shared" ref="AN386:AO386" ca="1" si="683">SUM(AL382:AL386)</f>
        <v>#DIV/0!</v>
      </c>
      <c r="AO386" s="100" t="e">
        <f t="shared" ca="1" si="683"/>
        <v>#DIV/0!</v>
      </c>
      <c r="AP386" s="355" t="e">
        <f t="shared" ca="1" si="585"/>
        <v>#DIV/0!</v>
      </c>
      <c r="AQ386" s="355" t="e">
        <f t="shared" ca="1" si="586"/>
        <v>#DIV/0!</v>
      </c>
      <c r="AR386" s="355" t="e">
        <f t="shared" si="587"/>
        <v>#DIV/0!</v>
      </c>
      <c r="AS386" s="355" t="e">
        <f t="shared" si="588"/>
        <v>#DIV/0!</v>
      </c>
      <c r="AT386" s="355" t="e">
        <f t="shared" ca="1" si="589"/>
        <v>#DIV/0!</v>
      </c>
      <c r="AU386" s="355" t="e">
        <f t="shared" ca="1" si="590"/>
        <v>#DIV/0!</v>
      </c>
      <c r="AV386" s="355" t="e">
        <f t="shared" ca="1" si="591"/>
        <v>#DIV/0!</v>
      </c>
      <c r="AW386" s="379">
        <f t="shared" ca="1" si="592"/>
        <v>0</v>
      </c>
      <c r="AX386" s="351">
        <f t="shared" ca="1" si="593"/>
        <v>0</v>
      </c>
      <c r="AY386" s="174">
        <f t="shared" ca="1" si="594"/>
        <v>0</v>
      </c>
      <c r="AZ386" s="174">
        <f t="shared" ca="1" si="595"/>
        <v>0</v>
      </c>
      <c r="BA386" s="351"/>
      <c r="BB386" s="174"/>
      <c r="BC386" s="174"/>
      <c r="BD386" s="352">
        <f t="shared" si="596"/>
        <v>-1</v>
      </c>
      <c r="BE386" s="267">
        <f t="shared" si="597"/>
        <v>-6</v>
      </c>
      <c r="BF386" s="267">
        <f t="shared" si="598"/>
        <v>-5</v>
      </c>
      <c r="BG386" s="354">
        <f t="shared" ca="1" si="599"/>
        <v>1</v>
      </c>
      <c r="BH386" s="100">
        <f t="shared" ca="1" si="600"/>
        <v>15</v>
      </c>
      <c r="BI386" s="100">
        <f t="shared" ca="1" si="601"/>
        <v>7</v>
      </c>
      <c r="BJ386" s="354">
        <f t="shared" ca="1" si="602"/>
        <v>0</v>
      </c>
      <c r="BK386" s="100">
        <f t="shared" ca="1" si="603"/>
        <v>0</v>
      </c>
      <c r="BL386" s="100">
        <f t="shared" ca="1" si="604"/>
        <v>0</v>
      </c>
      <c r="BM386" s="354">
        <f t="shared" ca="1" si="605"/>
        <v>0</v>
      </c>
      <c r="BN386" s="354"/>
      <c r="BQ386" s="355" t="str">
        <f t="shared" ca="1" si="606"/>
        <v/>
      </c>
      <c r="BR386" s="355" t="str">
        <f t="shared" ca="1" si="607"/>
        <v/>
      </c>
      <c r="BS386" s="355"/>
      <c r="BT386" s="355" t="str">
        <f t="shared" si="608"/>
        <v xml:space="preserve">wr6D </v>
      </c>
      <c r="BU386" s="355" t="str">
        <f t="shared" ca="1" si="609"/>
        <v xml:space="preserve">wr15'15&lt;1S </v>
      </c>
      <c r="BV386" s="355" t="str">
        <f t="shared" ca="1" si="610"/>
        <v/>
      </c>
      <c r="BW386" s="355"/>
      <c r="BX386" s="379" t="e">
        <f t="shared" ca="1" si="611"/>
        <v>#DIV/0!</v>
      </c>
      <c r="BY386" s="351" t="e">
        <f t="shared" ca="1" si="612"/>
        <v>#DIV/0!</v>
      </c>
      <c r="BZ386" s="174" t="e">
        <f t="shared" ca="1" si="613"/>
        <v>#DIV/0!</v>
      </c>
      <c r="CA386" s="174" t="e">
        <f t="shared" ca="1" si="614"/>
        <v>#DIV/0!</v>
      </c>
      <c r="CB386" s="351"/>
      <c r="CC386" s="174"/>
      <c r="CD386" s="174"/>
      <c r="CE386" s="352" t="e">
        <f t="shared" si="615"/>
        <v>#DIV/0!</v>
      </c>
      <c r="CF386" s="267" t="e">
        <f t="shared" si="616"/>
        <v>#DIV/0!</v>
      </c>
      <c r="CG386" s="267" t="e">
        <f t="shared" si="617"/>
        <v>#DIV/0!</v>
      </c>
      <c r="CH386" s="354" t="e">
        <f t="shared" ca="1" si="618"/>
        <v>#DIV/0!</v>
      </c>
      <c r="CI386" s="100" t="e">
        <f t="shared" ca="1" si="619"/>
        <v>#DIV/0!</v>
      </c>
      <c r="CJ386" s="100" t="e">
        <f t="shared" ca="1" si="620"/>
        <v>#DIV/0!</v>
      </c>
      <c r="CK386" s="354" t="e">
        <f t="shared" ca="1" si="621"/>
        <v>#DIV/0!</v>
      </c>
      <c r="CL386" s="100" t="e">
        <f t="shared" ca="1" si="622"/>
        <v>#DIV/0!</v>
      </c>
      <c r="CM386" s="100" t="e">
        <f t="shared" ca="1" si="623"/>
        <v>#DIV/0!</v>
      </c>
      <c r="CN386" s="354" t="e">
        <f t="shared" ca="1" si="624"/>
        <v>#DIV/0!</v>
      </c>
      <c r="CO386" s="354"/>
      <c r="CR386" s="355" t="e">
        <f t="shared" ca="1" si="625"/>
        <v>#DIV/0!</v>
      </c>
      <c r="CS386" s="355" t="e">
        <f t="shared" ca="1" si="626"/>
        <v>#DIV/0!</v>
      </c>
      <c r="CT386" s="355"/>
      <c r="CU386" s="355" t="e">
        <f t="shared" si="627"/>
        <v>#DIV/0!</v>
      </c>
      <c r="CV386" s="355" t="e">
        <f t="shared" ca="1" si="628"/>
        <v>#DIV/0!</v>
      </c>
      <c r="CW386" s="355" t="e">
        <f t="shared" ca="1" si="629"/>
        <v>#DIV/0!</v>
      </c>
      <c r="CX386" s="402"/>
      <c r="CY386" t="e">
        <f t="shared" ca="1" si="630"/>
        <v>#DIV/0!</v>
      </c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</row>
    <row r="387" spans="1:133" x14ac:dyDescent="0.25">
      <c r="A387" s="126">
        <v>308</v>
      </c>
      <c r="B387" s="123" t="str">
        <f>IF(ввод!F310="","",ввод!F310)</f>
        <v/>
      </c>
      <c r="C387" s="123" t="str">
        <f>IF(ввод!G310="","",ввод!G310)</f>
        <v/>
      </c>
      <c r="D387" s="123" t="str">
        <f>IF(ввод!H310="","",ввод!H310)</f>
        <v/>
      </c>
      <c r="E387" s="124" t="str">
        <f>IF(ввод!I310="","",ввод!I310)</f>
        <v/>
      </c>
      <c r="F387" s="100" t="str">
        <f t="shared" si="665"/>
        <v/>
      </c>
      <c r="G387" s="257" t="str">
        <f>IF(AND(F387&gt;=2,COUNTA(ввод!D310)=1),1,"")</f>
        <v/>
      </c>
      <c r="H387" s="100" t="e">
        <f t="shared" si="562"/>
        <v>#DIV/0!</v>
      </c>
      <c r="K387" s="100" t="e">
        <f t="shared" si="558"/>
        <v>#DIV/0!</v>
      </c>
      <c r="M387" s="100" t="e">
        <f>IF(ISNUMBER(парам!$B$8),K387-парам!$B$8,K387-$B$3)</f>
        <v>#DIV/0!</v>
      </c>
      <c r="N387" s="100" t="e">
        <f t="shared" si="559"/>
        <v>#DIV/0!</v>
      </c>
      <c r="O387" s="125" t="e">
        <f t="shared" ca="1" si="563"/>
        <v>#DIV/0!</v>
      </c>
      <c r="P387" s="100">
        <f t="shared" si="564"/>
        <v>0</v>
      </c>
      <c r="Q387" s="100">
        <f t="shared" si="560"/>
        <v>0</v>
      </c>
      <c r="R387" s="125">
        <f t="shared" ca="1" si="565"/>
        <v>0</v>
      </c>
      <c r="S387" s="100" t="e">
        <f t="shared" si="631"/>
        <v>#DIV/0!</v>
      </c>
      <c r="T387" s="100" t="e">
        <f t="shared" si="566"/>
        <v>#DIV/0!</v>
      </c>
      <c r="U387" s="125" t="e">
        <f t="shared" ca="1" si="632"/>
        <v>#DIV/0!</v>
      </c>
      <c r="V387" s="174" t="e">
        <f t="shared" ca="1" si="567"/>
        <v>#DIV/0!</v>
      </c>
      <c r="W387" s="351" t="e">
        <f t="shared" ca="1" si="568"/>
        <v>#DIV/0!</v>
      </c>
      <c r="X387" s="174" t="e">
        <f t="shared" ca="1" si="569"/>
        <v>#DIV/0!</v>
      </c>
      <c r="Y387" s="174" t="e">
        <f t="shared" ca="1" si="570"/>
        <v>#DIV/0!</v>
      </c>
      <c r="Z387" s="351" t="e">
        <f t="shared" si="571"/>
        <v>#DIV/0!</v>
      </c>
      <c r="AA387" s="174" t="e">
        <f t="shared" si="572"/>
        <v>#DIV/0!</v>
      </c>
      <c r="AB387" s="174" t="e">
        <f t="shared" si="573"/>
        <v>#DIV/0!</v>
      </c>
      <c r="AC387" s="352" t="e">
        <f t="shared" si="633"/>
        <v>#DIV/0!</v>
      </c>
      <c r="AD387" s="267" t="e">
        <f t="shared" si="574"/>
        <v>#DIV/0!</v>
      </c>
      <c r="AE387" s="267" t="e">
        <f t="shared" si="575"/>
        <v>#DIV/0!</v>
      </c>
      <c r="AF387" s="354" t="e">
        <f t="shared" ca="1" si="576"/>
        <v>#DIV/0!</v>
      </c>
      <c r="AG387" s="100" t="e">
        <f t="shared" ca="1" si="577"/>
        <v>#DIV/0!</v>
      </c>
      <c r="AH387" s="100" t="e">
        <f t="shared" ca="1" si="578"/>
        <v>#DIV/0!</v>
      </c>
      <c r="AI387" s="354" t="e">
        <f t="shared" ca="1" si="579"/>
        <v>#DIV/0!</v>
      </c>
      <c r="AJ387" s="100" t="e">
        <f t="shared" ca="1" si="580"/>
        <v>#DIV/0!</v>
      </c>
      <c r="AK387" s="100" t="e">
        <f t="shared" ca="1" si="581"/>
        <v>#DIV/0!</v>
      </c>
      <c r="AL387" s="354" t="e">
        <f t="shared" ca="1" si="582"/>
        <v>#DIV/0!</v>
      </c>
      <c r="AM387" s="354" t="e">
        <f t="shared" ca="1" si="583"/>
        <v>#DIV/0!</v>
      </c>
      <c r="AN387" s="100" t="e">
        <f t="shared" ref="AN387:AO387" ca="1" si="684">SUM(AL383:AL387)</f>
        <v>#DIV/0!</v>
      </c>
      <c r="AO387" s="100" t="e">
        <f t="shared" ca="1" si="684"/>
        <v>#DIV/0!</v>
      </c>
      <c r="AP387" s="355" t="e">
        <f t="shared" ca="1" si="585"/>
        <v>#DIV/0!</v>
      </c>
      <c r="AQ387" s="355" t="e">
        <f t="shared" ca="1" si="586"/>
        <v>#DIV/0!</v>
      </c>
      <c r="AR387" s="355" t="e">
        <f t="shared" si="587"/>
        <v>#DIV/0!</v>
      </c>
      <c r="AS387" s="355" t="e">
        <f t="shared" si="588"/>
        <v>#DIV/0!</v>
      </c>
      <c r="AT387" s="355" t="e">
        <f t="shared" ca="1" si="589"/>
        <v>#DIV/0!</v>
      </c>
      <c r="AU387" s="355" t="e">
        <f t="shared" ca="1" si="590"/>
        <v>#DIV/0!</v>
      </c>
      <c r="AV387" s="355" t="e">
        <f t="shared" ca="1" si="591"/>
        <v>#DIV/0!</v>
      </c>
      <c r="AW387" s="379">
        <f t="shared" ca="1" si="592"/>
        <v>0</v>
      </c>
      <c r="AX387" s="351">
        <f t="shared" ca="1" si="593"/>
        <v>0</v>
      </c>
      <c r="AY387" s="174">
        <f t="shared" ca="1" si="594"/>
        <v>0</v>
      </c>
      <c r="AZ387" s="174">
        <f t="shared" ca="1" si="595"/>
        <v>0</v>
      </c>
      <c r="BA387" s="351"/>
      <c r="BB387" s="174"/>
      <c r="BC387" s="174"/>
      <c r="BD387" s="352">
        <f t="shared" si="596"/>
        <v>-1</v>
      </c>
      <c r="BE387" s="267">
        <f t="shared" si="597"/>
        <v>-6</v>
      </c>
      <c r="BF387" s="267">
        <f t="shared" si="598"/>
        <v>-5</v>
      </c>
      <c r="BG387" s="354">
        <f t="shared" ca="1" si="599"/>
        <v>1</v>
      </c>
      <c r="BH387" s="100">
        <f t="shared" ca="1" si="600"/>
        <v>15</v>
      </c>
      <c r="BI387" s="100">
        <f t="shared" ca="1" si="601"/>
        <v>7</v>
      </c>
      <c r="BJ387" s="354">
        <f t="shared" ca="1" si="602"/>
        <v>0</v>
      </c>
      <c r="BK387" s="100">
        <f t="shared" ca="1" si="603"/>
        <v>0</v>
      </c>
      <c r="BL387" s="100">
        <f t="shared" ca="1" si="604"/>
        <v>0</v>
      </c>
      <c r="BM387" s="354">
        <f t="shared" ca="1" si="605"/>
        <v>0</v>
      </c>
      <c r="BN387" s="354"/>
      <c r="BQ387" s="355" t="str">
        <f t="shared" ca="1" si="606"/>
        <v/>
      </c>
      <c r="BR387" s="355" t="str">
        <f t="shared" ca="1" si="607"/>
        <v/>
      </c>
      <c r="BS387" s="355"/>
      <c r="BT387" s="355" t="str">
        <f t="shared" si="608"/>
        <v xml:space="preserve">wr6D </v>
      </c>
      <c r="BU387" s="355" t="str">
        <f t="shared" ca="1" si="609"/>
        <v xml:space="preserve">wr15'15&lt;1S </v>
      </c>
      <c r="BV387" s="355" t="str">
        <f t="shared" ca="1" si="610"/>
        <v/>
      </c>
      <c r="BW387" s="355"/>
      <c r="BX387" s="379" t="e">
        <f t="shared" ca="1" si="611"/>
        <v>#DIV/0!</v>
      </c>
      <c r="BY387" s="351" t="e">
        <f t="shared" ca="1" si="612"/>
        <v>#DIV/0!</v>
      </c>
      <c r="BZ387" s="174" t="e">
        <f t="shared" ca="1" si="613"/>
        <v>#DIV/0!</v>
      </c>
      <c r="CA387" s="174" t="e">
        <f t="shared" ca="1" si="614"/>
        <v>#DIV/0!</v>
      </c>
      <c r="CB387" s="351"/>
      <c r="CC387" s="174"/>
      <c r="CD387" s="174"/>
      <c r="CE387" s="352" t="e">
        <f t="shared" si="615"/>
        <v>#DIV/0!</v>
      </c>
      <c r="CF387" s="267" t="e">
        <f t="shared" si="616"/>
        <v>#DIV/0!</v>
      </c>
      <c r="CG387" s="267" t="e">
        <f t="shared" si="617"/>
        <v>#DIV/0!</v>
      </c>
      <c r="CH387" s="354" t="e">
        <f t="shared" ca="1" si="618"/>
        <v>#DIV/0!</v>
      </c>
      <c r="CI387" s="100" t="e">
        <f t="shared" ca="1" si="619"/>
        <v>#DIV/0!</v>
      </c>
      <c r="CJ387" s="100" t="e">
        <f t="shared" ca="1" si="620"/>
        <v>#DIV/0!</v>
      </c>
      <c r="CK387" s="354" t="e">
        <f t="shared" ca="1" si="621"/>
        <v>#DIV/0!</v>
      </c>
      <c r="CL387" s="100" t="e">
        <f t="shared" ca="1" si="622"/>
        <v>#DIV/0!</v>
      </c>
      <c r="CM387" s="100" t="e">
        <f t="shared" ca="1" si="623"/>
        <v>#DIV/0!</v>
      </c>
      <c r="CN387" s="354" t="e">
        <f t="shared" ca="1" si="624"/>
        <v>#DIV/0!</v>
      </c>
      <c r="CO387" s="354"/>
      <c r="CR387" s="355" t="e">
        <f t="shared" ca="1" si="625"/>
        <v>#DIV/0!</v>
      </c>
      <c r="CS387" s="355" t="e">
        <f t="shared" ca="1" si="626"/>
        <v>#DIV/0!</v>
      </c>
      <c r="CT387" s="355"/>
      <c r="CU387" s="355" t="e">
        <f t="shared" si="627"/>
        <v>#DIV/0!</v>
      </c>
      <c r="CV387" s="355" t="e">
        <f t="shared" ca="1" si="628"/>
        <v>#DIV/0!</v>
      </c>
      <c r="CW387" s="355" t="e">
        <f t="shared" ca="1" si="629"/>
        <v>#DIV/0!</v>
      </c>
      <c r="CX387" s="402"/>
      <c r="CY387" t="e">
        <f t="shared" ca="1" si="630"/>
        <v>#DIV/0!</v>
      </c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</row>
    <row r="388" spans="1:133" x14ac:dyDescent="0.25">
      <c r="A388" s="126">
        <v>309</v>
      </c>
      <c r="B388" s="123" t="str">
        <f>IF(ввод!F311="","",ввод!F311)</f>
        <v/>
      </c>
      <c r="C388" s="123" t="str">
        <f>IF(ввод!G311="","",ввод!G311)</f>
        <v/>
      </c>
      <c r="D388" s="123" t="str">
        <f>IF(ввод!H311="","",ввод!H311)</f>
        <v/>
      </c>
      <c r="E388" s="124" t="str">
        <f>IF(ввод!I311="","",ввод!I311)</f>
        <v/>
      </c>
      <c r="F388" s="100" t="str">
        <f t="shared" si="665"/>
        <v/>
      </c>
      <c r="G388" s="257" t="str">
        <f>IF(AND(F388&gt;=2,COUNTA(ввод!D311)=1),1,"")</f>
        <v/>
      </c>
      <c r="H388" s="100" t="e">
        <f t="shared" si="562"/>
        <v>#DIV/0!</v>
      </c>
      <c r="K388" s="100" t="e">
        <f t="shared" si="558"/>
        <v>#DIV/0!</v>
      </c>
      <c r="M388" s="100" t="e">
        <f>IF(ISNUMBER(парам!$B$8),K388-парам!$B$8,K388-$B$3)</f>
        <v>#DIV/0!</v>
      </c>
      <c r="N388" s="100" t="e">
        <f t="shared" si="559"/>
        <v>#DIV/0!</v>
      </c>
      <c r="O388" s="125" t="e">
        <f t="shared" ca="1" si="563"/>
        <v>#DIV/0!</v>
      </c>
      <c r="P388" s="100">
        <f t="shared" si="564"/>
        <v>0</v>
      </c>
      <c r="Q388" s="100">
        <f t="shared" si="560"/>
        <v>0</v>
      </c>
      <c r="R388" s="125">
        <f t="shared" ca="1" si="565"/>
        <v>0</v>
      </c>
      <c r="S388" s="100" t="e">
        <f t="shared" si="631"/>
        <v>#DIV/0!</v>
      </c>
      <c r="T388" s="100" t="e">
        <f t="shared" si="566"/>
        <v>#DIV/0!</v>
      </c>
      <c r="U388" s="125" t="e">
        <f t="shared" ca="1" si="632"/>
        <v>#DIV/0!</v>
      </c>
      <c r="V388" s="174" t="e">
        <f t="shared" ca="1" si="567"/>
        <v>#DIV/0!</v>
      </c>
      <c r="W388" s="351" t="e">
        <f t="shared" ca="1" si="568"/>
        <v>#DIV/0!</v>
      </c>
      <c r="X388" s="174" t="e">
        <f t="shared" ca="1" si="569"/>
        <v>#DIV/0!</v>
      </c>
      <c r="Y388" s="174" t="e">
        <f t="shared" ca="1" si="570"/>
        <v>#DIV/0!</v>
      </c>
      <c r="Z388" s="351" t="e">
        <f t="shared" si="571"/>
        <v>#DIV/0!</v>
      </c>
      <c r="AA388" s="174" t="e">
        <f t="shared" si="572"/>
        <v>#DIV/0!</v>
      </c>
      <c r="AB388" s="174" t="e">
        <f t="shared" si="573"/>
        <v>#DIV/0!</v>
      </c>
      <c r="AC388" s="352" t="e">
        <f t="shared" si="633"/>
        <v>#DIV/0!</v>
      </c>
      <c r="AD388" s="267" t="e">
        <f t="shared" si="574"/>
        <v>#DIV/0!</v>
      </c>
      <c r="AE388" s="267" t="e">
        <f t="shared" si="575"/>
        <v>#DIV/0!</v>
      </c>
      <c r="AF388" s="354" t="e">
        <f t="shared" ca="1" si="576"/>
        <v>#DIV/0!</v>
      </c>
      <c r="AG388" s="100" t="e">
        <f t="shared" ca="1" si="577"/>
        <v>#DIV/0!</v>
      </c>
      <c r="AH388" s="100" t="e">
        <f t="shared" ca="1" si="578"/>
        <v>#DIV/0!</v>
      </c>
      <c r="AI388" s="354" t="e">
        <f t="shared" ca="1" si="579"/>
        <v>#DIV/0!</v>
      </c>
      <c r="AJ388" s="100" t="e">
        <f t="shared" ca="1" si="580"/>
        <v>#DIV/0!</v>
      </c>
      <c r="AK388" s="100" t="e">
        <f t="shared" ca="1" si="581"/>
        <v>#DIV/0!</v>
      </c>
      <c r="AL388" s="354" t="e">
        <f t="shared" ca="1" si="582"/>
        <v>#DIV/0!</v>
      </c>
      <c r="AM388" s="354" t="e">
        <f t="shared" ca="1" si="583"/>
        <v>#DIV/0!</v>
      </c>
      <c r="AN388" s="100" t="e">
        <f t="shared" ref="AN388:AO388" ca="1" si="685">SUM(AL384:AL388)</f>
        <v>#DIV/0!</v>
      </c>
      <c r="AO388" s="100" t="e">
        <f t="shared" ca="1" si="685"/>
        <v>#DIV/0!</v>
      </c>
      <c r="AP388" s="355" t="e">
        <f t="shared" ca="1" si="585"/>
        <v>#DIV/0!</v>
      </c>
      <c r="AQ388" s="355" t="e">
        <f t="shared" ca="1" si="586"/>
        <v>#DIV/0!</v>
      </c>
      <c r="AR388" s="355" t="e">
        <f t="shared" si="587"/>
        <v>#DIV/0!</v>
      </c>
      <c r="AS388" s="355" t="e">
        <f t="shared" si="588"/>
        <v>#DIV/0!</v>
      </c>
      <c r="AT388" s="355" t="e">
        <f t="shared" ca="1" si="589"/>
        <v>#DIV/0!</v>
      </c>
      <c r="AU388" s="355" t="e">
        <f t="shared" ca="1" si="590"/>
        <v>#DIV/0!</v>
      </c>
      <c r="AV388" s="355" t="e">
        <f t="shared" ca="1" si="591"/>
        <v>#DIV/0!</v>
      </c>
      <c r="AW388" s="379">
        <f t="shared" ca="1" si="592"/>
        <v>0</v>
      </c>
      <c r="AX388" s="351">
        <f t="shared" ca="1" si="593"/>
        <v>0</v>
      </c>
      <c r="AY388" s="174">
        <f t="shared" ca="1" si="594"/>
        <v>0</v>
      </c>
      <c r="AZ388" s="174">
        <f t="shared" ca="1" si="595"/>
        <v>0</v>
      </c>
      <c r="BA388" s="351"/>
      <c r="BB388" s="174"/>
      <c r="BC388" s="174"/>
      <c r="BD388" s="352">
        <f t="shared" si="596"/>
        <v>-1</v>
      </c>
      <c r="BE388" s="267">
        <f t="shared" si="597"/>
        <v>-6</v>
      </c>
      <c r="BF388" s="267">
        <f t="shared" si="598"/>
        <v>-5</v>
      </c>
      <c r="BG388" s="354">
        <f t="shared" ca="1" si="599"/>
        <v>1</v>
      </c>
      <c r="BH388" s="100">
        <f t="shared" ca="1" si="600"/>
        <v>15</v>
      </c>
      <c r="BI388" s="100">
        <f t="shared" ca="1" si="601"/>
        <v>7</v>
      </c>
      <c r="BJ388" s="354">
        <f t="shared" ca="1" si="602"/>
        <v>0</v>
      </c>
      <c r="BK388" s="100">
        <f t="shared" ca="1" si="603"/>
        <v>0</v>
      </c>
      <c r="BL388" s="100">
        <f t="shared" ca="1" si="604"/>
        <v>0</v>
      </c>
      <c r="BM388" s="354">
        <f t="shared" ca="1" si="605"/>
        <v>0</v>
      </c>
      <c r="BN388" s="354"/>
      <c r="BQ388" s="355" t="str">
        <f t="shared" ca="1" si="606"/>
        <v/>
      </c>
      <c r="BR388" s="355" t="str">
        <f t="shared" ca="1" si="607"/>
        <v/>
      </c>
      <c r="BS388" s="355"/>
      <c r="BT388" s="355" t="str">
        <f t="shared" si="608"/>
        <v xml:space="preserve">wr6D </v>
      </c>
      <c r="BU388" s="355" t="str">
        <f t="shared" ca="1" si="609"/>
        <v xml:space="preserve">wr15'15&lt;1S </v>
      </c>
      <c r="BV388" s="355" t="str">
        <f t="shared" ca="1" si="610"/>
        <v/>
      </c>
      <c r="BW388" s="355"/>
      <c r="BX388" s="379" t="e">
        <f t="shared" ca="1" si="611"/>
        <v>#DIV/0!</v>
      </c>
      <c r="BY388" s="351" t="e">
        <f t="shared" ca="1" si="612"/>
        <v>#DIV/0!</v>
      </c>
      <c r="BZ388" s="174" t="e">
        <f t="shared" ca="1" si="613"/>
        <v>#DIV/0!</v>
      </c>
      <c r="CA388" s="174" t="e">
        <f t="shared" ca="1" si="614"/>
        <v>#DIV/0!</v>
      </c>
      <c r="CB388" s="351"/>
      <c r="CC388" s="174"/>
      <c r="CD388" s="174"/>
      <c r="CE388" s="352" t="e">
        <f t="shared" si="615"/>
        <v>#DIV/0!</v>
      </c>
      <c r="CF388" s="267" t="e">
        <f t="shared" si="616"/>
        <v>#DIV/0!</v>
      </c>
      <c r="CG388" s="267" t="e">
        <f t="shared" si="617"/>
        <v>#DIV/0!</v>
      </c>
      <c r="CH388" s="354" t="e">
        <f t="shared" ca="1" si="618"/>
        <v>#DIV/0!</v>
      </c>
      <c r="CI388" s="100" t="e">
        <f t="shared" ca="1" si="619"/>
        <v>#DIV/0!</v>
      </c>
      <c r="CJ388" s="100" t="e">
        <f t="shared" ca="1" si="620"/>
        <v>#DIV/0!</v>
      </c>
      <c r="CK388" s="354" t="e">
        <f t="shared" ca="1" si="621"/>
        <v>#DIV/0!</v>
      </c>
      <c r="CL388" s="100" t="e">
        <f t="shared" ca="1" si="622"/>
        <v>#DIV/0!</v>
      </c>
      <c r="CM388" s="100" t="e">
        <f t="shared" ca="1" si="623"/>
        <v>#DIV/0!</v>
      </c>
      <c r="CN388" s="354" t="e">
        <f t="shared" ca="1" si="624"/>
        <v>#DIV/0!</v>
      </c>
      <c r="CO388" s="354"/>
      <c r="CR388" s="355" t="e">
        <f t="shared" ca="1" si="625"/>
        <v>#DIV/0!</v>
      </c>
      <c r="CS388" s="355" t="e">
        <f t="shared" ca="1" si="626"/>
        <v>#DIV/0!</v>
      </c>
      <c r="CT388" s="355"/>
      <c r="CU388" s="355" t="e">
        <f t="shared" si="627"/>
        <v>#DIV/0!</v>
      </c>
      <c r="CV388" s="355" t="e">
        <f t="shared" ca="1" si="628"/>
        <v>#DIV/0!</v>
      </c>
      <c r="CW388" s="355" t="e">
        <f t="shared" ca="1" si="629"/>
        <v>#DIV/0!</v>
      </c>
      <c r="CX388" s="402"/>
      <c r="CY388" t="e">
        <f t="shared" ca="1" si="630"/>
        <v>#DIV/0!</v>
      </c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</row>
    <row r="389" spans="1:133" x14ac:dyDescent="0.25">
      <c r="A389" s="126">
        <v>310</v>
      </c>
      <c r="B389" s="123" t="str">
        <f>IF(ввод!F312="","",ввод!F312)</f>
        <v/>
      </c>
      <c r="C389" s="123" t="str">
        <f>IF(ввод!G312="","",ввод!G312)</f>
        <v/>
      </c>
      <c r="D389" s="123" t="str">
        <f>IF(ввод!H312="","",ввод!H312)</f>
        <v/>
      </c>
      <c r="E389" s="124" t="str">
        <f>IF(ввод!I312="","",ввод!I312)</f>
        <v/>
      </c>
      <c r="F389" s="100" t="str">
        <f t="shared" si="665"/>
        <v/>
      </c>
      <c r="G389" s="257" t="str">
        <f>IF(AND(F389&gt;=2,COUNTA(ввод!D312)=1),1,"")</f>
        <v/>
      </c>
      <c r="H389" s="100" t="e">
        <f t="shared" si="562"/>
        <v>#DIV/0!</v>
      </c>
      <c r="K389" s="100" t="e">
        <f t="shared" si="558"/>
        <v>#DIV/0!</v>
      </c>
      <c r="M389" s="100" t="e">
        <f>IF(ISNUMBER(парам!$B$8),K389-парам!$B$8,K389-$B$3)</f>
        <v>#DIV/0!</v>
      </c>
      <c r="N389" s="100" t="e">
        <f t="shared" si="559"/>
        <v>#DIV/0!</v>
      </c>
      <c r="O389" s="125" t="e">
        <f t="shared" ca="1" si="563"/>
        <v>#DIV/0!</v>
      </c>
      <c r="P389" s="100">
        <f t="shared" si="564"/>
        <v>0</v>
      </c>
      <c r="Q389" s="100">
        <f t="shared" si="560"/>
        <v>0</v>
      </c>
      <c r="R389" s="125">
        <f t="shared" ca="1" si="565"/>
        <v>0</v>
      </c>
      <c r="S389" s="100" t="e">
        <f t="shared" si="631"/>
        <v>#DIV/0!</v>
      </c>
      <c r="T389" s="100" t="e">
        <f t="shared" si="566"/>
        <v>#DIV/0!</v>
      </c>
      <c r="U389" s="125" t="e">
        <f t="shared" ca="1" si="632"/>
        <v>#DIV/0!</v>
      </c>
      <c r="V389" s="174" t="e">
        <f t="shared" ca="1" si="567"/>
        <v>#DIV/0!</v>
      </c>
      <c r="W389" s="351" t="e">
        <f t="shared" ca="1" si="568"/>
        <v>#DIV/0!</v>
      </c>
      <c r="X389" s="174" t="e">
        <f t="shared" ca="1" si="569"/>
        <v>#DIV/0!</v>
      </c>
      <c r="Y389" s="174" t="e">
        <f t="shared" ca="1" si="570"/>
        <v>#DIV/0!</v>
      </c>
      <c r="Z389" s="351" t="e">
        <f t="shared" si="571"/>
        <v>#DIV/0!</v>
      </c>
      <c r="AA389" s="174" t="e">
        <f t="shared" si="572"/>
        <v>#DIV/0!</v>
      </c>
      <c r="AB389" s="174" t="e">
        <f t="shared" si="573"/>
        <v>#DIV/0!</v>
      </c>
      <c r="AC389" s="352" t="e">
        <f t="shared" si="633"/>
        <v>#DIV/0!</v>
      </c>
      <c r="AD389" s="267" t="e">
        <f t="shared" si="574"/>
        <v>#DIV/0!</v>
      </c>
      <c r="AE389" s="267" t="e">
        <f t="shared" si="575"/>
        <v>#DIV/0!</v>
      </c>
      <c r="AF389" s="354" t="e">
        <f t="shared" ca="1" si="576"/>
        <v>#DIV/0!</v>
      </c>
      <c r="AG389" s="100" t="e">
        <f t="shared" ca="1" si="577"/>
        <v>#DIV/0!</v>
      </c>
      <c r="AH389" s="100" t="e">
        <f t="shared" ca="1" si="578"/>
        <v>#DIV/0!</v>
      </c>
      <c r="AI389" s="354" t="e">
        <f t="shared" ca="1" si="579"/>
        <v>#DIV/0!</v>
      </c>
      <c r="AJ389" s="100" t="e">
        <f t="shared" ca="1" si="580"/>
        <v>#DIV/0!</v>
      </c>
      <c r="AK389" s="100" t="e">
        <f t="shared" ca="1" si="581"/>
        <v>#DIV/0!</v>
      </c>
      <c r="AL389" s="354" t="e">
        <f t="shared" ca="1" si="582"/>
        <v>#DIV/0!</v>
      </c>
      <c r="AM389" s="354" t="e">
        <f t="shared" ca="1" si="583"/>
        <v>#DIV/0!</v>
      </c>
      <c r="AN389" s="100" t="e">
        <f t="shared" ref="AN389:AO389" ca="1" si="686">SUM(AL385:AL389)</f>
        <v>#DIV/0!</v>
      </c>
      <c r="AO389" s="100" t="e">
        <f t="shared" ca="1" si="686"/>
        <v>#DIV/0!</v>
      </c>
      <c r="AP389" s="355" t="e">
        <f t="shared" ca="1" si="585"/>
        <v>#DIV/0!</v>
      </c>
      <c r="AQ389" s="355" t="e">
        <f t="shared" ca="1" si="586"/>
        <v>#DIV/0!</v>
      </c>
      <c r="AR389" s="355" t="e">
        <f t="shared" si="587"/>
        <v>#DIV/0!</v>
      </c>
      <c r="AS389" s="355" t="e">
        <f t="shared" si="588"/>
        <v>#DIV/0!</v>
      </c>
      <c r="AT389" s="355" t="e">
        <f t="shared" ca="1" si="589"/>
        <v>#DIV/0!</v>
      </c>
      <c r="AU389" s="355" t="e">
        <f t="shared" ca="1" si="590"/>
        <v>#DIV/0!</v>
      </c>
      <c r="AV389" s="355" t="e">
        <f t="shared" ca="1" si="591"/>
        <v>#DIV/0!</v>
      </c>
      <c r="AW389" s="379">
        <f t="shared" ca="1" si="592"/>
        <v>0</v>
      </c>
      <c r="AX389" s="351">
        <f t="shared" ca="1" si="593"/>
        <v>0</v>
      </c>
      <c r="AY389" s="174">
        <f t="shared" ca="1" si="594"/>
        <v>0</v>
      </c>
      <c r="AZ389" s="174">
        <f t="shared" ca="1" si="595"/>
        <v>0</v>
      </c>
      <c r="BA389" s="351"/>
      <c r="BB389" s="174"/>
      <c r="BC389" s="174"/>
      <c r="BD389" s="352">
        <f t="shared" si="596"/>
        <v>-1</v>
      </c>
      <c r="BE389" s="267">
        <f t="shared" si="597"/>
        <v>-6</v>
      </c>
      <c r="BF389" s="267">
        <f t="shared" si="598"/>
        <v>-5</v>
      </c>
      <c r="BG389" s="354">
        <f t="shared" ca="1" si="599"/>
        <v>1</v>
      </c>
      <c r="BH389" s="100">
        <f t="shared" ca="1" si="600"/>
        <v>15</v>
      </c>
      <c r="BI389" s="100">
        <f t="shared" ca="1" si="601"/>
        <v>7</v>
      </c>
      <c r="BJ389" s="354">
        <f t="shared" ca="1" si="602"/>
        <v>0</v>
      </c>
      <c r="BK389" s="100">
        <f t="shared" ca="1" si="603"/>
        <v>0</v>
      </c>
      <c r="BL389" s="100">
        <f t="shared" ca="1" si="604"/>
        <v>0</v>
      </c>
      <c r="BM389" s="354">
        <f t="shared" ca="1" si="605"/>
        <v>0</v>
      </c>
      <c r="BN389" s="354"/>
      <c r="BQ389" s="355" t="str">
        <f t="shared" ca="1" si="606"/>
        <v/>
      </c>
      <c r="BR389" s="355" t="str">
        <f t="shared" ca="1" si="607"/>
        <v/>
      </c>
      <c r="BS389" s="355"/>
      <c r="BT389" s="355" t="str">
        <f t="shared" si="608"/>
        <v xml:space="preserve">wr6D </v>
      </c>
      <c r="BU389" s="355" t="str">
        <f t="shared" ca="1" si="609"/>
        <v xml:space="preserve">wr15'15&lt;1S </v>
      </c>
      <c r="BV389" s="355" t="str">
        <f t="shared" ca="1" si="610"/>
        <v/>
      </c>
      <c r="BW389" s="355"/>
      <c r="BX389" s="379" t="e">
        <f t="shared" ca="1" si="611"/>
        <v>#DIV/0!</v>
      </c>
      <c r="BY389" s="351" t="e">
        <f t="shared" ca="1" si="612"/>
        <v>#DIV/0!</v>
      </c>
      <c r="BZ389" s="174" t="e">
        <f t="shared" ca="1" si="613"/>
        <v>#DIV/0!</v>
      </c>
      <c r="CA389" s="174" t="e">
        <f t="shared" ca="1" si="614"/>
        <v>#DIV/0!</v>
      </c>
      <c r="CB389" s="351"/>
      <c r="CC389" s="174"/>
      <c r="CD389" s="174"/>
      <c r="CE389" s="352" t="e">
        <f t="shared" si="615"/>
        <v>#DIV/0!</v>
      </c>
      <c r="CF389" s="267" t="e">
        <f t="shared" si="616"/>
        <v>#DIV/0!</v>
      </c>
      <c r="CG389" s="267" t="e">
        <f t="shared" si="617"/>
        <v>#DIV/0!</v>
      </c>
      <c r="CH389" s="354" t="e">
        <f t="shared" ca="1" si="618"/>
        <v>#DIV/0!</v>
      </c>
      <c r="CI389" s="100" t="e">
        <f t="shared" ca="1" si="619"/>
        <v>#DIV/0!</v>
      </c>
      <c r="CJ389" s="100" t="e">
        <f t="shared" ca="1" si="620"/>
        <v>#DIV/0!</v>
      </c>
      <c r="CK389" s="354" t="e">
        <f t="shared" ca="1" si="621"/>
        <v>#DIV/0!</v>
      </c>
      <c r="CL389" s="100" t="e">
        <f t="shared" ca="1" si="622"/>
        <v>#DIV/0!</v>
      </c>
      <c r="CM389" s="100" t="e">
        <f t="shared" ca="1" si="623"/>
        <v>#DIV/0!</v>
      </c>
      <c r="CN389" s="354" t="e">
        <f t="shared" ca="1" si="624"/>
        <v>#DIV/0!</v>
      </c>
      <c r="CO389" s="354"/>
      <c r="CR389" s="355" t="e">
        <f t="shared" ca="1" si="625"/>
        <v>#DIV/0!</v>
      </c>
      <c r="CS389" s="355" t="e">
        <f t="shared" ca="1" si="626"/>
        <v>#DIV/0!</v>
      </c>
      <c r="CT389" s="355"/>
      <c r="CU389" s="355" t="e">
        <f t="shared" si="627"/>
        <v>#DIV/0!</v>
      </c>
      <c r="CV389" s="355" t="e">
        <f t="shared" ca="1" si="628"/>
        <v>#DIV/0!</v>
      </c>
      <c r="CW389" s="355" t="e">
        <f t="shared" ca="1" si="629"/>
        <v>#DIV/0!</v>
      </c>
      <c r="CX389" s="402"/>
      <c r="CY389" t="e">
        <f t="shared" ca="1" si="630"/>
        <v>#DIV/0!</v>
      </c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</row>
    <row r="390" spans="1:133" x14ac:dyDescent="0.25">
      <c r="A390" s="126">
        <v>311</v>
      </c>
      <c r="B390" s="123" t="str">
        <f>IF(ввод!F313="","",ввод!F313)</f>
        <v/>
      </c>
      <c r="C390" s="123" t="str">
        <f>IF(ввод!G313="","",ввод!G313)</f>
        <v/>
      </c>
      <c r="D390" s="123" t="str">
        <f>IF(ввод!H313="","",ввод!H313)</f>
        <v/>
      </c>
      <c r="E390" s="124" t="str">
        <f>IF(ввод!I313="","",ввод!I313)</f>
        <v/>
      </c>
      <c r="F390" s="100" t="str">
        <f t="shared" si="665"/>
        <v/>
      </c>
      <c r="G390" s="257" t="str">
        <f>IF(AND(F390&gt;=2,COUNTA(ввод!D313)=1),1,"")</f>
        <v/>
      </c>
      <c r="H390" s="100" t="e">
        <f t="shared" si="562"/>
        <v>#DIV/0!</v>
      </c>
      <c r="K390" s="100" t="e">
        <f t="shared" si="558"/>
        <v>#DIV/0!</v>
      </c>
      <c r="M390" s="100" t="e">
        <f>IF(ISNUMBER(парам!$B$8),K390-парам!$B$8,K390-$B$3)</f>
        <v>#DIV/0!</v>
      </c>
      <c r="N390" s="100" t="e">
        <f t="shared" si="559"/>
        <v>#DIV/0!</v>
      </c>
      <c r="O390" s="125" t="e">
        <f t="shared" ca="1" si="563"/>
        <v>#DIV/0!</v>
      </c>
      <c r="P390" s="100">
        <f t="shared" si="564"/>
        <v>0</v>
      </c>
      <c r="Q390" s="100">
        <f t="shared" si="560"/>
        <v>0</v>
      </c>
      <c r="R390" s="125">
        <f t="shared" ca="1" si="565"/>
        <v>0</v>
      </c>
      <c r="S390" s="100" t="e">
        <f t="shared" si="631"/>
        <v>#DIV/0!</v>
      </c>
      <c r="T390" s="100" t="e">
        <f t="shared" si="566"/>
        <v>#DIV/0!</v>
      </c>
      <c r="U390" s="125" t="e">
        <f t="shared" ca="1" si="632"/>
        <v>#DIV/0!</v>
      </c>
      <c r="V390" s="174" t="e">
        <f t="shared" ca="1" si="567"/>
        <v>#DIV/0!</v>
      </c>
      <c r="W390" s="351" t="e">
        <f t="shared" ca="1" si="568"/>
        <v>#DIV/0!</v>
      </c>
      <c r="X390" s="174" t="e">
        <f t="shared" ca="1" si="569"/>
        <v>#DIV/0!</v>
      </c>
      <c r="Y390" s="174" t="e">
        <f t="shared" ca="1" si="570"/>
        <v>#DIV/0!</v>
      </c>
      <c r="Z390" s="351" t="e">
        <f t="shared" si="571"/>
        <v>#DIV/0!</v>
      </c>
      <c r="AA390" s="174" t="e">
        <f t="shared" si="572"/>
        <v>#DIV/0!</v>
      </c>
      <c r="AB390" s="174" t="e">
        <f t="shared" si="573"/>
        <v>#DIV/0!</v>
      </c>
      <c r="AC390" s="352" t="e">
        <f t="shared" si="633"/>
        <v>#DIV/0!</v>
      </c>
      <c r="AD390" s="267" t="e">
        <f t="shared" si="574"/>
        <v>#DIV/0!</v>
      </c>
      <c r="AE390" s="267" t="e">
        <f t="shared" si="575"/>
        <v>#DIV/0!</v>
      </c>
      <c r="AF390" s="354" t="e">
        <f t="shared" ca="1" si="576"/>
        <v>#DIV/0!</v>
      </c>
      <c r="AG390" s="100" t="e">
        <f t="shared" ca="1" si="577"/>
        <v>#DIV/0!</v>
      </c>
      <c r="AH390" s="100" t="e">
        <f t="shared" ca="1" si="578"/>
        <v>#DIV/0!</v>
      </c>
      <c r="AI390" s="354" t="e">
        <f t="shared" ca="1" si="579"/>
        <v>#DIV/0!</v>
      </c>
      <c r="AJ390" s="100" t="e">
        <f t="shared" ca="1" si="580"/>
        <v>#DIV/0!</v>
      </c>
      <c r="AK390" s="100" t="e">
        <f t="shared" ca="1" si="581"/>
        <v>#DIV/0!</v>
      </c>
      <c r="AL390" s="354" t="e">
        <f t="shared" ca="1" si="582"/>
        <v>#DIV/0!</v>
      </c>
      <c r="AM390" s="354" t="e">
        <f t="shared" ca="1" si="583"/>
        <v>#DIV/0!</v>
      </c>
      <c r="AN390" s="100" t="e">
        <f t="shared" ref="AN390:AO390" ca="1" si="687">SUM(AL386:AL390)</f>
        <v>#DIV/0!</v>
      </c>
      <c r="AO390" s="100" t="e">
        <f t="shared" ca="1" si="687"/>
        <v>#DIV/0!</v>
      </c>
      <c r="AP390" s="355" t="e">
        <f t="shared" ca="1" si="585"/>
        <v>#DIV/0!</v>
      </c>
      <c r="AQ390" s="355" t="e">
        <f t="shared" ca="1" si="586"/>
        <v>#DIV/0!</v>
      </c>
      <c r="AR390" s="355" t="e">
        <f t="shared" si="587"/>
        <v>#DIV/0!</v>
      </c>
      <c r="AS390" s="355" t="e">
        <f t="shared" si="588"/>
        <v>#DIV/0!</v>
      </c>
      <c r="AT390" s="355" t="e">
        <f t="shared" ca="1" si="589"/>
        <v>#DIV/0!</v>
      </c>
      <c r="AU390" s="355" t="e">
        <f t="shared" ca="1" si="590"/>
        <v>#DIV/0!</v>
      </c>
      <c r="AV390" s="355" t="e">
        <f t="shared" ca="1" si="591"/>
        <v>#DIV/0!</v>
      </c>
      <c r="AW390" s="379">
        <f t="shared" ca="1" si="592"/>
        <v>0</v>
      </c>
      <c r="AX390" s="351">
        <f t="shared" ca="1" si="593"/>
        <v>0</v>
      </c>
      <c r="AY390" s="174">
        <f t="shared" ca="1" si="594"/>
        <v>0</v>
      </c>
      <c r="AZ390" s="174">
        <f t="shared" ca="1" si="595"/>
        <v>0</v>
      </c>
      <c r="BA390" s="351"/>
      <c r="BB390" s="174"/>
      <c r="BC390" s="174"/>
      <c r="BD390" s="352">
        <f t="shared" si="596"/>
        <v>-1</v>
      </c>
      <c r="BE390" s="267">
        <f t="shared" si="597"/>
        <v>-6</v>
      </c>
      <c r="BF390" s="267">
        <f t="shared" si="598"/>
        <v>-5</v>
      </c>
      <c r="BG390" s="354">
        <f t="shared" ca="1" si="599"/>
        <v>1</v>
      </c>
      <c r="BH390" s="100">
        <f t="shared" ca="1" si="600"/>
        <v>15</v>
      </c>
      <c r="BI390" s="100">
        <f t="shared" ca="1" si="601"/>
        <v>7</v>
      </c>
      <c r="BJ390" s="354">
        <f t="shared" ca="1" si="602"/>
        <v>0</v>
      </c>
      <c r="BK390" s="100">
        <f t="shared" ca="1" si="603"/>
        <v>0</v>
      </c>
      <c r="BL390" s="100">
        <f t="shared" ca="1" si="604"/>
        <v>0</v>
      </c>
      <c r="BM390" s="354">
        <f t="shared" ca="1" si="605"/>
        <v>0</v>
      </c>
      <c r="BN390" s="354"/>
      <c r="BQ390" s="355" t="str">
        <f t="shared" ca="1" si="606"/>
        <v/>
      </c>
      <c r="BR390" s="355" t="str">
        <f t="shared" ca="1" si="607"/>
        <v/>
      </c>
      <c r="BS390" s="355"/>
      <c r="BT390" s="355" t="str">
        <f t="shared" si="608"/>
        <v xml:space="preserve">wr6D </v>
      </c>
      <c r="BU390" s="355" t="str">
        <f t="shared" ca="1" si="609"/>
        <v xml:space="preserve">wr15'15&lt;1S </v>
      </c>
      <c r="BV390" s="355" t="str">
        <f t="shared" ca="1" si="610"/>
        <v/>
      </c>
      <c r="BW390" s="355"/>
      <c r="BX390" s="379" t="e">
        <f t="shared" ca="1" si="611"/>
        <v>#DIV/0!</v>
      </c>
      <c r="BY390" s="351" t="e">
        <f t="shared" ca="1" si="612"/>
        <v>#DIV/0!</v>
      </c>
      <c r="BZ390" s="174" t="e">
        <f t="shared" ca="1" si="613"/>
        <v>#DIV/0!</v>
      </c>
      <c r="CA390" s="174" t="e">
        <f t="shared" ca="1" si="614"/>
        <v>#DIV/0!</v>
      </c>
      <c r="CB390" s="351"/>
      <c r="CC390" s="174"/>
      <c r="CD390" s="174"/>
      <c r="CE390" s="352" t="e">
        <f t="shared" si="615"/>
        <v>#DIV/0!</v>
      </c>
      <c r="CF390" s="267" t="e">
        <f t="shared" si="616"/>
        <v>#DIV/0!</v>
      </c>
      <c r="CG390" s="267" t="e">
        <f t="shared" si="617"/>
        <v>#DIV/0!</v>
      </c>
      <c r="CH390" s="354" t="e">
        <f t="shared" ca="1" si="618"/>
        <v>#DIV/0!</v>
      </c>
      <c r="CI390" s="100" t="e">
        <f t="shared" ca="1" si="619"/>
        <v>#DIV/0!</v>
      </c>
      <c r="CJ390" s="100" t="e">
        <f t="shared" ca="1" si="620"/>
        <v>#DIV/0!</v>
      </c>
      <c r="CK390" s="354" t="e">
        <f t="shared" ca="1" si="621"/>
        <v>#DIV/0!</v>
      </c>
      <c r="CL390" s="100" t="e">
        <f t="shared" ca="1" si="622"/>
        <v>#DIV/0!</v>
      </c>
      <c r="CM390" s="100" t="e">
        <f t="shared" ca="1" si="623"/>
        <v>#DIV/0!</v>
      </c>
      <c r="CN390" s="354" t="e">
        <f t="shared" ca="1" si="624"/>
        <v>#DIV/0!</v>
      </c>
      <c r="CO390" s="354"/>
      <c r="CR390" s="355" t="e">
        <f t="shared" ca="1" si="625"/>
        <v>#DIV/0!</v>
      </c>
      <c r="CS390" s="355" t="e">
        <f t="shared" ca="1" si="626"/>
        <v>#DIV/0!</v>
      </c>
      <c r="CT390" s="355"/>
      <c r="CU390" s="355" t="e">
        <f t="shared" si="627"/>
        <v>#DIV/0!</v>
      </c>
      <c r="CV390" s="355" t="e">
        <f t="shared" ca="1" si="628"/>
        <v>#DIV/0!</v>
      </c>
      <c r="CW390" s="355" t="e">
        <f t="shared" ca="1" si="629"/>
        <v>#DIV/0!</v>
      </c>
      <c r="CX390" s="402"/>
      <c r="CY390" t="e">
        <f t="shared" ca="1" si="630"/>
        <v>#DIV/0!</v>
      </c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</row>
    <row r="391" spans="1:133" x14ac:dyDescent="0.25">
      <c r="A391" s="126">
        <v>312</v>
      </c>
      <c r="B391" s="123" t="str">
        <f>IF(ввод!F314="","",ввод!F314)</f>
        <v/>
      </c>
      <c r="C391" s="123" t="str">
        <f>IF(ввод!G314="","",ввод!G314)</f>
        <v/>
      </c>
      <c r="D391" s="123" t="str">
        <f>IF(ввод!H314="","",ввод!H314)</f>
        <v/>
      </c>
      <c r="E391" s="124" t="str">
        <f>IF(ввод!I314="","",ввод!I314)</f>
        <v/>
      </c>
      <c r="F391" s="100" t="str">
        <f t="shared" si="665"/>
        <v/>
      </c>
      <c r="G391" s="257" t="str">
        <f>IF(AND(F391&gt;=2,COUNTA(ввод!D314)=1),1,"")</f>
        <v/>
      </c>
      <c r="H391" s="100" t="e">
        <f t="shared" si="562"/>
        <v>#DIV/0!</v>
      </c>
      <c r="K391" s="100" t="e">
        <f t="shared" si="558"/>
        <v>#DIV/0!</v>
      </c>
      <c r="M391" s="100" t="e">
        <f>IF(ISNUMBER(парам!$B$8),K391-парам!$B$8,K391-$B$3)</f>
        <v>#DIV/0!</v>
      </c>
      <c r="N391" s="100" t="e">
        <f t="shared" si="559"/>
        <v>#DIV/0!</v>
      </c>
      <c r="O391" s="125" t="e">
        <f t="shared" ca="1" si="563"/>
        <v>#DIV/0!</v>
      </c>
      <c r="P391" s="100">
        <f t="shared" si="564"/>
        <v>0</v>
      </c>
      <c r="Q391" s="100">
        <f t="shared" si="560"/>
        <v>0</v>
      </c>
      <c r="R391" s="125">
        <f t="shared" ca="1" si="565"/>
        <v>0</v>
      </c>
      <c r="S391" s="100" t="e">
        <f t="shared" si="631"/>
        <v>#DIV/0!</v>
      </c>
      <c r="T391" s="100" t="e">
        <f t="shared" si="566"/>
        <v>#DIV/0!</v>
      </c>
      <c r="U391" s="125" t="e">
        <f t="shared" ca="1" si="632"/>
        <v>#DIV/0!</v>
      </c>
      <c r="V391" s="174" t="e">
        <f t="shared" ca="1" si="567"/>
        <v>#DIV/0!</v>
      </c>
      <c r="W391" s="351" t="e">
        <f t="shared" ca="1" si="568"/>
        <v>#DIV/0!</v>
      </c>
      <c r="X391" s="174" t="e">
        <f t="shared" ca="1" si="569"/>
        <v>#DIV/0!</v>
      </c>
      <c r="Y391" s="174" t="e">
        <f t="shared" ca="1" si="570"/>
        <v>#DIV/0!</v>
      </c>
      <c r="Z391" s="351" t="e">
        <f t="shared" si="571"/>
        <v>#DIV/0!</v>
      </c>
      <c r="AA391" s="174" t="e">
        <f t="shared" si="572"/>
        <v>#DIV/0!</v>
      </c>
      <c r="AB391" s="174" t="e">
        <f t="shared" si="573"/>
        <v>#DIV/0!</v>
      </c>
      <c r="AC391" s="352" t="e">
        <f t="shared" si="633"/>
        <v>#DIV/0!</v>
      </c>
      <c r="AD391" s="267" t="e">
        <f t="shared" si="574"/>
        <v>#DIV/0!</v>
      </c>
      <c r="AE391" s="267" t="e">
        <f t="shared" si="575"/>
        <v>#DIV/0!</v>
      </c>
      <c r="AF391" s="354" t="e">
        <f t="shared" ca="1" si="576"/>
        <v>#DIV/0!</v>
      </c>
      <c r="AG391" s="100" t="e">
        <f t="shared" ca="1" si="577"/>
        <v>#DIV/0!</v>
      </c>
      <c r="AH391" s="100" t="e">
        <f t="shared" ca="1" si="578"/>
        <v>#DIV/0!</v>
      </c>
      <c r="AI391" s="354" t="e">
        <f t="shared" ca="1" si="579"/>
        <v>#DIV/0!</v>
      </c>
      <c r="AJ391" s="100" t="e">
        <f t="shared" ca="1" si="580"/>
        <v>#DIV/0!</v>
      </c>
      <c r="AK391" s="100" t="e">
        <f t="shared" ca="1" si="581"/>
        <v>#DIV/0!</v>
      </c>
      <c r="AL391" s="354" t="e">
        <f t="shared" ca="1" si="582"/>
        <v>#DIV/0!</v>
      </c>
      <c r="AM391" s="354" t="e">
        <f t="shared" ca="1" si="583"/>
        <v>#DIV/0!</v>
      </c>
      <c r="AN391" s="100" t="e">
        <f t="shared" ref="AN391:AO391" ca="1" si="688">SUM(AL387:AL391)</f>
        <v>#DIV/0!</v>
      </c>
      <c r="AO391" s="100" t="e">
        <f t="shared" ca="1" si="688"/>
        <v>#DIV/0!</v>
      </c>
      <c r="AP391" s="355" t="e">
        <f t="shared" ca="1" si="585"/>
        <v>#DIV/0!</v>
      </c>
      <c r="AQ391" s="355" t="e">
        <f t="shared" ca="1" si="586"/>
        <v>#DIV/0!</v>
      </c>
      <c r="AR391" s="355" t="e">
        <f t="shared" si="587"/>
        <v>#DIV/0!</v>
      </c>
      <c r="AS391" s="355" t="e">
        <f t="shared" si="588"/>
        <v>#DIV/0!</v>
      </c>
      <c r="AT391" s="355" t="e">
        <f t="shared" ca="1" si="589"/>
        <v>#DIV/0!</v>
      </c>
      <c r="AU391" s="355" t="e">
        <f t="shared" ca="1" si="590"/>
        <v>#DIV/0!</v>
      </c>
      <c r="AV391" s="355" t="e">
        <f t="shared" ca="1" si="591"/>
        <v>#DIV/0!</v>
      </c>
      <c r="AW391" s="379">
        <f t="shared" ca="1" si="592"/>
        <v>0</v>
      </c>
      <c r="AX391" s="351">
        <f t="shared" ca="1" si="593"/>
        <v>0</v>
      </c>
      <c r="AY391" s="174">
        <f t="shared" ca="1" si="594"/>
        <v>0</v>
      </c>
      <c r="AZ391" s="174">
        <f t="shared" ca="1" si="595"/>
        <v>0</v>
      </c>
      <c r="BA391" s="351"/>
      <c r="BB391" s="174"/>
      <c r="BC391" s="174"/>
      <c r="BD391" s="352">
        <f t="shared" si="596"/>
        <v>-1</v>
      </c>
      <c r="BE391" s="267">
        <f t="shared" si="597"/>
        <v>-6</v>
      </c>
      <c r="BF391" s="267">
        <f t="shared" si="598"/>
        <v>-5</v>
      </c>
      <c r="BG391" s="354">
        <f t="shared" ca="1" si="599"/>
        <v>1</v>
      </c>
      <c r="BH391" s="100">
        <f t="shared" ca="1" si="600"/>
        <v>15</v>
      </c>
      <c r="BI391" s="100">
        <f t="shared" ca="1" si="601"/>
        <v>7</v>
      </c>
      <c r="BJ391" s="354">
        <f t="shared" ca="1" si="602"/>
        <v>0</v>
      </c>
      <c r="BK391" s="100">
        <f t="shared" ca="1" si="603"/>
        <v>0</v>
      </c>
      <c r="BL391" s="100">
        <f t="shared" ca="1" si="604"/>
        <v>0</v>
      </c>
      <c r="BM391" s="354">
        <f t="shared" ca="1" si="605"/>
        <v>0</v>
      </c>
      <c r="BN391" s="354"/>
      <c r="BQ391" s="355" t="str">
        <f t="shared" ca="1" si="606"/>
        <v/>
      </c>
      <c r="BR391" s="355" t="str">
        <f t="shared" ca="1" si="607"/>
        <v/>
      </c>
      <c r="BS391" s="355"/>
      <c r="BT391" s="355" t="str">
        <f t="shared" si="608"/>
        <v xml:space="preserve">wr6D </v>
      </c>
      <c r="BU391" s="355" t="str">
        <f t="shared" ca="1" si="609"/>
        <v xml:space="preserve">wr15'15&lt;1S </v>
      </c>
      <c r="BV391" s="355" t="str">
        <f t="shared" ca="1" si="610"/>
        <v/>
      </c>
      <c r="BW391" s="355"/>
      <c r="BX391" s="379" t="e">
        <f t="shared" ca="1" si="611"/>
        <v>#DIV/0!</v>
      </c>
      <c r="BY391" s="351" t="e">
        <f t="shared" ca="1" si="612"/>
        <v>#DIV/0!</v>
      </c>
      <c r="BZ391" s="174" t="e">
        <f t="shared" ca="1" si="613"/>
        <v>#DIV/0!</v>
      </c>
      <c r="CA391" s="174" t="e">
        <f t="shared" ca="1" si="614"/>
        <v>#DIV/0!</v>
      </c>
      <c r="CB391" s="351"/>
      <c r="CC391" s="174"/>
      <c r="CD391" s="174"/>
      <c r="CE391" s="352" t="e">
        <f t="shared" si="615"/>
        <v>#DIV/0!</v>
      </c>
      <c r="CF391" s="267" t="e">
        <f t="shared" si="616"/>
        <v>#DIV/0!</v>
      </c>
      <c r="CG391" s="267" t="e">
        <f t="shared" si="617"/>
        <v>#DIV/0!</v>
      </c>
      <c r="CH391" s="354" t="e">
        <f t="shared" ca="1" si="618"/>
        <v>#DIV/0!</v>
      </c>
      <c r="CI391" s="100" t="e">
        <f t="shared" ca="1" si="619"/>
        <v>#DIV/0!</v>
      </c>
      <c r="CJ391" s="100" t="e">
        <f t="shared" ca="1" si="620"/>
        <v>#DIV/0!</v>
      </c>
      <c r="CK391" s="354" t="e">
        <f t="shared" ca="1" si="621"/>
        <v>#DIV/0!</v>
      </c>
      <c r="CL391" s="100" t="e">
        <f t="shared" ca="1" si="622"/>
        <v>#DIV/0!</v>
      </c>
      <c r="CM391" s="100" t="e">
        <f t="shared" ca="1" si="623"/>
        <v>#DIV/0!</v>
      </c>
      <c r="CN391" s="354" t="e">
        <f t="shared" ca="1" si="624"/>
        <v>#DIV/0!</v>
      </c>
      <c r="CO391" s="354"/>
      <c r="CR391" s="355" t="e">
        <f t="shared" ca="1" si="625"/>
        <v>#DIV/0!</v>
      </c>
      <c r="CS391" s="355" t="e">
        <f t="shared" ca="1" si="626"/>
        <v>#DIV/0!</v>
      </c>
      <c r="CT391" s="355"/>
      <c r="CU391" s="355" t="e">
        <f t="shared" si="627"/>
        <v>#DIV/0!</v>
      </c>
      <c r="CV391" s="355" t="e">
        <f t="shared" ca="1" si="628"/>
        <v>#DIV/0!</v>
      </c>
      <c r="CW391" s="355" t="e">
        <f t="shared" ca="1" si="629"/>
        <v>#DIV/0!</v>
      </c>
      <c r="CX391" s="402"/>
      <c r="CY391" t="e">
        <f t="shared" ca="1" si="630"/>
        <v>#DIV/0!</v>
      </c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</row>
    <row r="392" spans="1:133" x14ac:dyDescent="0.25">
      <c r="A392" s="126">
        <v>313</v>
      </c>
      <c r="B392" s="123" t="str">
        <f>IF(ввод!F315="","",ввод!F315)</f>
        <v/>
      </c>
      <c r="C392" s="123" t="str">
        <f>IF(ввод!G315="","",ввод!G315)</f>
        <v/>
      </c>
      <c r="D392" s="123" t="str">
        <f>IF(ввод!H315="","",ввод!H315)</f>
        <v/>
      </c>
      <c r="E392" s="124" t="str">
        <f>IF(ввод!I315="","",ввод!I315)</f>
        <v/>
      </c>
      <c r="F392" s="100" t="str">
        <f t="shared" si="665"/>
        <v/>
      </c>
      <c r="G392" s="257" t="str">
        <f>IF(AND(F392&gt;=2,COUNTA(ввод!D315)=1),1,"")</f>
        <v/>
      </c>
      <c r="H392" s="100" t="e">
        <f t="shared" si="562"/>
        <v>#DIV/0!</v>
      </c>
      <c r="K392" s="100" t="e">
        <f t="shared" si="558"/>
        <v>#DIV/0!</v>
      </c>
      <c r="M392" s="100" t="e">
        <f>IF(ISNUMBER(парам!$B$8),K392-парам!$B$8,K392-$B$3)</f>
        <v>#DIV/0!</v>
      </c>
      <c r="N392" s="100" t="e">
        <f t="shared" si="559"/>
        <v>#DIV/0!</v>
      </c>
      <c r="O392" s="125" t="e">
        <f t="shared" ca="1" si="563"/>
        <v>#DIV/0!</v>
      </c>
      <c r="P392" s="100">
        <f t="shared" si="564"/>
        <v>0</v>
      </c>
      <c r="Q392" s="100">
        <f t="shared" si="560"/>
        <v>0</v>
      </c>
      <c r="R392" s="125">
        <f t="shared" ca="1" si="565"/>
        <v>0</v>
      </c>
      <c r="S392" s="100" t="e">
        <f t="shared" si="631"/>
        <v>#DIV/0!</v>
      </c>
      <c r="T392" s="100" t="e">
        <f t="shared" si="566"/>
        <v>#DIV/0!</v>
      </c>
      <c r="U392" s="125" t="e">
        <f t="shared" ca="1" si="632"/>
        <v>#DIV/0!</v>
      </c>
      <c r="V392" s="174" t="e">
        <f t="shared" ca="1" si="567"/>
        <v>#DIV/0!</v>
      </c>
      <c r="W392" s="351" t="e">
        <f t="shared" ca="1" si="568"/>
        <v>#DIV/0!</v>
      </c>
      <c r="X392" s="174" t="e">
        <f t="shared" ca="1" si="569"/>
        <v>#DIV/0!</v>
      </c>
      <c r="Y392" s="174" t="e">
        <f t="shared" ca="1" si="570"/>
        <v>#DIV/0!</v>
      </c>
      <c r="Z392" s="351" t="e">
        <f t="shared" si="571"/>
        <v>#DIV/0!</v>
      </c>
      <c r="AA392" s="174" t="e">
        <f t="shared" si="572"/>
        <v>#DIV/0!</v>
      </c>
      <c r="AB392" s="174" t="e">
        <f t="shared" si="573"/>
        <v>#DIV/0!</v>
      </c>
      <c r="AC392" s="352" t="e">
        <f t="shared" si="633"/>
        <v>#DIV/0!</v>
      </c>
      <c r="AD392" s="267" t="e">
        <f t="shared" si="574"/>
        <v>#DIV/0!</v>
      </c>
      <c r="AE392" s="267" t="e">
        <f t="shared" si="575"/>
        <v>#DIV/0!</v>
      </c>
      <c r="AF392" s="354" t="e">
        <f t="shared" ca="1" si="576"/>
        <v>#DIV/0!</v>
      </c>
      <c r="AG392" s="100" t="e">
        <f t="shared" ca="1" si="577"/>
        <v>#DIV/0!</v>
      </c>
      <c r="AH392" s="100" t="e">
        <f t="shared" ca="1" si="578"/>
        <v>#DIV/0!</v>
      </c>
      <c r="AI392" s="354" t="e">
        <f t="shared" ca="1" si="579"/>
        <v>#DIV/0!</v>
      </c>
      <c r="AJ392" s="100" t="e">
        <f t="shared" ca="1" si="580"/>
        <v>#DIV/0!</v>
      </c>
      <c r="AK392" s="100" t="e">
        <f t="shared" ca="1" si="581"/>
        <v>#DIV/0!</v>
      </c>
      <c r="AL392" s="354" t="e">
        <f t="shared" ca="1" si="582"/>
        <v>#DIV/0!</v>
      </c>
      <c r="AM392" s="354" t="e">
        <f t="shared" ca="1" si="583"/>
        <v>#DIV/0!</v>
      </c>
      <c r="AN392" s="100" t="e">
        <f t="shared" ref="AN392:AO392" ca="1" si="689">SUM(AL388:AL392)</f>
        <v>#DIV/0!</v>
      </c>
      <c r="AO392" s="100" t="e">
        <f t="shared" ca="1" si="689"/>
        <v>#DIV/0!</v>
      </c>
      <c r="AP392" s="355" t="e">
        <f t="shared" ca="1" si="585"/>
        <v>#DIV/0!</v>
      </c>
      <c r="AQ392" s="355" t="e">
        <f t="shared" ca="1" si="586"/>
        <v>#DIV/0!</v>
      </c>
      <c r="AR392" s="355" t="e">
        <f t="shared" si="587"/>
        <v>#DIV/0!</v>
      </c>
      <c r="AS392" s="355" t="e">
        <f t="shared" si="588"/>
        <v>#DIV/0!</v>
      </c>
      <c r="AT392" s="355" t="e">
        <f t="shared" ca="1" si="589"/>
        <v>#DIV/0!</v>
      </c>
      <c r="AU392" s="355" t="e">
        <f t="shared" ca="1" si="590"/>
        <v>#DIV/0!</v>
      </c>
      <c r="AV392" s="355" t="e">
        <f t="shared" ca="1" si="591"/>
        <v>#DIV/0!</v>
      </c>
      <c r="AW392" s="379">
        <f t="shared" ca="1" si="592"/>
        <v>0</v>
      </c>
      <c r="AX392" s="351">
        <f t="shared" ca="1" si="593"/>
        <v>0</v>
      </c>
      <c r="AY392" s="174">
        <f t="shared" ca="1" si="594"/>
        <v>0</v>
      </c>
      <c r="AZ392" s="174">
        <f t="shared" ca="1" si="595"/>
        <v>0</v>
      </c>
      <c r="BA392" s="351"/>
      <c r="BB392" s="174"/>
      <c r="BC392" s="174"/>
      <c r="BD392" s="352">
        <f t="shared" si="596"/>
        <v>-1</v>
      </c>
      <c r="BE392" s="267">
        <f t="shared" si="597"/>
        <v>-6</v>
      </c>
      <c r="BF392" s="267">
        <f t="shared" si="598"/>
        <v>-5</v>
      </c>
      <c r="BG392" s="354">
        <f t="shared" ca="1" si="599"/>
        <v>1</v>
      </c>
      <c r="BH392" s="100">
        <f t="shared" ca="1" si="600"/>
        <v>15</v>
      </c>
      <c r="BI392" s="100">
        <f t="shared" ca="1" si="601"/>
        <v>7</v>
      </c>
      <c r="BJ392" s="354">
        <f t="shared" ca="1" si="602"/>
        <v>0</v>
      </c>
      <c r="BK392" s="100">
        <f t="shared" ca="1" si="603"/>
        <v>0</v>
      </c>
      <c r="BL392" s="100">
        <f t="shared" ca="1" si="604"/>
        <v>0</v>
      </c>
      <c r="BM392" s="354">
        <f t="shared" ca="1" si="605"/>
        <v>0</v>
      </c>
      <c r="BN392" s="354"/>
      <c r="BQ392" s="355" t="str">
        <f t="shared" ca="1" si="606"/>
        <v/>
      </c>
      <c r="BR392" s="355" t="str">
        <f t="shared" ca="1" si="607"/>
        <v/>
      </c>
      <c r="BS392" s="355"/>
      <c r="BT392" s="355" t="str">
        <f t="shared" si="608"/>
        <v xml:space="preserve">wr6D </v>
      </c>
      <c r="BU392" s="355" t="str">
        <f t="shared" ca="1" si="609"/>
        <v xml:space="preserve">wr15'15&lt;1S </v>
      </c>
      <c r="BV392" s="355" t="str">
        <f t="shared" ca="1" si="610"/>
        <v/>
      </c>
      <c r="BW392" s="355"/>
      <c r="BX392" s="379" t="e">
        <f t="shared" ca="1" si="611"/>
        <v>#DIV/0!</v>
      </c>
      <c r="BY392" s="351" t="e">
        <f t="shared" ca="1" si="612"/>
        <v>#DIV/0!</v>
      </c>
      <c r="BZ392" s="174" t="e">
        <f t="shared" ca="1" si="613"/>
        <v>#DIV/0!</v>
      </c>
      <c r="CA392" s="174" t="e">
        <f t="shared" ca="1" si="614"/>
        <v>#DIV/0!</v>
      </c>
      <c r="CB392" s="351"/>
      <c r="CC392" s="174"/>
      <c r="CD392" s="174"/>
      <c r="CE392" s="352" t="e">
        <f t="shared" si="615"/>
        <v>#DIV/0!</v>
      </c>
      <c r="CF392" s="267" t="e">
        <f t="shared" si="616"/>
        <v>#DIV/0!</v>
      </c>
      <c r="CG392" s="267" t="e">
        <f t="shared" si="617"/>
        <v>#DIV/0!</v>
      </c>
      <c r="CH392" s="354" t="e">
        <f t="shared" ca="1" si="618"/>
        <v>#DIV/0!</v>
      </c>
      <c r="CI392" s="100" t="e">
        <f t="shared" ca="1" si="619"/>
        <v>#DIV/0!</v>
      </c>
      <c r="CJ392" s="100" t="e">
        <f t="shared" ca="1" si="620"/>
        <v>#DIV/0!</v>
      </c>
      <c r="CK392" s="354" t="e">
        <f t="shared" ca="1" si="621"/>
        <v>#DIV/0!</v>
      </c>
      <c r="CL392" s="100" t="e">
        <f t="shared" ca="1" si="622"/>
        <v>#DIV/0!</v>
      </c>
      <c r="CM392" s="100" t="e">
        <f t="shared" ca="1" si="623"/>
        <v>#DIV/0!</v>
      </c>
      <c r="CN392" s="354" t="e">
        <f t="shared" ca="1" si="624"/>
        <v>#DIV/0!</v>
      </c>
      <c r="CO392" s="354"/>
      <c r="CR392" s="355" t="e">
        <f t="shared" ca="1" si="625"/>
        <v>#DIV/0!</v>
      </c>
      <c r="CS392" s="355" t="e">
        <f t="shared" ca="1" si="626"/>
        <v>#DIV/0!</v>
      </c>
      <c r="CT392" s="355"/>
      <c r="CU392" s="355" t="e">
        <f t="shared" si="627"/>
        <v>#DIV/0!</v>
      </c>
      <c r="CV392" s="355" t="e">
        <f t="shared" ca="1" si="628"/>
        <v>#DIV/0!</v>
      </c>
      <c r="CW392" s="355" t="e">
        <f t="shared" ca="1" si="629"/>
        <v>#DIV/0!</v>
      </c>
      <c r="CX392" s="402"/>
      <c r="CY392" t="e">
        <f t="shared" ca="1" si="630"/>
        <v>#DIV/0!</v>
      </c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</row>
    <row r="393" spans="1:133" x14ac:dyDescent="0.25">
      <c r="A393" s="126">
        <v>314</v>
      </c>
      <c r="B393" s="123" t="str">
        <f>IF(ввод!F316="","",ввод!F316)</f>
        <v/>
      </c>
      <c r="C393" s="123" t="str">
        <f>IF(ввод!G316="","",ввод!G316)</f>
        <v/>
      </c>
      <c r="D393" s="123" t="str">
        <f>IF(ввод!H316="","",ввод!H316)</f>
        <v/>
      </c>
      <c r="E393" s="124" t="str">
        <f>IF(ввод!I316="","",ввод!I316)</f>
        <v/>
      </c>
      <c r="F393" s="100" t="str">
        <f t="shared" si="665"/>
        <v/>
      </c>
      <c r="G393" s="257" t="str">
        <f>IF(AND(F393&gt;=2,COUNTA(ввод!D316)=1),1,"")</f>
        <v/>
      </c>
      <c r="H393" s="100" t="e">
        <f t="shared" si="562"/>
        <v>#DIV/0!</v>
      </c>
      <c r="K393" s="100" t="e">
        <f t="shared" si="558"/>
        <v>#DIV/0!</v>
      </c>
      <c r="M393" s="100" t="e">
        <f>IF(ISNUMBER(парам!$B$8),K393-парам!$B$8,K393-$B$3)</f>
        <v>#DIV/0!</v>
      </c>
      <c r="N393" s="100" t="e">
        <f t="shared" si="559"/>
        <v>#DIV/0!</v>
      </c>
      <c r="O393" s="125" t="e">
        <f t="shared" ca="1" si="563"/>
        <v>#DIV/0!</v>
      </c>
      <c r="P393" s="100">
        <f t="shared" si="564"/>
        <v>0</v>
      </c>
      <c r="Q393" s="100">
        <f t="shared" si="560"/>
        <v>0</v>
      </c>
      <c r="R393" s="125">
        <f t="shared" ca="1" si="565"/>
        <v>0</v>
      </c>
      <c r="S393" s="100" t="e">
        <f t="shared" si="631"/>
        <v>#DIV/0!</v>
      </c>
      <c r="T393" s="100" t="e">
        <f t="shared" si="566"/>
        <v>#DIV/0!</v>
      </c>
      <c r="U393" s="125" t="e">
        <f t="shared" ca="1" si="632"/>
        <v>#DIV/0!</v>
      </c>
      <c r="V393" s="174" t="e">
        <f t="shared" ca="1" si="567"/>
        <v>#DIV/0!</v>
      </c>
      <c r="W393" s="351" t="e">
        <f t="shared" ca="1" si="568"/>
        <v>#DIV/0!</v>
      </c>
      <c r="X393" s="174" t="e">
        <f t="shared" ca="1" si="569"/>
        <v>#DIV/0!</v>
      </c>
      <c r="Y393" s="174" t="e">
        <f t="shared" ca="1" si="570"/>
        <v>#DIV/0!</v>
      </c>
      <c r="Z393" s="351" t="e">
        <f t="shared" si="571"/>
        <v>#DIV/0!</v>
      </c>
      <c r="AA393" s="174" t="e">
        <f t="shared" si="572"/>
        <v>#DIV/0!</v>
      </c>
      <c r="AB393" s="174" t="e">
        <f t="shared" si="573"/>
        <v>#DIV/0!</v>
      </c>
      <c r="AC393" s="352" t="e">
        <f t="shared" si="633"/>
        <v>#DIV/0!</v>
      </c>
      <c r="AD393" s="267" t="e">
        <f t="shared" si="574"/>
        <v>#DIV/0!</v>
      </c>
      <c r="AE393" s="267" t="e">
        <f t="shared" si="575"/>
        <v>#DIV/0!</v>
      </c>
      <c r="AF393" s="354" t="e">
        <f t="shared" ca="1" si="576"/>
        <v>#DIV/0!</v>
      </c>
      <c r="AG393" s="100" t="e">
        <f t="shared" ca="1" si="577"/>
        <v>#DIV/0!</v>
      </c>
      <c r="AH393" s="100" t="e">
        <f t="shared" ca="1" si="578"/>
        <v>#DIV/0!</v>
      </c>
      <c r="AI393" s="354" t="e">
        <f t="shared" ca="1" si="579"/>
        <v>#DIV/0!</v>
      </c>
      <c r="AJ393" s="100" t="e">
        <f t="shared" ca="1" si="580"/>
        <v>#DIV/0!</v>
      </c>
      <c r="AK393" s="100" t="e">
        <f t="shared" ca="1" si="581"/>
        <v>#DIV/0!</v>
      </c>
      <c r="AL393" s="354" t="e">
        <f t="shared" ca="1" si="582"/>
        <v>#DIV/0!</v>
      </c>
      <c r="AM393" s="354" t="e">
        <f t="shared" ca="1" si="583"/>
        <v>#DIV/0!</v>
      </c>
      <c r="AN393" s="100" t="e">
        <f t="shared" ref="AN393:AO393" ca="1" si="690">SUM(AL389:AL393)</f>
        <v>#DIV/0!</v>
      </c>
      <c r="AO393" s="100" t="e">
        <f t="shared" ca="1" si="690"/>
        <v>#DIV/0!</v>
      </c>
      <c r="AP393" s="355" t="e">
        <f t="shared" ca="1" si="585"/>
        <v>#DIV/0!</v>
      </c>
      <c r="AQ393" s="355" t="e">
        <f t="shared" ca="1" si="586"/>
        <v>#DIV/0!</v>
      </c>
      <c r="AR393" s="355" t="e">
        <f t="shared" si="587"/>
        <v>#DIV/0!</v>
      </c>
      <c r="AS393" s="355" t="e">
        <f t="shared" si="588"/>
        <v>#DIV/0!</v>
      </c>
      <c r="AT393" s="355" t="e">
        <f t="shared" ca="1" si="589"/>
        <v>#DIV/0!</v>
      </c>
      <c r="AU393" s="355" t="e">
        <f t="shared" ca="1" si="590"/>
        <v>#DIV/0!</v>
      </c>
      <c r="AV393" s="355" t="e">
        <f t="shared" ca="1" si="591"/>
        <v>#DIV/0!</v>
      </c>
      <c r="AW393" s="379">
        <f t="shared" ca="1" si="592"/>
        <v>0</v>
      </c>
      <c r="AX393" s="351">
        <f t="shared" ca="1" si="593"/>
        <v>0</v>
      </c>
      <c r="AY393" s="174">
        <f t="shared" ca="1" si="594"/>
        <v>0</v>
      </c>
      <c r="AZ393" s="174">
        <f t="shared" ca="1" si="595"/>
        <v>0</v>
      </c>
      <c r="BA393" s="351"/>
      <c r="BB393" s="174"/>
      <c r="BC393" s="174"/>
      <c r="BD393" s="352">
        <f t="shared" si="596"/>
        <v>-1</v>
      </c>
      <c r="BE393" s="267">
        <f t="shared" si="597"/>
        <v>-6</v>
      </c>
      <c r="BF393" s="267">
        <f t="shared" si="598"/>
        <v>-5</v>
      </c>
      <c r="BG393" s="354">
        <f t="shared" ca="1" si="599"/>
        <v>1</v>
      </c>
      <c r="BH393" s="100">
        <f t="shared" ca="1" si="600"/>
        <v>15</v>
      </c>
      <c r="BI393" s="100">
        <f t="shared" ca="1" si="601"/>
        <v>7</v>
      </c>
      <c r="BJ393" s="354">
        <f t="shared" ca="1" si="602"/>
        <v>0</v>
      </c>
      <c r="BK393" s="100">
        <f t="shared" ca="1" si="603"/>
        <v>0</v>
      </c>
      <c r="BL393" s="100">
        <f t="shared" ca="1" si="604"/>
        <v>0</v>
      </c>
      <c r="BM393" s="354">
        <f t="shared" ca="1" si="605"/>
        <v>0</v>
      </c>
      <c r="BN393" s="354"/>
      <c r="BQ393" s="355" t="str">
        <f t="shared" ca="1" si="606"/>
        <v/>
      </c>
      <c r="BR393" s="355" t="str">
        <f t="shared" ca="1" si="607"/>
        <v/>
      </c>
      <c r="BS393" s="355"/>
      <c r="BT393" s="355" t="str">
        <f t="shared" si="608"/>
        <v xml:space="preserve">wr6D </v>
      </c>
      <c r="BU393" s="355" t="str">
        <f t="shared" ca="1" si="609"/>
        <v xml:space="preserve">wr15'15&lt;1S </v>
      </c>
      <c r="BV393" s="355" t="str">
        <f t="shared" ca="1" si="610"/>
        <v/>
      </c>
      <c r="BW393" s="355"/>
      <c r="BX393" s="379" t="e">
        <f t="shared" ca="1" si="611"/>
        <v>#DIV/0!</v>
      </c>
      <c r="BY393" s="351" t="e">
        <f t="shared" ca="1" si="612"/>
        <v>#DIV/0!</v>
      </c>
      <c r="BZ393" s="174" t="e">
        <f t="shared" ca="1" si="613"/>
        <v>#DIV/0!</v>
      </c>
      <c r="CA393" s="174" t="e">
        <f t="shared" ca="1" si="614"/>
        <v>#DIV/0!</v>
      </c>
      <c r="CB393" s="351"/>
      <c r="CC393" s="174"/>
      <c r="CD393" s="174"/>
      <c r="CE393" s="352" t="e">
        <f t="shared" si="615"/>
        <v>#DIV/0!</v>
      </c>
      <c r="CF393" s="267" t="e">
        <f t="shared" si="616"/>
        <v>#DIV/0!</v>
      </c>
      <c r="CG393" s="267" t="e">
        <f t="shared" si="617"/>
        <v>#DIV/0!</v>
      </c>
      <c r="CH393" s="354" t="e">
        <f t="shared" ca="1" si="618"/>
        <v>#DIV/0!</v>
      </c>
      <c r="CI393" s="100" t="e">
        <f t="shared" ca="1" si="619"/>
        <v>#DIV/0!</v>
      </c>
      <c r="CJ393" s="100" t="e">
        <f t="shared" ca="1" si="620"/>
        <v>#DIV/0!</v>
      </c>
      <c r="CK393" s="354" t="e">
        <f t="shared" ca="1" si="621"/>
        <v>#DIV/0!</v>
      </c>
      <c r="CL393" s="100" t="e">
        <f t="shared" ca="1" si="622"/>
        <v>#DIV/0!</v>
      </c>
      <c r="CM393" s="100" t="e">
        <f t="shared" ca="1" si="623"/>
        <v>#DIV/0!</v>
      </c>
      <c r="CN393" s="354" t="e">
        <f t="shared" ca="1" si="624"/>
        <v>#DIV/0!</v>
      </c>
      <c r="CO393" s="354"/>
      <c r="CR393" s="355" t="e">
        <f t="shared" ca="1" si="625"/>
        <v>#DIV/0!</v>
      </c>
      <c r="CS393" s="355" t="e">
        <f t="shared" ca="1" si="626"/>
        <v>#DIV/0!</v>
      </c>
      <c r="CT393" s="355"/>
      <c r="CU393" s="355" t="e">
        <f t="shared" si="627"/>
        <v>#DIV/0!</v>
      </c>
      <c r="CV393" s="355" t="e">
        <f t="shared" ca="1" si="628"/>
        <v>#DIV/0!</v>
      </c>
      <c r="CW393" s="355" t="e">
        <f t="shared" ca="1" si="629"/>
        <v>#DIV/0!</v>
      </c>
      <c r="CX393" s="402"/>
      <c r="CY393" t="e">
        <f t="shared" ca="1" si="630"/>
        <v>#DIV/0!</v>
      </c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</row>
    <row r="394" spans="1:133" x14ac:dyDescent="0.25">
      <c r="A394" s="126">
        <v>315</v>
      </c>
      <c r="B394" s="123" t="str">
        <f>IF(ввод!F317="","",ввод!F317)</f>
        <v/>
      </c>
      <c r="C394" s="123" t="str">
        <f>IF(ввод!G317="","",ввод!G317)</f>
        <v/>
      </c>
      <c r="D394" s="123" t="str">
        <f>IF(ввод!H317="","",ввод!H317)</f>
        <v/>
      </c>
      <c r="E394" s="124" t="str">
        <f>IF(ввод!I317="","",ввод!I317)</f>
        <v/>
      </c>
      <c r="F394" s="100" t="str">
        <f t="shared" si="665"/>
        <v/>
      </c>
      <c r="G394" s="257" t="str">
        <f>IF(AND(F394&gt;=2,COUNTA(ввод!D317)=1),1,"")</f>
        <v/>
      </c>
      <c r="H394" s="100" t="e">
        <f t="shared" si="562"/>
        <v>#DIV/0!</v>
      </c>
      <c r="K394" s="100" t="e">
        <f t="shared" si="558"/>
        <v>#DIV/0!</v>
      </c>
      <c r="M394" s="100" t="e">
        <f>IF(ISNUMBER(парам!$B$8),K394-парам!$B$8,K394-$B$3)</f>
        <v>#DIV/0!</v>
      </c>
      <c r="N394" s="100" t="e">
        <f t="shared" si="559"/>
        <v>#DIV/0!</v>
      </c>
      <c r="O394" s="125" t="e">
        <f t="shared" ca="1" si="563"/>
        <v>#DIV/0!</v>
      </c>
      <c r="P394" s="100">
        <f t="shared" si="564"/>
        <v>0</v>
      </c>
      <c r="Q394" s="100">
        <f t="shared" si="560"/>
        <v>0</v>
      </c>
      <c r="R394" s="125">
        <f t="shared" ca="1" si="565"/>
        <v>0</v>
      </c>
      <c r="S394" s="100" t="e">
        <f t="shared" si="631"/>
        <v>#DIV/0!</v>
      </c>
      <c r="T394" s="100" t="e">
        <f t="shared" si="566"/>
        <v>#DIV/0!</v>
      </c>
      <c r="U394" s="125" t="e">
        <f t="shared" ca="1" si="632"/>
        <v>#DIV/0!</v>
      </c>
      <c r="V394" s="174" t="e">
        <f t="shared" ca="1" si="567"/>
        <v>#DIV/0!</v>
      </c>
      <c r="W394" s="351" t="e">
        <f t="shared" ca="1" si="568"/>
        <v>#DIV/0!</v>
      </c>
      <c r="X394" s="174" t="e">
        <f t="shared" ca="1" si="569"/>
        <v>#DIV/0!</v>
      </c>
      <c r="Y394" s="174" t="e">
        <f t="shared" ca="1" si="570"/>
        <v>#DIV/0!</v>
      </c>
      <c r="Z394" s="351" t="e">
        <f t="shared" si="571"/>
        <v>#DIV/0!</v>
      </c>
      <c r="AA394" s="174" t="e">
        <f t="shared" si="572"/>
        <v>#DIV/0!</v>
      </c>
      <c r="AB394" s="174" t="e">
        <f t="shared" si="573"/>
        <v>#DIV/0!</v>
      </c>
      <c r="AC394" s="352" t="e">
        <f t="shared" si="633"/>
        <v>#DIV/0!</v>
      </c>
      <c r="AD394" s="267" t="e">
        <f t="shared" si="574"/>
        <v>#DIV/0!</v>
      </c>
      <c r="AE394" s="267" t="e">
        <f t="shared" si="575"/>
        <v>#DIV/0!</v>
      </c>
      <c r="AF394" s="354" t="e">
        <f t="shared" ca="1" si="576"/>
        <v>#DIV/0!</v>
      </c>
      <c r="AG394" s="100" t="e">
        <f t="shared" ca="1" si="577"/>
        <v>#DIV/0!</v>
      </c>
      <c r="AH394" s="100" t="e">
        <f t="shared" ca="1" si="578"/>
        <v>#DIV/0!</v>
      </c>
      <c r="AI394" s="354" t="e">
        <f t="shared" ca="1" si="579"/>
        <v>#DIV/0!</v>
      </c>
      <c r="AJ394" s="100" t="e">
        <f t="shared" ca="1" si="580"/>
        <v>#DIV/0!</v>
      </c>
      <c r="AK394" s="100" t="e">
        <f t="shared" ca="1" si="581"/>
        <v>#DIV/0!</v>
      </c>
      <c r="AL394" s="354" t="e">
        <f t="shared" ca="1" si="582"/>
        <v>#DIV/0!</v>
      </c>
      <c r="AM394" s="354" t="e">
        <f t="shared" ca="1" si="583"/>
        <v>#DIV/0!</v>
      </c>
      <c r="AN394" s="100" t="e">
        <f t="shared" ref="AN394:AO394" ca="1" si="691">SUM(AL390:AL394)</f>
        <v>#DIV/0!</v>
      </c>
      <c r="AO394" s="100" t="e">
        <f t="shared" ca="1" si="691"/>
        <v>#DIV/0!</v>
      </c>
      <c r="AP394" s="355" t="e">
        <f t="shared" ca="1" si="585"/>
        <v>#DIV/0!</v>
      </c>
      <c r="AQ394" s="355" t="e">
        <f t="shared" ca="1" si="586"/>
        <v>#DIV/0!</v>
      </c>
      <c r="AR394" s="355" t="e">
        <f t="shared" si="587"/>
        <v>#DIV/0!</v>
      </c>
      <c r="AS394" s="355" t="e">
        <f t="shared" si="588"/>
        <v>#DIV/0!</v>
      </c>
      <c r="AT394" s="355" t="e">
        <f t="shared" ca="1" si="589"/>
        <v>#DIV/0!</v>
      </c>
      <c r="AU394" s="355" t="e">
        <f t="shared" ca="1" si="590"/>
        <v>#DIV/0!</v>
      </c>
      <c r="AV394" s="355" t="e">
        <f t="shared" ca="1" si="591"/>
        <v>#DIV/0!</v>
      </c>
      <c r="AW394" s="379">
        <f t="shared" ca="1" si="592"/>
        <v>0</v>
      </c>
      <c r="AX394" s="351">
        <f t="shared" ca="1" si="593"/>
        <v>0</v>
      </c>
      <c r="AY394" s="174">
        <f t="shared" ca="1" si="594"/>
        <v>0</v>
      </c>
      <c r="AZ394" s="174">
        <f t="shared" ca="1" si="595"/>
        <v>0</v>
      </c>
      <c r="BA394" s="351"/>
      <c r="BB394" s="174"/>
      <c r="BC394" s="174"/>
      <c r="BD394" s="352">
        <f t="shared" si="596"/>
        <v>-1</v>
      </c>
      <c r="BE394" s="267">
        <f t="shared" si="597"/>
        <v>-6</v>
      </c>
      <c r="BF394" s="267">
        <f t="shared" si="598"/>
        <v>-5</v>
      </c>
      <c r="BG394" s="354">
        <f t="shared" ca="1" si="599"/>
        <v>1</v>
      </c>
      <c r="BH394" s="100">
        <f t="shared" ca="1" si="600"/>
        <v>15</v>
      </c>
      <c r="BI394" s="100">
        <f t="shared" ca="1" si="601"/>
        <v>7</v>
      </c>
      <c r="BJ394" s="354">
        <f t="shared" ca="1" si="602"/>
        <v>0</v>
      </c>
      <c r="BK394" s="100">
        <f t="shared" ca="1" si="603"/>
        <v>0</v>
      </c>
      <c r="BL394" s="100">
        <f t="shared" ca="1" si="604"/>
        <v>0</v>
      </c>
      <c r="BM394" s="354">
        <f t="shared" ca="1" si="605"/>
        <v>0</v>
      </c>
      <c r="BN394" s="354"/>
      <c r="BQ394" s="355" t="str">
        <f t="shared" ca="1" si="606"/>
        <v/>
      </c>
      <c r="BR394" s="355" t="str">
        <f t="shared" ca="1" si="607"/>
        <v/>
      </c>
      <c r="BS394" s="355"/>
      <c r="BT394" s="355" t="str">
        <f t="shared" si="608"/>
        <v xml:space="preserve">wr6D </v>
      </c>
      <c r="BU394" s="355" t="str">
        <f t="shared" ca="1" si="609"/>
        <v xml:space="preserve">wr15'15&lt;1S </v>
      </c>
      <c r="BV394" s="355" t="str">
        <f t="shared" ca="1" si="610"/>
        <v/>
      </c>
      <c r="BW394" s="355"/>
      <c r="BX394" s="379" t="e">
        <f t="shared" ca="1" si="611"/>
        <v>#DIV/0!</v>
      </c>
      <c r="BY394" s="351" t="e">
        <f t="shared" ca="1" si="612"/>
        <v>#DIV/0!</v>
      </c>
      <c r="BZ394" s="174" t="e">
        <f t="shared" ca="1" si="613"/>
        <v>#DIV/0!</v>
      </c>
      <c r="CA394" s="174" t="e">
        <f t="shared" ca="1" si="614"/>
        <v>#DIV/0!</v>
      </c>
      <c r="CB394" s="351"/>
      <c r="CC394" s="174"/>
      <c r="CD394" s="174"/>
      <c r="CE394" s="352" t="e">
        <f t="shared" si="615"/>
        <v>#DIV/0!</v>
      </c>
      <c r="CF394" s="267" t="e">
        <f t="shared" si="616"/>
        <v>#DIV/0!</v>
      </c>
      <c r="CG394" s="267" t="e">
        <f t="shared" si="617"/>
        <v>#DIV/0!</v>
      </c>
      <c r="CH394" s="354" t="e">
        <f t="shared" ca="1" si="618"/>
        <v>#DIV/0!</v>
      </c>
      <c r="CI394" s="100" t="e">
        <f t="shared" ca="1" si="619"/>
        <v>#DIV/0!</v>
      </c>
      <c r="CJ394" s="100" t="e">
        <f t="shared" ca="1" si="620"/>
        <v>#DIV/0!</v>
      </c>
      <c r="CK394" s="354" t="e">
        <f t="shared" ca="1" si="621"/>
        <v>#DIV/0!</v>
      </c>
      <c r="CL394" s="100" t="e">
        <f t="shared" ca="1" si="622"/>
        <v>#DIV/0!</v>
      </c>
      <c r="CM394" s="100" t="e">
        <f t="shared" ca="1" si="623"/>
        <v>#DIV/0!</v>
      </c>
      <c r="CN394" s="354" t="e">
        <f t="shared" ca="1" si="624"/>
        <v>#DIV/0!</v>
      </c>
      <c r="CO394" s="354"/>
      <c r="CR394" s="355" t="e">
        <f t="shared" ca="1" si="625"/>
        <v>#DIV/0!</v>
      </c>
      <c r="CS394" s="355" t="e">
        <f t="shared" ca="1" si="626"/>
        <v>#DIV/0!</v>
      </c>
      <c r="CT394" s="355"/>
      <c r="CU394" s="355" t="e">
        <f t="shared" si="627"/>
        <v>#DIV/0!</v>
      </c>
      <c r="CV394" s="355" t="e">
        <f t="shared" ca="1" si="628"/>
        <v>#DIV/0!</v>
      </c>
      <c r="CW394" s="355" t="e">
        <f t="shared" ca="1" si="629"/>
        <v>#DIV/0!</v>
      </c>
      <c r="CX394" s="402"/>
      <c r="CY394" t="e">
        <f t="shared" ca="1" si="630"/>
        <v>#DIV/0!</v>
      </c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</row>
    <row r="395" spans="1:133" x14ac:dyDescent="0.25">
      <c r="A395" s="126">
        <v>316</v>
      </c>
      <c r="B395" s="123" t="str">
        <f>IF(ввод!F318="","",ввод!F318)</f>
        <v/>
      </c>
      <c r="C395" s="123" t="str">
        <f>IF(ввод!G318="","",ввод!G318)</f>
        <v/>
      </c>
      <c r="D395" s="123" t="str">
        <f>IF(ввод!H318="","",ввод!H318)</f>
        <v/>
      </c>
      <c r="E395" s="124" t="str">
        <f>IF(ввод!I318="","",ввод!I318)</f>
        <v/>
      </c>
      <c r="F395" s="100" t="str">
        <f t="shared" si="665"/>
        <v/>
      </c>
      <c r="G395" s="257" t="str">
        <f>IF(AND(F395&gt;=2,COUNTA(ввод!D318)=1),1,"")</f>
        <v/>
      </c>
      <c r="H395" s="100" t="e">
        <f t="shared" si="562"/>
        <v>#DIV/0!</v>
      </c>
      <c r="K395" s="100" t="e">
        <f t="shared" si="558"/>
        <v>#DIV/0!</v>
      </c>
      <c r="M395" s="100" t="e">
        <f>IF(ISNUMBER(парам!$B$8),K395-парам!$B$8,K395-$B$3)</f>
        <v>#DIV/0!</v>
      </c>
      <c r="N395" s="100" t="e">
        <f t="shared" si="559"/>
        <v>#DIV/0!</v>
      </c>
      <c r="O395" s="125" t="e">
        <f t="shared" ca="1" si="563"/>
        <v>#DIV/0!</v>
      </c>
      <c r="P395" s="100">
        <f t="shared" si="564"/>
        <v>0</v>
      </c>
      <c r="Q395" s="100">
        <f t="shared" si="560"/>
        <v>0</v>
      </c>
      <c r="R395" s="125">
        <f t="shared" ca="1" si="565"/>
        <v>0</v>
      </c>
      <c r="S395" s="100" t="e">
        <f t="shared" si="631"/>
        <v>#DIV/0!</v>
      </c>
      <c r="T395" s="100" t="e">
        <f t="shared" si="566"/>
        <v>#DIV/0!</v>
      </c>
      <c r="U395" s="125" t="e">
        <f t="shared" ca="1" si="632"/>
        <v>#DIV/0!</v>
      </c>
      <c r="V395" s="174" t="e">
        <f t="shared" ca="1" si="567"/>
        <v>#DIV/0!</v>
      </c>
      <c r="W395" s="351" t="e">
        <f t="shared" ca="1" si="568"/>
        <v>#DIV/0!</v>
      </c>
      <c r="X395" s="174" t="e">
        <f t="shared" ca="1" si="569"/>
        <v>#DIV/0!</v>
      </c>
      <c r="Y395" s="174" t="e">
        <f t="shared" ca="1" si="570"/>
        <v>#DIV/0!</v>
      </c>
      <c r="Z395" s="351" t="e">
        <f t="shared" si="571"/>
        <v>#DIV/0!</v>
      </c>
      <c r="AA395" s="174" t="e">
        <f t="shared" si="572"/>
        <v>#DIV/0!</v>
      </c>
      <c r="AB395" s="174" t="e">
        <f t="shared" si="573"/>
        <v>#DIV/0!</v>
      </c>
      <c r="AC395" s="352" t="e">
        <f t="shared" si="633"/>
        <v>#DIV/0!</v>
      </c>
      <c r="AD395" s="267" t="e">
        <f t="shared" si="574"/>
        <v>#DIV/0!</v>
      </c>
      <c r="AE395" s="267" t="e">
        <f t="shared" si="575"/>
        <v>#DIV/0!</v>
      </c>
      <c r="AF395" s="354" t="e">
        <f t="shared" ca="1" si="576"/>
        <v>#DIV/0!</v>
      </c>
      <c r="AG395" s="100" t="e">
        <f t="shared" ca="1" si="577"/>
        <v>#DIV/0!</v>
      </c>
      <c r="AH395" s="100" t="e">
        <f t="shared" ca="1" si="578"/>
        <v>#DIV/0!</v>
      </c>
      <c r="AI395" s="354" t="e">
        <f t="shared" ca="1" si="579"/>
        <v>#DIV/0!</v>
      </c>
      <c r="AJ395" s="100" t="e">
        <f t="shared" ca="1" si="580"/>
        <v>#DIV/0!</v>
      </c>
      <c r="AK395" s="100" t="e">
        <f t="shared" ca="1" si="581"/>
        <v>#DIV/0!</v>
      </c>
      <c r="AL395" s="354" t="e">
        <f t="shared" ca="1" si="582"/>
        <v>#DIV/0!</v>
      </c>
      <c r="AM395" s="354" t="e">
        <f t="shared" ca="1" si="583"/>
        <v>#DIV/0!</v>
      </c>
      <c r="AN395" s="100" t="e">
        <f t="shared" ref="AN395:AO395" ca="1" si="692">SUM(AL391:AL395)</f>
        <v>#DIV/0!</v>
      </c>
      <c r="AO395" s="100" t="e">
        <f t="shared" ca="1" si="692"/>
        <v>#DIV/0!</v>
      </c>
      <c r="AP395" s="355" t="e">
        <f t="shared" ca="1" si="585"/>
        <v>#DIV/0!</v>
      </c>
      <c r="AQ395" s="355" t="e">
        <f t="shared" ca="1" si="586"/>
        <v>#DIV/0!</v>
      </c>
      <c r="AR395" s="355" t="e">
        <f t="shared" si="587"/>
        <v>#DIV/0!</v>
      </c>
      <c r="AS395" s="355" t="e">
        <f t="shared" si="588"/>
        <v>#DIV/0!</v>
      </c>
      <c r="AT395" s="355" t="e">
        <f t="shared" ca="1" si="589"/>
        <v>#DIV/0!</v>
      </c>
      <c r="AU395" s="355" t="e">
        <f t="shared" ca="1" si="590"/>
        <v>#DIV/0!</v>
      </c>
      <c r="AV395" s="355" t="e">
        <f t="shared" ca="1" si="591"/>
        <v>#DIV/0!</v>
      </c>
      <c r="AW395" s="379">
        <f t="shared" ca="1" si="592"/>
        <v>0</v>
      </c>
      <c r="AX395" s="351">
        <f t="shared" ca="1" si="593"/>
        <v>0</v>
      </c>
      <c r="AY395" s="174">
        <f t="shared" ca="1" si="594"/>
        <v>0</v>
      </c>
      <c r="AZ395" s="174">
        <f t="shared" ca="1" si="595"/>
        <v>0</v>
      </c>
      <c r="BA395" s="351"/>
      <c r="BB395" s="174"/>
      <c r="BC395" s="174"/>
      <c r="BD395" s="352">
        <f t="shared" si="596"/>
        <v>-1</v>
      </c>
      <c r="BE395" s="267">
        <f t="shared" si="597"/>
        <v>-6</v>
      </c>
      <c r="BF395" s="267">
        <f t="shared" si="598"/>
        <v>-5</v>
      </c>
      <c r="BG395" s="354">
        <f t="shared" ca="1" si="599"/>
        <v>1</v>
      </c>
      <c r="BH395" s="100">
        <f t="shared" ca="1" si="600"/>
        <v>15</v>
      </c>
      <c r="BI395" s="100">
        <f t="shared" ca="1" si="601"/>
        <v>7</v>
      </c>
      <c r="BJ395" s="354">
        <f t="shared" ca="1" si="602"/>
        <v>0</v>
      </c>
      <c r="BK395" s="100">
        <f t="shared" ca="1" si="603"/>
        <v>0</v>
      </c>
      <c r="BL395" s="100">
        <f t="shared" ca="1" si="604"/>
        <v>0</v>
      </c>
      <c r="BM395" s="354">
        <f t="shared" ca="1" si="605"/>
        <v>0</v>
      </c>
      <c r="BN395" s="354"/>
      <c r="BQ395" s="355" t="str">
        <f t="shared" ca="1" si="606"/>
        <v/>
      </c>
      <c r="BR395" s="355" t="str">
        <f t="shared" ca="1" si="607"/>
        <v/>
      </c>
      <c r="BS395" s="355"/>
      <c r="BT395" s="355" t="str">
        <f t="shared" si="608"/>
        <v xml:space="preserve">wr6D </v>
      </c>
      <c r="BU395" s="355" t="str">
        <f t="shared" ca="1" si="609"/>
        <v xml:space="preserve">wr15'15&lt;1S </v>
      </c>
      <c r="BV395" s="355" t="str">
        <f t="shared" ca="1" si="610"/>
        <v/>
      </c>
      <c r="BW395" s="355"/>
      <c r="BX395" s="379" t="e">
        <f t="shared" ca="1" si="611"/>
        <v>#DIV/0!</v>
      </c>
      <c r="BY395" s="351" t="e">
        <f t="shared" ca="1" si="612"/>
        <v>#DIV/0!</v>
      </c>
      <c r="BZ395" s="174" t="e">
        <f t="shared" ca="1" si="613"/>
        <v>#DIV/0!</v>
      </c>
      <c r="CA395" s="174" t="e">
        <f t="shared" ca="1" si="614"/>
        <v>#DIV/0!</v>
      </c>
      <c r="CB395" s="351"/>
      <c r="CC395" s="174"/>
      <c r="CD395" s="174"/>
      <c r="CE395" s="352" t="e">
        <f t="shared" si="615"/>
        <v>#DIV/0!</v>
      </c>
      <c r="CF395" s="267" t="e">
        <f t="shared" si="616"/>
        <v>#DIV/0!</v>
      </c>
      <c r="CG395" s="267" t="e">
        <f t="shared" si="617"/>
        <v>#DIV/0!</v>
      </c>
      <c r="CH395" s="354" t="e">
        <f t="shared" ca="1" si="618"/>
        <v>#DIV/0!</v>
      </c>
      <c r="CI395" s="100" t="e">
        <f t="shared" ca="1" si="619"/>
        <v>#DIV/0!</v>
      </c>
      <c r="CJ395" s="100" t="e">
        <f t="shared" ca="1" si="620"/>
        <v>#DIV/0!</v>
      </c>
      <c r="CK395" s="354" t="e">
        <f t="shared" ca="1" si="621"/>
        <v>#DIV/0!</v>
      </c>
      <c r="CL395" s="100" t="e">
        <f t="shared" ca="1" si="622"/>
        <v>#DIV/0!</v>
      </c>
      <c r="CM395" s="100" t="e">
        <f t="shared" ca="1" si="623"/>
        <v>#DIV/0!</v>
      </c>
      <c r="CN395" s="354" t="e">
        <f t="shared" ca="1" si="624"/>
        <v>#DIV/0!</v>
      </c>
      <c r="CO395" s="354"/>
      <c r="CR395" s="355" t="e">
        <f t="shared" ca="1" si="625"/>
        <v>#DIV/0!</v>
      </c>
      <c r="CS395" s="355" t="e">
        <f t="shared" ca="1" si="626"/>
        <v>#DIV/0!</v>
      </c>
      <c r="CT395" s="355"/>
      <c r="CU395" s="355" t="e">
        <f t="shared" si="627"/>
        <v>#DIV/0!</v>
      </c>
      <c r="CV395" s="355" t="e">
        <f t="shared" ca="1" si="628"/>
        <v>#DIV/0!</v>
      </c>
      <c r="CW395" s="355" t="e">
        <f t="shared" ca="1" si="629"/>
        <v>#DIV/0!</v>
      </c>
      <c r="CX395" s="402"/>
      <c r="CY395" t="e">
        <f t="shared" ca="1" si="630"/>
        <v>#DIV/0!</v>
      </c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</row>
    <row r="396" spans="1:133" x14ac:dyDescent="0.25">
      <c r="A396" s="126">
        <v>317</v>
      </c>
      <c r="B396" s="123" t="str">
        <f>IF(ввод!F319="","",ввод!F319)</f>
        <v/>
      </c>
      <c r="C396" s="123" t="str">
        <f>IF(ввод!G319="","",ввод!G319)</f>
        <v/>
      </c>
      <c r="D396" s="123" t="str">
        <f>IF(ввод!H319="","",ввод!H319)</f>
        <v/>
      </c>
      <c r="E396" s="124" t="str">
        <f>IF(ввод!I319="","",ввод!I319)</f>
        <v/>
      </c>
      <c r="F396" s="100" t="str">
        <f t="shared" si="665"/>
        <v/>
      </c>
      <c r="G396" s="257" t="str">
        <f>IF(AND(F396&gt;=2,COUNTA(ввод!D319)=1),1,"")</f>
        <v/>
      </c>
      <c r="H396" s="100" t="e">
        <f t="shared" si="562"/>
        <v>#DIV/0!</v>
      </c>
      <c r="K396" s="100" t="e">
        <f t="shared" si="558"/>
        <v>#DIV/0!</v>
      </c>
      <c r="M396" s="100" t="e">
        <f>IF(ISNUMBER(парам!$B$8),K396-парам!$B$8,K396-$B$3)</f>
        <v>#DIV/0!</v>
      </c>
      <c r="N396" s="100" t="e">
        <f t="shared" si="559"/>
        <v>#DIV/0!</v>
      </c>
      <c r="O396" s="125" t="e">
        <f t="shared" ca="1" si="563"/>
        <v>#DIV/0!</v>
      </c>
      <c r="P396" s="100">
        <f t="shared" si="564"/>
        <v>0</v>
      </c>
      <c r="Q396" s="100">
        <f t="shared" si="560"/>
        <v>0</v>
      </c>
      <c r="R396" s="125">
        <f t="shared" ca="1" si="565"/>
        <v>0</v>
      </c>
      <c r="S396" s="100" t="e">
        <f t="shared" si="631"/>
        <v>#DIV/0!</v>
      </c>
      <c r="T396" s="100" t="e">
        <f t="shared" si="566"/>
        <v>#DIV/0!</v>
      </c>
      <c r="U396" s="125" t="e">
        <f t="shared" ca="1" si="632"/>
        <v>#DIV/0!</v>
      </c>
      <c r="V396" s="174" t="e">
        <f t="shared" ca="1" si="567"/>
        <v>#DIV/0!</v>
      </c>
      <c r="W396" s="351" t="e">
        <f t="shared" ca="1" si="568"/>
        <v>#DIV/0!</v>
      </c>
      <c r="X396" s="174" t="e">
        <f t="shared" ca="1" si="569"/>
        <v>#DIV/0!</v>
      </c>
      <c r="Y396" s="174" t="e">
        <f t="shared" ca="1" si="570"/>
        <v>#DIV/0!</v>
      </c>
      <c r="Z396" s="351" t="e">
        <f t="shared" si="571"/>
        <v>#DIV/0!</v>
      </c>
      <c r="AA396" s="174" t="e">
        <f t="shared" si="572"/>
        <v>#DIV/0!</v>
      </c>
      <c r="AB396" s="174" t="e">
        <f t="shared" si="573"/>
        <v>#DIV/0!</v>
      </c>
      <c r="AC396" s="352" t="e">
        <f t="shared" si="633"/>
        <v>#DIV/0!</v>
      </c>
      <c r="AD396" s="267" t="e">
        <f t="shared" si="574"/>
        <v>#DIV/0!</v>
      </c>
      <c r="AE396" s="267" t="e">
        <f t="shared" si="575"/>
        <v>#DIV/0!</v>
      </c>
      <c r="AF396" s="354" t="e">
        <f t="shared" ca="1" si="576"/>
        <v>#DIV/0!</v>
      </c>
      <c r="AG396" s="100" t="e">
        <f t="shared" ca="1" si="577"/>
        <v>#DIV/0!</v>
      </c>
      <c r="AH396" s="100" t="e">
        <f t="shared" ca="1" si="578"/>
        <v>#DIV/0!</v>
      </c>
      <c r="AI396" s="354" t="e">
        <f t="shared" ca="1" si="579"/>
        <v>#DIV/0!</v>
      </c>
      <c r="AJ396" s="100" t="e">
        <f t="shared" ca="1" si="580"/>
        <v>#DIV/0!</v>
      </c>
      <c r="AK396" s="100" t="e">
        <f t="shared" ca="1" si="581"/>
        <v>#DIV/0!</v>
      </c>
      <c r="AL396" s="354" t="e">
        <f t="shared" ca="1" si="582"/>
        <v>#DIV/0!</v>
      </c>
      <c r="AM396" s="354" t="e">
        <f t="shared" ca="1" si="583"/>
        <v>#DIV/0!</v>
      </c>
      <c r="AN396" s="100" t="e">
        <f t="shared" ref="AN396:AO396" ca="1" si="693">SUM(AL392:AL396)</f>
        <v>#DIV/0!</v>
      </c>
      <c r="AO396" s="100" t="e">
        <f t="shared" ca="1" si="693"/>
        <v>#DIV/0!</v>
      </c>
      <c r="AP396" s="355" t="e">
        <f t="shared" ca="1" si="585"/>
        <v>#DIV/0!</v>
      </c>
      <c r="AQ396" s="355" t="e">
        <f t="shared" ca="1" si="586"/>
        <v>#DIV/0!</v>
      </c>
      <c r="AR396" s="355" t="e">
        <f t="shared" si="587"/>
        <v>#DIV/0!</v>
      </c>
      <c r="AS396" s="355" t="e">
        <f t="shared" si="588"/>
        <v>#DIV/0!</v>
      </c>
      <c r="AT396" s="355" t="e">
        <f t="shared" ca="1" si="589"/>
        <v>#DIV/0!</v>
      </c>
      <c r="AU396" s="355" t="e">
        <f t="shared" ca="1" si="590"/>
        <v>#DIV/0!</v>
      </c>
      <c r="AV396" s="355" t="e">
        <f t="shared" ca="1" si="591"/>
        <v>#DIV/0!</v>
      </c>
      <c r="AW396" s="379">
        <f t="shared" ca="1" si="592"/>
        <v>0</v>
      </c>
      <c r="AX396" s="351">
        <f t="shared" ca="1" si="593"/>
        <v>0</v>
      </c>
      <c r="AY396" s="174">
        <f t="shared" ca="1" si="594"/>
        <v>0</v>
      </c>
      <c r="AZ396" s="174">
        <f t="shared" ca="1" si="595"/>
        <v>0</v>
      </c>
      <c r="BA396" s="351"/>
      <c r="BB396" s="174"/>
      <c r="BC396" s="174"/>
      <c r="BD396" s="352">
        <f t="shared" si="596"/>
        <v>-1</v>
      </c>
      <c r="BE396" s="267">
        <f t="shared" si="597"/>
        <v>-6</v>
      </c>
      <c r="BF396" s="267">
        <f t="shared" si="598"/>
        <v>-5</v>
      </c>
      <c r="BG396" s="354">
        <f t="shared" ca="1" si="599"/>
        <v>1</v>
      </c>
      <c r="BH396" s="100">
        <f t="shared" ca="1" si="600"/>
        <v>15</v>
      </c>
      <c r="BI396" s="100">
        <f t="shared" ca="1" si="601"/>
        <v>7</v>
      </c>
      <c r="BJ396" s="354">
        <f t="shared" ca="1" si="602"/>
        <v>0</v>
      </c>
      <c r="BK396" s="100">
        <f t="shared" ca="1" si="603"/>
        <v>0</v>
      </c>
      <c r="BL396" s="100">
        <f t="shared" ca="1" si="604"/>
        <v>0</v>
      </c>
      <c r="BM396" s="354">
        <f t="shared" ca="1" si="605"/>
        <v>0</v>
      </c>
      <c r="BN396" s="354"/>
      <c r="BQ396" s="355" t="str">
        <f t="shared" ca="1" si="606"/>
        <v/>
      </c>
      <c r="BR396" s="355" t="str">
        <f t="shared" ca="1" si="607"/>
        <v/>
      </c>
      <c r="BS396" s="355"/>
      <c r="BT396" s="355" t="str">
        <f t="shared" si="608"/>
        <v xml:space="preserve">wr6D </v>
      </c>
      <c r="BU396" s="355" t="str">
        <f t="shared" ca="1" si="609"/>
        <v xml:space="preserve">wr15'15&lt;1S </v>
      </c>
      <c r="BV396" s="355" t="str">
        <f t="shared" ca="1" si="610"/>
        <v/>
      </c>
      <c r="BW396" s="355"/>
      <c r="BX396" s="379" t="e">
        <f t="shared" ca="1" si="611"/>
        <v>#DIV/0!</v>
      </c>
      <c r="BY396" s="351" t="e">
        <f t="shared" ca="1" si="612"/>
        <v>#DIV/0!</v>
      </c>
      <c r="BZ396" s="174" t="e">
        <f t="shared" ca="1" si="613"/>
        <v>#DIV/0!</v>
      </c>
      <c r="CA396" s="174" t="e">
        <f t="shared" ca="1" si="614"/>
        <v>#DIV/0!</v>
      </c>
      <c r="CB396" s="351"/>
      <c r="CC396" s="174"/>
      <c r="CD396" s="174"/>
      <c r="CE396" s="352" t="e">
        <f t="shared" si="615"/>
        <v>#DIV/0!</v>
      </c>
      <c r="CF396" s="267" t="e">
        <f t="shared" si="616"/>
        <v>#DIV/0!</v>
      </c>
      <c r="CG396" s="267" t="e">
        <f t="shared" si="617"/>
        <v>#DIV/0!</v>
      </c>
      <c r="CH396" s="354" t="e">
        <f t="shared" ca="1" si="618"/>
        <v>#DIV/0!</v>
      </c>
      <c r="CI396" s="100" t="e">
        <f t="shared" ca="1" si="619"/>
        <v>#DIV/0!</v>
      </c>
      <c r="CJ396" s="100" t="e">
        <f t="shared" ca="1" si="620"/>
        <v>#DIV/0!</v>
      </c>
      <c r="CK396" s="354" t="e">
        <f t="shared" ca="1" si="621"/>
        <v>#DIV/0!</v>
      </c>
      <c r="CL396" s="100" t="e">
        <f t="shared" ca="1" si="622"/>
        <v>#DIV/0!</v>
      </c>
      <c r="CM396" s="100" t="e">
        <f t="shared" ca="1" si="623"/>
        <v>#DIV/0!</v>
      </c>
      <c r="CN396" s="354" t="e">
        <f t="shared" ca="1" si="624"/>
        <v>#DIV/0!</v>
      </c>
      <c r="CO396" s="354"/>
      <c r="CR396" s="355" t="e">
        <f t="shared" ca="1" si="625"/>
        <v>#DIV/0!</v>
      </c>
      <c r="CS396" s="355" t="e">
        <f t="shared" ca="1" si="626"/>
        <v>#DIV/0!</v>
      </c>
      <c r="CT396" s="355"/>
      <c r="CU396" s="355" t="e">
        <f t="shared" si="627"/>
        <v>#DIV/0!</v>
      </c>
      <c r="CV396" s="355" t="e">
        <f t="shared" ca="1" si="628"/>
        <v>#DIV/0!</v>
      </c>
      <c r="CW396" s="355" t="e">
        <f t="shared" ca="1" si="629"/>
        <v>#DIV/0!</v>
      </c>
      <c r="CX396" s="402"/>
      <c r="CY396" t="e">
        <f t="shared" ca="1" si="630"/>
        <v>#DIV/0!</v>
      </c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</row>
    <row r="397" spans="1:133" x14ac:dyDescent="0.25">
      <c r="A397" s="126">
        <v>318</v>
      </c>
      <c r="B397" s="123" t="str">
        <f>IF(ввод!F320="","",ввод!F320)</f>
        <v/>
      </c>
      <c r="C397" s="123" t="str">
        <f>IF(ввод!G320="","",ввод!G320)</f>
        <v/>
      </c>
      <c r="D397" s="123" t="str">
        <f>IF(ввод!H320="","",ввод!H320)</f>
        <v/>
      </c>
      <c r="E397" s="124" t="str">
        <f>IF(ввод!I320="","",ввод!I320)</f>
        <v/>
      </c>
      <c r="F397" s="100" t="str">
        <f t="shared" si="665"/>
        <v/>
      </c>
      <c r="G397" s="257" t="str">
        <f>IF(AND(F397&gt;=2,COUNTA(ввод!D320)=1),1,"")</f>
        <v/>
      </c>
      <c r="H397" s="100" t="e">
        <f t="shared" si="562"/>
        <v>#DIV/0!</v>
      </c>
      <c r="K397" s="100" t="e">
        <f t="shared" si="558"/>
        <v>#DIV/0!</v>
      </c>
      <c r="M397" s="100" t="e">
        <f>IF(ISNUMBER(парам!$B$8),K397-парам!$B$8,K397-$B$3)</f>
        <v>#DIV/0!</v>
      </c>
      <c r="N397" s="100" t="e">
        <f t="shared" si="559"/>
        <v>#DIV/0!</v>
      </c>
      <c r="O397" s="125" t="e">
        <f t="shared" ca="1" si="563"/>
        <v>#DIV/0!</v>
      </c>
      <c r="P397" s="100">
        <f t="shared" si="564"/>
        <v>0</v>
      </c>
      <c r="Q397" s="100">
        <f t="shared" si="560"/>
        <v>0</v>
      </c>
      <c r="R397" s="125">
        <f t="shared" ca="1" si="565"/>
        <v>0</v>
      </c>
      <c r="S397" s="100" t="e">
        <f t="shared" si="631"/>
        <v>#DIV/0!</v>
      </c>
      <c r="T397" s="100" t="e">
        <f t="shared" si="566"/>
        <v>#DIV/0!</v>
      </c>
      <c r="U397" s="125" t="e">
        <f t="shared" ca="1" si="632"/>
        <v>#DIV/0!</v>
      </c>
      <c r="V397" s="174" t="e">
        <f t="shared" ca="1" si="567"/>
        <v>#DIV/0!</v>
      </c>
      <c r="W397" s="351" t="e">
        <f t="shared" ca="1" si="568"/>
        <v>#DIV/0!</v>
      </c>
      <c r="X397" s="174" t="e">
        <f t="shared" ca="1" si="569"/>
        <v>#DIV/0!</v>
      </c>
      <c r="Y397" s="174" t="e">
        <f t="shared" ca="1" si="570"/>
        <v>#DIV/0!</v>
      </c>
      <c r="Z397" s="351" t="e">
        <f t="shared" si="571"/>
        <v>#DIV/0!</v>
      </c>
      <c r="AA397" s="174" t="e">
        <f t="shared" si="572"/>
        <v>#DIV/0!</v>
      </c>
      <c r="AB397" s="174" t="e">
        <f t="shared" si="573"/>
        <v>#DIV/0!</v>
      </c>
      <c r="AC397" s="352" t="e">
        <f t="shared" si="633"/>
        <v>#DIV/0!</v>
      </c>
      <c r="AD397" s="267" t="e">
        <f t="shared" si="574"/>
        <v>#DIV/0!</v>
      </c>
      <c r="AE397" s="267" t="e">
        <f t="shared" si="575"/>
        <v>#DIV/0!</v>
      </c>
      <c r="AF397" s="354" t="e">
        <f t="shared" ca="1" si="576"/>
        <v>#DIV/0!</v>
      </c>
      <c r="AG397" s="100" t="e">
        <f t="shared" ca="1" si="577"/>
        <v>#DIV/0!</v>
      </c>
      <c r="AH397" s="100" t="e">
        <f t="shared" ca="1" si="578"/>
        <v>#DIV/0!</v>
      </c>
      <c r="AI397" s="354" t="e">
        <f t="shared" ca="1" si="579"/>
        <v>#DIV/0!</v>
      </c>
      <c r="AJ397" s="100" t="e">
        <f t="shared" ca="1" si="580"/>
        <v>#DIV/0!</v>
      </c>
      <c r="AK397" s="100" t="e">
        <f t="shared" ca="1" si="581"/>
        <v>#DIV/0!</v>
      </c>
      <c r="AL397" s="354" t="e">
        <f t="shared" ca="1" si="582"/>
        <v>#DIV/0!</v>
      </c>
      <c r="AM397" s="354" t="e">
        <f t="shared" ca="1" si="583"/>
        <v>#DIV/0!</v>
      </c>
      <c r="AN397" s="100" t="e">
        <f t="shared" ref="AN397:AO397" ca="1" si="694">SUM(AL393:AL397)</f>
        <v>#DIV/0!</v>
      </c>
      <c r="AO397" s="100" t="e">
        <f t="shared" ca="1" si="694"/>
        <v>#DIV/0!</v>
      </c>
      <c r="AP397" s="355" t="e">
        <f t="shared" ca="1" si="585"/>
        <v>#DIV/0!</v>
      </c>
      <c r="AQ397" s="355" t="e">
        <f t="shared" ca="1" si="586"/>
        <v>#DIV/0!</v>
      </c>
      <c r="AR397" s="355" t="e">
        <f t="shared" si="587"/>
        <v>#DIV/0!</v>
      </c>
      <c r="AS397" s="355" t="e">
        <f t="shared" si="588"/>
        <v>#DIV/0!</v>
      </c>
      <c r="AT397" s="355" t="e">
        <f t="shared" ca="1" si="589"/>
        <v>#DIV/0!</v>
      </c>
      <c r="AU397" s="355" t="e">
        <f t="shared" ca="1" si="590"/>
        <v>#DIV/0!</v>
      </c>
      <c r="AV397" s="355" t="e">
        <f t="shared" ca="1" si="591"/>
        <v>#DIV/0!</v>
      </c>
      <c r="AW397" s="379">
        <f t="shared" ca="1" si="592"/>
        <v>0</v>
      </c>
      <c r="AX397" s="351">
        <f t="shared" ca="1" si="593"/>
        <v>0</v>
      </c>
      <c r="AY397" s="174">
        <f t="shared" ca="1" si="594"/>
        <v>0</v>
      </c>
      <c r="AZ397" s="174">
        <f t="shared" ca="1" si="595"/>
        <v>0</v>
      </c>
      <c r="BA397" s="351"/>
      <c r="BB397" s="174"/>
      <c r="BC397" s="174"/>
      <c r="BD397" s="352">
        <f t="shared" si="596"/>
        <v>-1</v>
      </c>
      <c r="BE397" s="267">
        <f t="shared" si="597"/>
        <v>-6</v>
      </c>
      <c r="BF397" s="267">
        <f t="shared" si="598"/>
        <v>-5</v>
      </c>
      <c r="BG397" s="354">
        <f t="shared" ca="1" si="599"/>
        <v>1</v>
      </c>
      <c r="BH397" s="100">
        <f t="shared" ca="1" si="600"/>
        <v>15</v>
      </c>
      <c r="BI397" s="100">
        <f t="shared" ca="1" si="601"/>
        <v>7</v>
      </c>
      <c r="BJ397" s="354">
        <f t="shared" ca="1" si="602"/>
        <v>0</v>
      </c>
      <c r="BK397" s="100">
        <f t="shared" ca="1" si="603"/>
        <v>0</v>
      </c>
      <c r="BL397" s="100">
        <f t="shared" ca="1" si="604"/>
        <v>0</v>
      </c>
      <c r="BM397" s="354">
        <f t="shared" ca="1" si="605"/>
        <v>0</v>
      </c>
      <c r="BN397" s="354"/>
      <c r="BQ397" s="355" t="str">
        <f t="shared" ca="1" si="606"/>
        <v/>
      </c>
      <c r="BR397" s="355" t="str">
        <f t="shared" ca="1" si="607"/>
        <v/>
      </c>
      <c r="BS397" s="355"/>
      <c r="BT397" s="355" t="str">
        <f t="shared" si="608"/>
        <v xml:space="preserve">wr6D </v>
      </c>
      <c r="BU397" s="355" t="str">
        <f t="shared" ca="1" si="609"/>
        <v xml:space="preserve">wr15'15&lt;1S </v>
      </c>
      <c r="BV397" s="355" t="str">
        <f t="shared" ca="1" si="610"/>
        <v/>
      </c>
      <c r="BW397" s="355"/>
      <c r="BX397" s="379" t="e">
        <f t="shared" ca="1" si="611"/>
        <v>#DIV/0!</v>
      </c>
      <c r="BY397" s="351" t="e">
        <f t="shared" ca="1" si="612"/>
        <v>#DIV/0!</v>
      </c>
      <c r="BZ397" s="174" t="e">
        <f t="shared" ca="1" si="613"/>
        <v>#DIV/0!</v>
      </c>
      <c r="CA397" s="174" t="e">
        <f t="shared" ca="1" si="614"/>
        <v>#DIV/0!</v>
      </c>
      <c r="CB397" s="351"/>
      <c r="CC397" s="174"/>
      <c r="CD397" s="174"/>
      <c r="CE397" s="352" t="e">
        <f t="shared" si="615"/>
        <v>#DIV/0!</v>
      </c>
      <c r="CF397" s="267" t="e">
        <f t="shared" si="616"/>
        <v>#DIV/0!</v>
      </c>
      <c r="CG397" s="267" t="e">
        <f t="shared" si="617"/>
        <v>#DIV/0!</v>
      </c>
      <c r="CH397" s="354" t="e">
        <f t="shared" ca="1" si="618"/>
        <v>#DIV/0!</v>
      </c>
      <c r="CI397" s="100" t="e">
        <f t="shared" ca="1" si="619"/>
        <v>#DIV/0!</v>
      </c>
      <c r="CJ397" s="100" t="e">
        <f t="shared" ca="1" si="620"/>
        <v>#DIV/0!</v>
      </c>
      <c r="CK397" s="354" t="e">
        <f t="shared" ca="1" si="621"/>
        <v>#DIV/0!</v>
      </c>
      <c r="CL397" s="100" t="e">
        <f t="shared" ca="1" si="622"/>
        <v>#DIV/0!</v>
      </c>
      <c r="CM397" s="100" t="e">
        <f t="shared" ca="1" si="623"/>
        <v>#DIV/0!</v>
      </c>
      <c r="CN397" s="354" t="e">
        <f t="shared" ca="1" si="624"/>
        <v>#DIV/0!</v>
      </c>
      <c r="CO397" s="354"/>
      <c r="CR397" s="355" t="e">
        <f t="shared" ca="1" si="625"/>
        <v>#DIV/0!</v>
      </c>
      <c r="CS397" s="355" t="e">
        <f t="shared" ca="1" si="626"/>
        <v>#DIV/0!</v>
      </c>
      <c r="CT397" s="355"/>
      <c r="CU397" s="355" t="e">
        <f t="shared" si="627"/>
        <v>#DIV/0!</v>
      </c>
      <c r="CV397" s="355" t="e">
        <f t="shared" ca="1" si="628"/>
        <v>#DIV/0!</v>
      </c>
      <c r="CW397" s="355" t="e">
        <f t="shared" ca="1" si="629"/>
        <v>#DIV/0!</v>
      </c>
      <c r="CX397" s="402"/>
      <c r="CY397" t="e">
        <f t="shared" ca="1" si="630"/>
        <v>#DIV/0!</v>
      </c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</row>
    <row r="398" spans="1:133" x14ac:dyDescent="0.25">
      <c r="A398" s="126">
        <v>319</v>
      </c>
      <c r="B398" s="123" t="str">
        <f>IF(ввод!F321="","",ввод!F321)</f>
        <v/>
      </c>
      <c r="C398" s="123" t="str">
        <f>IF(ввод!G321="","",ввод!G321)</f>
        <v/>
      </c>
      <c r="D398" s="123" t="str">
        <f>IF(ввод!H321="","",ввод!H321)</f>
        <v/>
      </c>
      <c r="E398" s="124" t="str">
        <f>IF(ввод!I321="","",ввод!I321)</f>
        <v/>
      </c>
      <c r="F398" s="100" t="str">
        <f t="shared" si="665"/>
        <v/>
      </c>
      <c r="G398" s="257" t="str">
        <f>IF(AND(F398&gt;=2,COUNTA(ввод!D321)=1),1,"")</f>
        <v/>
      </c>
      <c r="H398" s="100" t="e">
        <f t="shared" si="562"/>
        <v>#DIV/0!</v>
      </c>
      <c r="K398" s="100" t="e">
        <f t="shared" si="558"/>
        <v>#DIV/0!</v>
      </c>
      <c r="M398" s="100" t="e">
        <f>IF(ISNUMBER(парам!$B$8),K398-парам!$B$8,K398-$B$3)</f>
        <v>#DIV/0!</v>
      </c>
      <c r="N398" s="100" t="e">
        <f t="shared" si="559"/>
        <v>#DIV/0!</v>
      </c>
      <c r="O398" s="125" t="e">
        <f t="shared" ca="1" si="563"/>
        <v>#DIV/0!</v>
      </c>
      <c r="P398" s="100">
        <f t="shared" si="564"/>
        <v>0</v>
      </c>
      <c r="Q398" s="100">
        <f t="shared" si="560"/>
        <v>0</v>
      </c>
      <c r="R398" s="125">
        <f t="shared" ca="1" si="565"/>
        <v>0</v>
      </c>
      <c r="S398" s="100" t="e">
        <f t="shared" si="631"/>
        <v>#DIV/0!</v>
      </c>
      <c r="T398" s="100" t="e">
        <f t="shared" si="566"/>
        <v>#DIV/0!</v>
      </c>
      <c r="U398" s="125" t="e">
        <f t="shared" ca="1" si="632"/>
        <v>#DIV/0!</v>
      </c>
      <c r="V398" s="174" t="e">
        <f t="shared" ca="1" si="567"/>
        <v>#DIV/0!</v>
      </c>
      <c r="W398" s="351" t="e">
        <f t="shared" ca="1" si="568"/>
        <v>#DIV/0!</v>
      </c>
      <c r="X398" s="174" t="e">
        <f t="shared" ca="1" si="569"/>
        <v>#DIV/0!</v>
      </c>
      <c r="Y398" s="174" t="e">
        <f t="shared" ca="1" si="570"/>
        <v>#DIV/0!</v>
      </c>
      <c r="Z398" s="351" t="e">
        <f t="shared" si="571"/>
        <v>#DIV/0!</v>
      </c>
      <c r="AA398" s="174" t="e">
        <f t="shared" si="572"/>
        <v>#DIV/0!</v>
      </c>
      <c r="AB398" s="174" t="e">
        <f t="shared" si="573"/>
        <v>#DIV/0!</v>
      </c>
      <c r="AC398" s="352" t="e">
        <f t="shared" si="633"/>
        <v>#DIV/0!</v>
      </c>
      <c r="AD398" s="267" t="e">
        <f t="shared" si="574"/>
        <v>#DIV/0!</v>
      </c>
      <c r="AE398" s="267" t="e">
        <f t="shared" si="575"/>
        <v>#DIV/0!</v>
      </c>
      <c r="AF398" s="354" t="e">
        <f t="shared" ca="1" si="576"/>
        <v>#DIV/0!</v>
      </c>
      <c r="AG398" s="100" t="e">
        <f t="shared" ca="1" si="577"/>
        <v>#DIV/0!</v>
      </c>
      <c r="AH398" s="100" t="e">
        <f t="shared" ca="1" si="578"/>
        <v>#DIV/0!</v>
      </c>
      <c r="AI398" s="354" t="e">
        <f t="shared" ca="1" si="579"/>
        <v>#DIV/0!</v>
      </c>
      <c r="AJ398" s="100" t="e">
        <f t="shared" ca="1" si="580"/>
        <v>#DIV/0!</v>
      </c>
      <c r="AK398" s="100" t="e">
        <f t="shared" ca="1" si="581"/>
        <v>#DIV/0!</v>
      </c>
      <c r="AL398" s="354" t="e">
        <f t="shared" ca="1" si="582"/>
        <v>#DIV/0!</v>
      </c>
      <c r="AM398" s="354" t="e">
        <f t="shared" ca="1" si="583"/>
        <v>#DIV/0!</v>
      </c>
      <c r="AN398" s="100" t="e">
        <f t="shared" ref="AN398:AO398" ca="1" si="695">SUM(AL394:AL398)</f>
        <v>#DIV/0!</v>
      </c>
      <c r="AO398" s="100" t="e">
        <f t="shared" ca="1" si="695"/>
        <v>#DIV/0!</v>
      </c>
      <c r="AP398" s="355" t="e">
        <f t="shared" ca="1" si="585"/>
        <v>#DIV/0!</v>
      </c>
      <c r="AQ398" s="355" t="e">
        <f t="shared" ca="1" si="586"/>
        <v>#DIV/0!</v>
      </c>
      <c r="AR398" s="355" t="e">
        <f t="shared" si="587"/>
        <v>#DIV/0!</v>
      </c>
      <c r="AS398" s="355" t="e">
        <f t="shared" si="588"/>
        <v>#DIV/0!</v>
      </c>
      <c r="AT398" s="355" t="e">
        <f t="shared" ca="1" si="589"/>
        <v>#DIV/0!</v>
      </c>
      <c r="AU398" s="355" t="e">
        <f t="shared" ca="1" si="590"/>
        <v>#DIV/0!</v>
      </c>
      <c r="AV398" s="355" t="e">
        <f t="shared" ca="1" si="591"/>
        <v>#DIV/0!</v>
      </c>
      <c r="AW398" s="379">
        <f t="shared" ca="1" si="592"/>
        <v>0</v>
      </c>
      <c r="AX398" s="351">
        <f t="shared" ca="1" si="593"/>
        <v>0</v>
      </c>
      <c r="AY398" s="174">
        <f t="shared" ca="1" si="594"/>
        <v>0</v>
      </c>
      <c r="AZ398" s="174">
        <f t="shared" ca="1" si="595"/>
        <v>0</v>
      </c>
      <c r="BA398" s="351"/>
      <c r="BB398" s="174"/>
      <c r="BC398" s="174"/>
      <c r="BD398" s="352">
        <f t="shared" si="596"/>
        <v>-1</v>
      </c>
      <c r="BE398" s="267">
        <f t="shared" si="597"/>
        <v>-6</v>
      </c>
      <c r="BF398" s="267">
        <f t="shared" si="598"/>
        <v>-5</v>
      </c>
      <c r="BG398" s="354">
        <f t="shared" ca="1" si="599"/>
        <v>1</v>
      </c>
      <c r="BH398" s="100">
        <f t="shared" ca="1" si="600"/>
        <v>15</v>
      </c>
      <c r="BI398" s="100">
        <f t="shared" ca="1" si="601"/>
        <v>7</v>
      </c>
      <c r="BJ398" s="354">
        <f t="shared" ca="1" si="602"/>
        <v>0</v>
      </c>
      <c r="BK398" s="100">
        <f t="shared" ca="1" si="603"/>
        <v>0</v>
      </c>
      <c r="BL398" s="100">
        <f t="shared" ca="1" si="604"/>
        <v>0</v>
      </c>
      <c r="BM398" s="354">
        <f t="shared" ca="1" si="605"/>
        <v>0</v>
      </c>
      <c r="BN398" s="354"/>
      <c r="BQ398" s="355" t="str">
        <f t="shared" ca="1" si="606"/>
        <v/>
      </c>
      <c r="BR398" s="355" t="str">
        <f t="shared" ca="1" si="607"/>
        <v/>
      </c>
      <c r="BS398" s="355"/>
      <c r="BT398" s="355" t="str">
        <f t="shared" si="608"/>
        <v xml:space="preserve">wr6D </v>
      </c>
      <c r="BU398" s="355" t="str">
        <f t="shared" ca="1" si="609"/>
        <v xml:space="preserve">wr15'15&lt;1S </v>
      </c>
      <c r="BV398" s="355" t="str">
        <f t="shared" ca="1" si="610"/>
        <v/>
      </c>
      <c r="BW398" s="355"/>
      <c r="BX398" s="379" t="e">
        <f t="shared" ca="1" si="611"/>
        <v>#DIV/0!</v>
      </c>
      <c r="BY398" s="351" t="e">
        <f t="shared" ca="1" si="612"/>
        <v>#DIV/0!</v>
      </c>
      <c r="BZ398" s="174" t="e">
        <f t="shared" ca="1" si="613"/>
        <v>#DIV/0!</v>
      </c>
      <c r="CA398" s="174" t="e">
        <f t="shared" ca="1" si="614"/>
        <v>#DIV/0!</v>
      </c>
      <c r="CB398" s="351"/>
      <c r="CC398" s="174"/>
      <c r="CD398" s="174"/>
      <c r="CE398" s="352" t="e">
        <f t="shared" si="615"/>
        <v>#DIV/0!</v>
      </c>
      <c r="CF398" s="267" t="e">
        <f t="shared" si="616"/>
        <v>#DIV/0!</v>
      </c>
      <c r="CG398" s="267" t="e">
        <f t="shared" si="617"/>
        <v>#DIV/0!</v>
      </c>
      <c r="CH398" s="354" t="e">
        <f t="shared" ca="1" si="618"/>
        <v>#DIV/0!</v>
      </c>
      <c r="CI398" s="100" t="e">
        <f t="shared" ca="1" si="619"/>
        <v>#DIV/0!</v>
      </c>
      <c r="CJ398" s="100" t="e">
        <f t="shared" ca="1" si="620"/>
        <v>#DIV/0!</v>
      </c>
      <c r="CK398" s="354" t="e">
        <f t="shared" ca="1" si="621"/>
        <v>#DIV/0!</v>
      </c>
      <c r="CL398" s="100" t="e">
        <f t="shared" ca="1" si="622"/>
        <v>#DIV/0!</v>
      </c>
      <c r="CM398" s="100" t="e">
        <f t="shared" ca="1" si="623"/>
        <v>#DIV/0!</v>
      </c>
      <c r="CN398" s="354" t="e">
        <f t="shared" ca="1" si="624"/>
        <v>#DIV/0!</v>
      </c>
      <c r="CO398" s="354"/>
      <c r="CR398" s="355" t="e">
        <f t="shared" ca="1" si="625"/>
        <v>#DIV/0!</v>
      </c>
      <c r="CS398" s="355" t="e">
        <f t="shared" ca="1" si="626"/>
        <v>#DIV/0!</v>
      </c>
      <c r="CT398" s="355"/>
      <c r="CU398" s="355" t="e">
        <f t="shared" si="627"/>
        <v>#DIV/0!</v>
      </c>
      <c r="CV398" s="355" t="e">
        <f t="shared" ca="1" si="628"/>
        <v>#DIV/0!</v>
      </c>
      <c r="CW398" s="355" t="e">
        <f t="shared" ca="1" si="629"/>
        <v>#DIV/0!</v>
      </c>
      <c r="CX398" s="402"/>
      <c r="CY398" t="e">
        <f t="shared" ca="1" si="630"/>
        <v>#DIV/0!</v>
      </c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</row>
    <row r="399" spans="1:133" x14ac:dyDescent="0.25">
      <c r="A399" s="126">
        <v>320</v>
      </c>
      <c r="B399" s="123" t="str">
        <f>IF(ввод!F322="","",ввод!F322)</f>
        <v/>
      </c>
      <c r="C399" s="123" t="str">
        <f>IF(ввод!G322="","",ввод!G322)</f>
        <v/>
      </c>
      <c r="D399" s="123" t="str">
        <f>IF(ввод!H322="","",ввод!H322)</f>
        <v/>
      </c>
      <c r="E399" s="124" t="str">
        <f>IF(ввод!I322="","",ввод!I322)</f>
        <v/>
      </c>
      <c r="F399" s="100" t="str">
        <f t="shared" si="665"/>
        <v/>
      </c>
      <c r="G399" s="257" t="str">
        <f>IF(AND(F399&gt;=2,COUNTA(ввод!D322)=1),1,"")</f>
        <v/>
      </c>
      <c r="H399" s="100" t="e">
        <f t="shared" si="562"/>
        <v>#DIV/0!</v>
      </c>
      <c r="K399" s="100" t="e">
        <f t="shared" si="558"/>
        <v>#DIV/0!</v>
      </c>
      <c r="M399" s="100" t="e">
        <f>IF(ISNUMBER(парам!$B$8),K399-парам!$B$8,K399-$B$3)</f>
        <v>#DIV/0!</v>
      </c>
      <c r="N399" s="100" t="e">
        <f t="shared" si="559"/>
        <v>#DIV/0!</v>
      </c>
      <c r="O399" s="125" t="e">
        <f t="shared" ca="1" si="563"/>
        <v>#DIV/0!</v>
      </c>
      <c r="P399" s="100">
        <f t="shared" si="564"/>
        <v>0</v>
      </c>
      <c r="Q399" s="100">
        <f t="shared" si="560"/>
        <v>0</v>
      </c>
      <c r="R399" s="125">
        <f t="shared" ca="1" si="565"/>
        <v>0</v>
      </c>
      <c r="S399" s="100" t="e">
        <f t="shared" si="631"/>
        <v>#DIV/0!</v>
      </c>
      <c r="T399" s="100" t="e">
        <f t="shared" si="566"/>
        <v>#DIV/0!</v>
      </c>
      <c r="U399" s="125" t="e">
        <f t="shared" ca="1" si="632"/>
        <v>#DIV/0!</v>
      </c>
      <c r="V399" s="174" t="e">
        <f t="shared" ca="1" si="567"/>
        <v>#DIV/0!</v>
      </c>
      <c r="W399" s="351" t="e">
        <f t="shared" ca="1" si="568"/>
        <v>#DIV/0!</v>
      </c>
      <c r="X399" s="174" t="e">
        <f t="shared" ca="1" si="569"/>
        <v>#DIV/0!</v>
      </c>
      <c r="Y399" s="174" t="e">
        <f t="shared" ca="1" si="570"/>
        <v>#DIV/0!</v>
      </c>
      <c r="Z399" s="351" t="e">
        <f t="shared" si="571"/>
        <v>#DIV/0!</v>
      </c>
      <c r="AA399" s="174" t="e">
        <f t="shared" si="572"/>
        <v>#DIV/0!</v>
      </c>
      <c r="AB399" s="174" t="e">
        <f t="shared" si="573"/>
        <v>#DIV/0!</v>
      </c>
      <c r="AC399" s="352" t="e">
        <f t="shared" si="633"/>
        <v>#DIV/0!</v>
      </c>
      <c r="AD399" s="267" t="e">
        <f t="shared" si="574"/>
        <v>#DIV/0!</v>
      </c>
      <c r="AE399" s="267" t="e">
        <f t="shared" si="575"/>
        <v>#DIV/0!</v>
      </c>
      <c r="AF399" s="354" t="e">
        <f t="shared" ca="1" si="576"/>
        <v>#DIV/0!</v>
      </c>
      <c r="AG399" s="100" t="e">
        <f t="shared" ca="1" si="577"/>
        <v>#DIV/0!</v>
      </c>
      <c r="AH399" s="100" t="e">
        <f t="shared" ca="1" si="578"/>
        <v>#DIV/0!</v>
      </c>
      <c r="AI399" s="354" t="e">
        <f t="shared" ca="1" si="579"/>
        <v>#DIV/0!</v>
      </c>
      <c r="AJ399" s="100" t="e">
        <f t="shared" ca="1" si="580"/>
        <v>#DIV/0!</v>
      </c>
      <c r="AK399" s="100" t="e">
        <f t="shared" ca="1" si="581"/>
        <v>#DIV/0!</v>
      </c>
      <c r="AL399" s="354" t="e">
        <f t="shared" ca="1" si="582"/>
        <v>#DIV/0!</v>
      </c>
      <c r="AM399" s="354" t="e">
        <f t="shared" ca="1" si="583"/>
        <v>#DIV/0!</v>
      </c>
      <c r="AN399" s="100" t="e">
        <f t="shared" ref="AN399:AO399" ca="1" si="696">SUM(AL395:AL399)</f>
        <v>#DIV/0!</v>
      </c>
      <c r="AO399" s="100" t="e">
        <f t="shared" ca="1" si="696"/>
        <v>#DIV/0!</v>
      </c>
      <c r="AP399" s="355" t="e">
        <f t="shared" ca="1" si="585"/>
        <v>#DIV/0!</v>
      </c>
      <c r="AQ399" s="355" t="e">
        <f t="shared" ca="1" si="586"/>
        <v>#DIV/0!</v>
      </c>
      <c r="AR399" s="355" t="e">
        <f t="shared" si="587"/>
        <v>#DIV/0!</v>
      </c>
      <c r="AS399" s="355" t="e">
        <f t="shared" si="588"/>
        <v>#DIV/0!</v>
      </c>
      <c r="AT399" s="355" t="e">
        <f t="shared" ca="1" si="589"/>
        <v>#DIV/0!</v>
      </c>
      <c r="AU399" s="355" t="e">
        <f t="shared" ca="1" si="590"/>
        <v>#DIV/0!</v>
      </c>
      <c r="AV399" s="355" t="e">
        <f t="shared" ca="1" si="591"/>
        <v>#DIV/0!</v>
      </c>
      <c r="AW399" s="379">
        <f t="shared" ca="1" si="592"/>
        <v>0</v>
      </c>
      <c r="AX399" s="351">
        <f t="shared" ca="1" si="593"/>
        <v>0</v>
      </c>
      <c r="AY399" s="174">
        <f t="shared" ca="1" si="594"/>
        <v>0</v>
      </c>
      <c r="AZ399" s="174">
        <f t="shared" ca="1" si="595"/>
        <v>0</v>
      </c>
      <c r="BA399" s="351"/>
      <c r="BB399" s="174"/>
      <c r="BC399" s="174"/>
      <c r="BD399" s="352">
        <f t="shared" si="596"/>
        <v>-1</v>
      </c>
      <c r="BE399" s="267">
        <f t="shared" si="597"/>
        <v>-6</v>
      </c>
      <c r="BF399" s="267">
        <f t="shared" si="598"/>
        <v>-5</v>
      </c>
      <c r="BG399" s="354">
        <f t="shared" ca="1" si="599"/>
        <v>1</v>
      </c>
      <c r="BH399" s="100">
        <f t="shared" ca="1" si="600"/>
        <v>15</v>
      </c>
      <c r="BI399" s="100">
        <f t="shared" ca="1" si="601"/>
        <v>7</v>
      </c>
      <c r="BJ399" s="354">
        <f t="shared" ca="1" si="602"/>
        <v>0</v>
      </c>
      <c r="BK399" s="100">
        <f t="shared" ca="1" si="603"/>
        <v>0</v>
      </c>
      <c r="BL399" s="100">
        <f t="shared" ca="1" si="604"/>
        <v>0</v>
      </c>
      <c r="BM399" s="354">
        <f t="shared" ca="1" si="605"/>
        <v>0</v>
      </c>
      <c r="BN399" s="354"/>
      <c r="BQ399" s="355" t="str">
        <f t="shared" ca="1" si="606"/>
        <v/>
      </c>
      <c r="BR399" s="355" t="str">
        <f t="shared" ca="1" si="607"/>
        <v/>
      </c>
      <c r="BS399" s="355"/>
      <c r="BT399" s="355" t="str">
        <f t="shared" si="608"/>
        <v xml:space="preserve">wr6D </v>
      </c>
      <c r="BU399" s="355" t="str">
        <f t="shared" ca="1" si="609"/>
        <v xml:space="preserve">wr15'15&lt;1S </v>
      </c>
      <c r="BV399" s="355" t="str">
        <f t="shared" ca="1" si="610"/>
        <v/>
      </c>
      <c r="BW399" s="355"/>
      <c r="BX399" s="379" t="e">
        <f t="shared" ca="1" si="611"/>
        <v>#DIV/0!</v>
      </c>
      <c r="BY399" s="351" t="e">
        <f t="shared" ca="1" si="612"/>
        <v>#DIV/0!</v>
      </c>
      <c r="BZ399" s="174" t="e">
        <f t="shared" ca="1" si="613"/>
        <v>#DIV/0!</v>
      </c>
      <c r="CA399" s="174" t="e">
        <f t="shared" ca="1" si="614"/>
        <v>#DIV/0!</v>
      </c>
      <c r="CB399" s="351"/>
      <c r="CC399" s="174"/>
      <c r="CD399" s="174"/>
      <c r="CE399" s="352" t="e">
        <f t="shared" si="615"/>
        <v>#DIV/0!</v>
      </c>
      <c r="CF399" s="267" t="e">
        <f t="shared" si="616"/>
        <v>#DIV/0!</v>
      </c>
      <c r="CG399" s="267" t="e">
        <f t="shared" si="617"/>
        <v>#DIV/0!</v>
      </c>
      <c r="CH399" s="354" t="e">
        <f t="shared" ca="1" si="618"/>
        <v>#DIV/0!</v>
      </c>
      <c r="CI399" s="100" t="e">
        <f t="shared" ca="1" si="619"/>
        <v>#DIV/0!</v>
      </c>
      <c r="CJ399" s="100" t="e">
        <f t="shared" ca="1" si="620"/>
        <v>#DIV/0!</v>
      </c>
      <c r="CK399" s="354" t="e">
        <f t="shared" ca="1" si="621"/>
        <v>#DIV/0!</v>
      </c>
      <c r="CL399" s="100" t="e">
        <f t="shared" ca="1" si="622"/>
        <v>#DIV/0!</v>
      </c>
      <c r="CM399" s="100" t="e">
        <f t="shared" ca="1" si="623"/>
        <v>#DIV/0!</v>
      </c>
      <c r="CN399" s="354" t="e">
        <f t="shared" ca="1" si="624"/>
        <v>#DIV/0!</v>
      </c>
      <c r="CO399" s="354"/>
      <c r="CR399" s="355" t="e">
        <f t="shared" ca="1" si="625"/>
        <v>#DIV/0!</v>
      </c>
      <c r="CS399" s="355" t="e">
        <f t="shared" ca="1" si="626"/>
        <v>#DIV/0!</v>
      </c>
      <c r="CT399" s="355"/>
      <c r="CU399" s="355" t="e">
        <f t="shared" si="627"/>
        <v>#DIV/0!</v>
      </c>
      <c r="CV399" s="355" t="e">
        <f t="shared" ca="1" si="628"/>
        <v>#DIV/0!</v>
      </c>
      <c r="CW399" s="355" t="e">
        <f t="shared" ca="1" si="629"/>
        <v>#DIV/0!</v>
      </c>
      <c r="CX399" s="402"/>
      <c r="CY399" t="e">
        <f t="shared" ca="1" si="630"/>
        <v>#DIV/0!</v>
      </c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</row>
    <row r="400" spans="1:133" x14ac:dyDescent="0.25">
      <c r="A400" s="126">
        <v>321</v>
      </c>
      <c r="B400" s="123" t="str">
        <f>IF(ввод!F323="","",ввод!F323)</f>
        <v/>
      </c>
      <c r="C400" s="123" t="str">
        <f>IF(ввод!G323="","",ввод!G323)</f>
        <v/>
      </c>
      <c r="D400" s="123" t="str">
        <f>IF(ввод!H323="","",ввод!H323)</f>
        <v/>
      </c>
      <c r="E400" s="124" t="str">
        <f>IF(ввод!I323="","",ввод!I323)</f>
        <v/>
      </c>
      <c r="F400" s="100" t="str">
        <f t="shared" si="665"/>
        <v/>
      </c>
      <c r="G400" s="257" t="str">
        <f>IF(AND(F400&gt;=2,COUNTA(ввод!D323)=1),1,"")</f>
        <v/>
      </c>
      <c r="H400" s="100" t="e">
        <f t="shared" si="562"/>
        <v>#DIV/0!</v>
      </c>
      <c r="K400" s="100" t="e">
        <f t="shared" ref="K400:K463" si="697">AVERAGE(B400:E400)</f>
        <v>#DIV/0!</v>
      </c>
      <c r="M400" s="100" t="e">
        <f>IF(ISNUMBER(парам!$B$8),K400-парам!$B$8,K400-$B$3)</f>
        <v>#DIV/0!</v>
      </c>
      <c r="N400" s="100" t="e">
        <f t="shared" ref="N400:N463" si="698">IFERROR(ROUND(M400,LEN(ROUND(1000*$B$54/ABS(M400),0))-1),M400)</f>
        <v>#DIV/0!</v>
      </c>
      <c r="O400" s="125" t="e">
        <f t="shared" ca="1" si="563"/>
        <v>#DIV/0!</v>
      </c>
      <c r="P400" s="100">
        <f t="shared" si="564"/>
        <v>0</v>
      </c>
      <c r="Q400" s="100">
        <f t="shared" ref="Q400:Q463" si="699">IFERROR(ROUND(P400,LEN(ROUND(1000*$B$54/ABS(P400),0))-1),P400)</f>
        <v>0</v>
      </c>
      <c r="R400" s="125">
        <f t="shared" ca="1" si="565"/>
        <v>0</v>
      </c>
      <c r="S400" s="100" t="e">
        <f t="shared" si="631"/>
        <v>#DIV/0!</v>
      </c>
      <c r="T400" s="100" t="e">
        <f t="shared" si="566"/>
        <v>#DIV/0!</v>
      </c>
      <c r="U400" s="125" t="e">
        <f t="shared" ca="1" si="632"/>
        <v>#DIV/0!</v>
      </c>
      <c r="V400" s="174" t="e">
        <f t="shared" ca="1" si="567"/>
        <v>#DIV/0!</v>
      </c>
      <c r="W400" s="351" t="e">
        <f t="shared" ca="1" si="568"/>
        <v>#DIV/0!</v>
      </c>
      <c r="X400" s="174" t="e">
        <f t="shared" ca="1" si="569"/>
        <v>#DIV/0!</v>
      </c>
      <c r="Y400" s="174" t="e">
        <f t="shared" ca="1" si="570"/>
        <v>#DIV/0!</v>
      </c>
      <c r="Z400" s="351" t="e">
        <f t="shared" si="571"/>
        <v>#DIV/0!</v>
      </c>
      <c r="AA400" s="174" t="e">
        <f t="shared" si="572"/>
        <v>#DIV/0!</v>
      </c>
      <c r="AB400" s="174" t="e">
        <f t="shared" si="573"/>
        <v>#DIV/0!</v>
      </c>
      <c r="AC400" s="352" t="e">
        <f t="shared" si="633"/>
        <v>#DIV/0!</v>
      </c>
      <c r="AD400" s="267" t="e">
        <f t="shared" si="574"/>
        <v>#DIV/0!</v>
      </c>
      <c r="AE400" s="267" t="e">
        <f t="shared" si="575"/>
        <v>#DIV/0!</v>
      </c>
      <c r="AF400" s="354" t="e">
        <f t="shared" ca="1" si="576"/>
        <v>#DIV/0!</v>
      </c>
      <c r="AG400" s="100" t="e">
        <f t="shared" ca="1" si="577"/>
        <v>#DIV/0!</v>
      </c>
      <c r="AH400" s="100" t="e">
        <f t="shared" ca="1" si="578"/>
        <v>#DIV/0!</v>
      </c>
      <c r="AI400" s="354" t="e">
        <f t="shared" ca="1" si="579"/>
        <v>#DIV/0!</v>
      </c>
      <c r="AJ400" s="100" t="e">
        <f t="shared" ca="1" si="580"/>
        <v>#DIV/0!</v>
      </c>
      <c r="AK400" s="100" t="e">
        <f t="shared" ca="1" si="581"/>
        <v>#DIV/0!</v>
      </c>
      <c r="AL400" s="354" t="e">
        <f t="shared" ca="1" si="582"/>
        <v>#DIV/0!</v>
      </c>
      <c r="AM400" s="354" t="e">
        <f t="shared" ca="1" si="583"/>
        <v>#DIV/0!</v>
      </c>
      <c r="AN400" s="100" t="e">
        <f t="shared" ref="AN400:AO400" ca="1" si="700">SUM(AL396:AL400)</f>
        <v>#DIV/0!</v>
      </c>
      <c r="AO400" s="100" t="e">
        <f t="shared" ca="1" si="700"/>
        <v>#DIV/0!</v>
      </c>
      <c r="AP400" s="355" t="e">
        <f t="shared" ca="1" si="585"/>
        <v>#DIV/0!</v>
      </c>
      <c r="AQ400" s="355" t="e">
        <f t="shared" ca="1" si="586"/>
        <v>#DIV/0!</v>
      </c>
      <c r="AR400" s="355" t="e">
        <f t="shared" si="587"/>
        <v>#DIV/0!</v>
      </c>
      <c r="AS400" s="355" t="e">
        <f t="shared" si="588"/>
        <v>#DIV/0!</v>
      </c>
      <c r="AT400" s="355" t="e">
        <f t="shared" ca="1" si="589"/>
        <v>#DIV/0!</v>
      </c>
      <c r="AU400" s="355" t="e">
        <f t="shared" ca="1" si="590"/>
        <v>#DIV/0!</v>
      </c>
      <c r="AV400" s="355" t="e">
        <f t="shared" ca="1" si="591"/>
        <v>#DIV/0!</v>
      </c>
      <c r="AW400" s="379">
        <f t="shared" ca="1" si="592"/>
        <v>0</v>
      </c>
      <c r="AX400" s="351">
        <f t="shared" ca="1" si="593"/>
        <v>0</v>
      </c>
      <c r="AY400" s="174">
        <f t="shared" ca="1" si="594"/>
        <v>0</v>
      </c>
      <c r="AZ400" s="174">
        <f t="shared" ca="1" si="595"/>
        <v>0</v>
      </c>
      <c r="BA400" s="351"/>
      <c r="BB400" s="174"/>
      <c r="BC400" s="174"/>
      <c r="BD400" s="352">
        <f t="shared" si="596"/>
        <v>-1</v>
      </c>
      <c r="BE400" s="267">
        <f t="shared" si="597"/>
        <v>-6</v>
      </c>
      <c r="BF400" s="267">
        <f t="shared" si="598"/>
        <v>-5</v>
      </c>
      <c r="BG400" s="354">
        <f t="shared" ca="1" si="599"/>
        <v>1</v>
      </c>
      <c r="BH400" s="100">
        <f t="shared" ca="1" si="600"/>
        <v>15</v>
      </c>
      <c r="BI400" s="100">
        <f t="shared" ca="1" si="601"/>
        <v>7</v>
      </c>
      <c r="BJ400" s="354">
        <f t="shared" ca="1" si="602"/>
        <v>0</v>
      </c>
      <c r="BK400" s="100">
        <f t="shared" ca="1" si="603"/>
        <v>0</v>
      </c>
      <c r="BL400" s="100">
        <f t="shared" ca="1" si="604"/>
        <v>0</v>
      </c>
      <c r="BM400" s="354">
        <f t="shared" ca="1" si="605"/>
        <v>0</v>
      </c>
      <c r="BN400" s="354"/>
      <c r="BQ400" s="355" t="str">
        <f t="shared" ca="1" si="606"/>
        <v/>
      </c>
      <c r="BR400" s="355" t="str">
        <f t="shared" ca="1" si="607"/>
        <v/>
      </c>
      <c r="BS400" s="355"/>
      <c r="BT400" s="355" t="str">
        <f t="shared" si="608"/>
        <v xml:space="preserve">wr6D </v>
      </c>
      <c r="BU400" s="355" t="str">
        <f t="shared" ca="1" si="609"/>
        <v xml:space="preserve">wr15'15&lt;1S </v>
      </c>
      <c r="BV400" s="355" t="str">
        <f t="shared" ca="1" si="610"/>
        <v/>
      </c>
      <c r="BW400" s="355"/>
      <c r="BX400" s="379" t="e">
        <f t="shared" ca="1" si="611"/>
        <v>#DIV/0!</v>
      </c>
      <c r="BY400" s="351" t="e">
        <f t="shared" ca="1" si="612"/>
        <v>#DIV/0!</v>
      </c>
      <c r="BZ400" s="174" t="e">
        <f t="shared" ca="1" si="613"/>
        <v>#DIV/0!</v>
      </c>
      <c r="CA400" s="174" t="e">
        <f t="shared" ca="1" si="614"/>
        <v>#DIV/0!</v>
      </c>
      <c r="CB400" s="351"/>
      <c r="CC400" s="174"/>
      <c r="CD400" s="174"/>
      <c r="CE400" s="352" t="e">
        <f t="shared" si="615"/>
        <v>#DIV/0!</v>
      </c>
      <c r="CF400" s="267" t="e">
        <f t="shared" si="616"/>
        <v>#DIV/0!</v>
      </c>
      <c r="CG400" s="267" t="e">
        <f t="shared" si="617"/>
        <v>#DIV/0!</v>
      </c>
      <c r="CH400" s="354" t="e">
        <f t="shared" ca="1" si="618"/>
        <v>#DIV/0!</v>
      </c>
      <c r="CI400" s="100" t="e">
        <f t="shared" ca="1" si="619"/>
        <v>#DIV/0!</v>
      </c>
      <c r="CJ400" s="100" t="e">
        <f t="shared" ca="1" si="620"/>
        <v>#DIV/0!</v>
      </c>
      <c r="CK400" s="354" t="e">
        <f t="shared" ca="1" si="621"/>
        <v>#DIV/0!</v>
      </c>
      <c r="CL400" s="100" t="e">
        <f t="shared" ca="1" si="622"/>
        <v>#DIV/0!</v>
      </c>
      <c r="CM400" s="100" t="e">
        <f t="shared" ca="1" si="623"/>
        <v>#DIV/0!</v>
      </c>
      <c r="CN400" s="354" t="e">
        <f t="shared" ca="1" si="624"/>
        <v>#DIV/0!</v>
      </c>
      <c r="CO400" s="354"/>
      <c r="CR400" s="355" t="e">
        <f t="shared" ca="1" si="625"/>
        <v>#DIV/0!</v>
      </c>
      <c r="CS400" s="355" t="e">
        <f t="shared" ca="1" si="626"/>
        <v>#DIV/0!</v>
      </c>
      <c r="CT400" s="355"/>
      <c r="CU400" s="355" t="e">
        <f t="shared" si="627"/>
        <v>#DIV/0!</v>
      </c>
      <c r="CV400" s="355" t="e">
        <f t="shared" ca="1" si="628"/>
        <v>#DIV/0!</v>
      </c>
      <c r="CW400" s="355" t="e">
        <f t="shared" ca="1" si="629"/>
        <v>#DIV/0!</v>
      </c>
      <c r="CX400" s="402"/>
      <c r="CY400" t="e">
        <f t="shared" ca="1" si="630"/>
        <v>#DIV/0!</v>
      </c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</row>
    <row r="401" spans="1:133" x14ac:dyDescent="0.25">
      <c r="A401" s="126">
        <v>322</v>
      </c>
      <c r="B401" s="123" t="str">
        <f>IF(ввод!F324="","",ввод!F324)</f>
        <v/>
      </c>
      <c r="C401" s="123" t="str">
        <f>IF(ввод!G324="","",ввод!G324)</f>
        <v/>
      </c>
      <c r="D401" s="123" t="str">
        <f>IF(ввод!H324="","",ввод!H324)</f>
        <v/>
      </c>
      <c r="E401" s="124" t="str">
        <f>IF(ввод!I324="","",ввод!I324)</f>
        <v/>
      </c>
      <c r="F401" s="100" t="str">
        <f t="shared" si="665"/>
        <v/>
      </c>
      <c r="G401" s="257" t="str">
        <f>IF(AND(F401&gt;=2,COUNTA(ввод!D324)=1),1,"")</f>
        <v/>
      </c>
      <c r="H401" s="100" t="e">
        <f t="shared" ref="H401:H464" si="701">STDEV(B401:E401)</f>
        <v>#DIV/0!</v>
      </c>
      <c r="K401" s="100" t="e">
        <f t="shared" si="697"/>
        <v>#DIV/0!</v>
      </c>
      <c r="M401" s="100" t="e">
        <f>IF(ISNUMBER(парам!$B$8),K401-парам!$B$8,K401-$B$3)</f>
        <v>#DIV/0!</v>
      </c>
      <c r="N401" s="100" t="e">
        <f t="shared" si="698"/>
        <v>#DIV/0!</v>
      </c>
      <c r="O401" s="125" t="e">
        <f t="shared" ref="O401:O464" ca="1" si="702">M401*$D$24</f>
        <v>#DIV/0!</v>
      </c>
      <c r="P401" s="100">
        <f t="shared" ref="P401:P464" si="703">MAX(B401:E401)-MIN(B401:E401)</f>
        <v>0</v>
      </c>
      <c r="Q401" s="100">
        <f t="shared" si="699"/>
        <v>0</v>
      </c>
      <c r="R401" s="125">
        <f t="shared" ref="R401:R464" ca="1" si="704">P401*$D$30</f>
        <v>0</v>
      </c>
      <c r="S401" s="100" t="e">
        <f t="shared" si="631"/>
        <v>#DIV/0!</v>
      </c>
      <c r="T401" s="100" t="e">
        <f t="shared" ref="T401:T464" si="705">IFERROR(ROUND(S401,LEN(ROUND(1000*$B$54/ABS(S401),0))-1),S401)</f>
        <v>#DIV/0!</v>
      </c>
      <c r="U401" s="125" t="e">
        <f t="shared" ca="1" si="632"/>
        <v>#DIV/0!</v>
      </c>
      <c r="V401" s="174" t="e">
        <f t="shared" ref="V401:V464" ca="1" si="706">IF(ABS(M401)&gt;$B$11,1,0)</f>
        <v>#DIV/0!</v>
      </c>
      <c r="W401" s="351" t="e">
        <f t="shared" ref="W401:W464" ca="1" si="707">IF(ABS(M401)&gt;$B$10,1,0)</f>
        <v>#DIV/0!</v>
      </c>
      <c r="X401" s="174" t="e">
        <f t="shared" ref="X401:X464" ca="1" si="708">SUM(W400:W401)</f>
        <v>#DIV/0!</v>
      </c>
      <c r="Y401" s="174" t="e">
        <f t="shared" ref="Y401:Y464" ca="1" si="709">W401+W399</f>
        <v>#DIV/0!</v>
      </c>
      <c r="Z401" s="351" t="e">
        <f t="shared" ref="Z401:Z464" si="710">IF((M401)&gt;0,1,-1)</f>
        <v>#DIV/0!</v>
      </c>
      <c r="AA401" s="174" t="e">
        <f t="shared" ref="AA401:AA464" si="711">ABS(SUM(Z393:Z401))</f>
        <v>#DIV/0!</v>
      </c>
      <c r="AB401" s="174" t="e">
        <f t="shared" ref="AB401:AB464" si="712">ABS(SUM(Z396:Z401))</f>
        <v>#DIV/0!</v>
      </c>
      <c r="AC401" s="352" t="e">
        <f t="shared" si="633"/>
        <v>#DIV/0!</v>
      </c>
      <c r="AD401" s="267" t="e">
        <f t="shared" ref="AD401:AD464" si="713">SUM(AC396:AC401)</f>
        <v>#DIV/0!</v>
      </c>
      <c r="AE401" s="267" t="e">
        <f t="shared" ref="AE401:AE464" si="714">SUM(AC397:AC401)</f>
        <v>#DIV/0!</v>
      </c>
      <c r="AF401" s="354" t="e">
        <f t="shared" ref="AF401:AF464" ca="1" si="715">IF(ABS(M401)&lt;$B$9,1,0)</f>
        <v>#DIV/0!</v>
      </c>
      <c r="AG401" s="100" t="e">
        <f t="shared" ref="AG401:AG464" ca="1" si="716">SUM(AF387:AF401)</f>
        <v>#DIV/0!</v>
      </c>
      <c r="AH401" s="100" t="e">
        <f t="shared" ref="AH401:AH464" ca="1" si="717">SUM(AF395:AF401)</f>
        <v>#DIV/0!</v>
      </c>
      <c r="AI401" s="354" t="e">
        <f t="shared" ref="AI401:AI464" ca="1" si="718">IF(ABS(M401)&gt;$B$9,1,0)</f>
        <v>#DIV/0!</v>
      </c>
      <c r="AJ401" s="100" t="e">
        <f t="shared" ref="AJ401:AJ464" ca="1" si="719">SUM(AI394:AI401)</f>
        <v>#DIV/0!</v>
      </c>
      <c r="AK401" s="100" t="e">
        <f t="shared" ref="AK401:AK464" ca="1" si="720">SUM(AI398:AI401)</f>
        <v>#DIV/0!</v>
      </c>
      <c r="AL401" s="354" t="e">
        <f t="shared" ref="AL401:AL464" ca="1" si="721">IF((M401)&gt;$B$9,1,0)</f>
        <v>#DIV/0!</v>
      </c>
      <c r="AM401" s="354" t="e">
        <f t="shared" ref="AM401:AM464" ca="1" si="722">IF((M401)&lt;-$B$9,1,0)</f>
        <v>#DIV/0!</v>
      </c>
      <c r="AN401" s="100" t="e">
        <f t="shared" ref="AN401:AO401" ca="1" si="723">SUM(AL397:AL401)</f>
        <v>#DIV/0!</v>
      </c>
      <c r="AO401" s="100" t="e">
        <f t="shared" ca="1" si="723"/>
        <v>#DIV/0!</v>
      </c>
      <c r="AP401" s="355" t="e">
        <f t="shared" ref="AP401:AP464" ca="1" si="724">IF(V401=1,$AP$78,"")</f>
        <v>#DIV/0!</v>
      </c>
      <c r="AQ401" s="355" t="e">
        <f t="shared" ref="AQ401:AQ464" ca="1" si="725">IF(OR(X401=2,Y401=2),$AQ$78,"")</f>
        <v>#DIV/0!</v>
      </c>
      <c r="AR401" s="355" t="e">
        <f t="shared" ref="AR401:AR464" si="726">IF(AA401&gt;=9,$AR$78,"")</f>
        <v>#DIV/0!</v>
      </c>
      <c r="AS401" s="355" t="e">
        <f t="shared" ref="AS401:AS464" si="727">IF(OR(AD401&gt;=6,AD401&lt;=-6),$AS$78,"")</f>
        <v>#DIV/0!</v>
      </c>
      <c r="AT401" s="355" t="e">
        <f t="shared" ref="AT401:AT464" ca="1" si="728">IF(AG401&gt;=15,$AT$78,"")</f>
        <v>#DIV/0!</v>
      </c>
      <c r="AU401" s="355" t="e">
        <f t="shared" ref="AU401:AU464" ca="1" si="729">IF(AJ401&gt;=8,$AU$78,"")</f>
        <v>#DIV/0!</v>
      </c>
      <c r="AV401" s="355" t="e">
        <f t="shared" ref="AV401:AV464" ca="1" si="730">IF(OR(AN401&gt;=4,AO401&gt;=4),$AV$78,"")</f>
        <v>#DIV/0!</v>
      </c>
      <c r="AW401" s="379">
        <f t="shared" ref="AW401:AW464" ca="1" si="731">IF(ABS(P401)&gt;$B$31,1,0)</f>
        <v>0</v>
      </c>
      <c r="AX401" s="351">
        <f t="shared" ref="AX401:AX464" ca="1" si="732">IF(ABS(P401)&gt;$B$30,1,0)</f>
        <v>0</v>
      </c>
      <c r="AY401" s="174">
        <f t="shared" ref="AY401:AY464" ca="1" si="733">SUM(AX400:AX401)</f>
        <v>0</v>
      </c>
      <c r="AZ401" s="174">
        <f t="shared" ref="AZ401:AZ464" ca="1" si="734">AX401+AX399</f>
        <v>0</v>
      </c>
      <c r="BA401" s="351"/>
      <c r="BB401" s="174"/>
      <c r="BC401" s="174"/>
      <c r="BD401" s="352">
        <f t="shared" ref="BD401:BD464" si="735">IF(P401&gt;P400,1,-1)</f>
        <v>-1</v>
      </c>
      <c r="BE401" s="267">
        <f t="shared" ref="BE401:BE464" si="736">SUM(BD396:BD401)</f>
        <v>-6</v>
      </c>
      <c r="BF401" s="267">
        <f t="shared" ref="BF401:BF464" si="737">SUM(BD397:BD401)</f>
        <v>-5</v>
      </c>
      <c r="BG401" s="354">
        <f t="shared" ref="BG401:BG464" ca="1" si="738">IF(ABS(P401)&lt;$B$29,1,0)</f>
        <v>1</v>
      </c>
      <c r="BH401" s="100">
        <f t="shared" ref="BH401:BH464" ca="1" si="739">SUM(BG387:BG401)</f>
        <v>15</v>
      </c>
      <c r="BI401" s="100">
        <f t="shared" ref="BI401:BI464" ca="1" si="740">SUM(BG395:BG401)</f>
        <v>7</v>
      </c>
      <c r="BJ401" s="354">
        <f t="shared" ref="BJ401:BJ464" ca="1" si="741">IF(ABS(P401)&gt;$B$29,1,0)</f>
        <v>0</v>
      </c>
      <c r="BK401" s="100">
        <f t="shared" ref="BK401:BK464" ca="1" si="742">SUM(BJ394:BJ401)</f>
        <v>0</v>
      </c>
      <c r="BL401" s="100">
        <f t="shared" ref="BL401:BL464" ca="1" si="743">SUM(BJ398:BJ401)</f>
        <v>0</v>
      </c>
      <c r="BM401" s="354">
        <f t="shared" ref="BM401:BM464" ca="1" si="744">IF((P401)&gt;$B$29,1,0)</f>
        <v>0</v>
      </c>
      <c r="BN401" s="354"/>
      <c r="BQ401" s="355" t="str">
        <f t="shared" ref="BQ401:BQ464" ca="1" si="745">IF(AW401=1,$BQ$78,"")</f>
        <v/>
      </c>
      <c r="BR401" s="355" t="str">
        <f t="shared" ref="BR401:BR464" ca="1" si="746">IF(OR(AY401=2,AZ401=2),$BR$78,"")</f>
        <v/>
      </c>
      <c r="BS401" s="355"/>
      <c r="BT401" s="355" t="str">
        <f t="shared" ref="BT401:BT464" si="747">IF(OR(BE401&gt;=6,BE401&lt;=-6),$BT$78,"")</f>
        <v xml:space="preserve">wr6D </v>
      </c>
      <c r="BU401" s="355" t="str">
        <f t="shared" ref="BU401:BU464" ca="1" si="748">IF(BH401&gt;=15,$BU$78,"")</f>
        <v xml:space="preserve">wr15'15&lt;1S </v>
      </c>
      <c r="BV401" s="355" t="str">
        <f t="shared" ref="BV401:BV464" ca="1" si="749">IF(BK401&gt;=8,$BV$78,"")</f>
        <v/>
      </c>
      <c r="BW401" s="355"/>
      <c r="BX401" s="379" t="e">
        <f t="shared" ref="BX401:BX464" ca="1" si="750">IF(ABS(S401)&gt;$B$25,1,0)</f>
        <v>#DIV/0!</v>
      </c>
      <c r="BY401" s="351" t="e">
        <f t="shared" ref="BY401:BY464" ca="1" si="751">IF(ABS(S401)&gt;$B$24,1,0)</f>
        <v>#DIV/0!</v>
      </c>
      <c r="BZ401" s="174" t="e">
        <f t="shared" ref="BZ401:BZ464" ca="1" si="752">SUM(BY400:BY401)</f>
        <v>#DIV/0!</v>
      </c>
      <c r="CA401" s="174" t="e">
        <f t="shared" ref="CA401:CA464" ca="1" si="753">BY401+BY399</f>
        <v>#DIV/0!</v>
      </c>
      <c r="CB401" s="351"/>
      <c r="CC401" s="174"/>
      <c r="CD401" s="174"/>
      <c r="CE401" s="352" t="e">
        <f t="shared" ref="CE401:CE464" si="754">IF(S401&gt;S400,1,-1)</f>
        <v>#DIV/0!</v>
      </c>
      <c r="CF401" s="267" t="e">
        <f t="shared" ref="CF401:CF464" si="755">SUM(CE396:CE401)</f>
        <v>#DIV/0!</v>
      </c>
      <c r="CG401" s="267" t="e">
        <f t="shared" ref="CG401:CG464" si="756">SUM(CE397:CE401)</f>
        <v>#DIV/0!</v>
      </c>
      <c r="CH401" s="354" t="e">
        <f t="shared" ref="CH401:CH464" ca="1" si="757">IF(ABS(S401)&lt;$B$23,1,0)</f>
        <v>#DIV/0!</v>
      </c>
      <c r="CI401" s="100" t="e">
        <f t="shared" ref="CI401:CI464" ca="1" si="758">SUM(CH387:CH401)</f>
        <v>#DIV/0!</v>
      </c>
      <c r="CJ401" s="100" t="e">
        <f t="shared" ref="CJ401:CJ464" ca="1" si="759">SUM(CH395:CH401)</f>
        <v>#DIV/0!</v>
      </c>
      <c r="CK401" s="354" t="e">
        <f t="shared" ref="CK401:CK464" ca="1" si="760">IF(ABS(S401)&gt;$B$23,1,0)</f>
        <v>#DIV/0!</v>
      </c>
      <c r="CL401" s="100" t="e">
        <f t="shared" ref="CL401:CL464" ca="1" si="761">SUM(CK394:CK401)</f>
        <v>#DIV/0!</v>
      </c>
      <c r="CM401" s="100" t="e">
        <f t="shared" ref="CM401:CM464" ca="1" si="762">SUM(CK398:CK401)</f>
        <v>#DIV/0!</v>
      </c>
      <c r="CN401" s="354" t="e">
        <f t="shared" ref="CN401:CN464" ca="1" si="763">IF((S401)&gt;$B$24,1,0)</f>
        <v>#DIV/0!</v>
      </c>
      <c r="CO401" s="354"/>
      <c r="CR401" s="355" t="e">
        <f t="shared" ref="CR401:CR464" ca="1" si="764">IF(BX401=1,$CR$78,"")</f>
        <v>#DIV/0!</v>
      </c>
      <c r="CS401" s="355" t="e">
        <f t="shared" ref="CS401:CS464" ca="1" si="765">IF(OR(BZ401=2,CA401=2),$CS$78,"")</f>
        <v>#DIV/0!</v>
      </c>
      <c r="CT401" s="355"/>
      <c r="CU401" s="355" t="e">
        <f t="shared" ref="CU401:CU464" si="766">IF(OR(CF401&gt;=6,CF401&lt;=-6),$CU$78,"")</f>
        <v>#DIV/0!</v>
      </c>
      <c r="CV401" s="355" t="e">
        <f t="shared" ref="CV401:CV464" ca="1" si="767">IF(CI401&gt;=15,$CV$78,"")</f>
        <v>#DIV/0!</v>
      </c>
      <c r="CW401" s="355" t="e">
        <f t="shared" ref="CW401:CW464" ca="1" si="768">IF(CL401&gt;=8,$CW$78,"")</f>
        <v>#DIV/0!</v>
      </c>
      <c r="CX401" s="402"/>
      <c r="CY401" t="e">
        <f t="shared" ref="CY401:CY464" ca="1" si="769">CONCATENATE(AP401,AQ401,AR401,AS401,AT401,AU401,AV401,BQ401,BR401,BS401,BT401,BU401,BV401,BW401,CQ401,CR401,CS401,CT401,CU401,CV401,CW401,CX401,)</f>
        <v>#DIV/0!</v>
      </c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</row>
    <row r="402" spans="1:133" x14ac:dyDescent="0.25">
      <c r="A402" s="126">
        <v>323</v>
      </c>
      <c r="B402" s="123" t="str">
        <f>IF(ввод!F325="","",ввод!F325)</f>
        <v/>
      </c>
      <c r="C402" s="123" t="str">
        <f>IF(ввод!G325="","",ввод!G325)</f>
        <v/>
      </c>
      <c r="D402" s="123" t="str">
        <f>IF(ввод!H325="","",ввод!H325)</f>
        <v/>
      </c>
      <c r="E402" s="124" t="str">
        <f>IF(ввод!I325="","",ввод!I325)</f>
        <v/>
      </c>
      <c r="F402" s="100" t="str">
        <f t="shared" si="665"/>
        <v/>
      </c>
      <c r="G402" s="257" t="str">
        <f>IF(AND(F402&gt;=2,COUNTA(ввод!D325)=1),1,"")</f>
        <v/>
      </c>
      <c r="H402" s="100" t="e">
        <f t="shared" si="701"/>
        <v>#DIV/0!</v>
      </c>
      <c r="K402" s="100" t="e">
        <f t="shared" si="697"/>
        <v>#DIV/0!</v>
      </c>
      <c r="M402" s="100" t="e">
        <f>IF(ISNUMBER(парам!$B$8),K402-парам!$B$8,K402-$B$3)</f>
        <v>#DIV/0!</v>
      </c>
      <c r="N402" s="100" t="e">
        <f t="shared" si="698"/>
        <v>#DIV/0!</v>
      </c>
      <c r="O402" s="125" t="e">
        <f t="shared" ca="1" si="702"/>
        <v>#DIV/0!</v>
      </c>
      <c r="P402" s="100">
        <f t="shared" si="703"/>
        <v>0</v>
      </c>
      <c r="Q402" s="100">
        <f t="shared" si="699"/>
        <v>0</v>
      </c>
      <c r="R402" s="125">
        <f t="shared" ca="1" si="704"/>
        <v>0</v>
      </c>
      <c r="S402" s="100" t="e">
        <f t="shared" ref="S402:S465" si="770">ABS(K401-K402)</f>
        <v>#DIV/0!</v>
      </c>
      <c r="T402" s="100" t="e">
        <f t="shared" si="705"/>
        <v>#DIV/0!</v>
      </c>
      <c r="U402" s="125" t="e">
        <f t="shared" ref="U402:U465" ca="1" si="771">T402*$D$24</f>
        <v>#DIV/0!</v>
      </c>
      <c r="V402" s="174" t="e">
        <f t="shared" ca="1" si="706"/>
        <v>#DIV/0!</v>
      </c>
      <c r="W402" s="351" t="e">
        <f t="shared" ca="1" si="707"/>
        <v>#DIV/0!</v>
      </c>
      <c r="X402" s="174" t="e">
        <f t="shared" ca="1" si="708"/>
        <v>#DIV/0!</v>
      </c>
      <c r="Y402" s="174" t="e">
        <f t="shared" ca="1" si="709"/>
        <v>#DIV/0!</v>
      </c>
      <c r="Z402" s="351" t="e">
        <f t="shared" si="710"/>
        <v>#DIV/0!</v>
      </c>
      <c r="AA402" s="174" t="e">
        <f t="shared" si="711"/>
        <v>#DIV/0!</v>
      </c>
      <c r="AB402" s="174" t="e">
        <f t="shared" si="712"/>
        <v>#DIV/0!</v>
      </c>
      <c r="AC402" s="352" t="e">
        <f t="shared" ref="AC402:AC465" si="772">IF(M402&gt;M401,1,-1)</f>
        <v>#DIV/0!</v>
      </c>
      <c r="AD402" s="267" t="e">
        <f t="shared" si="713"/>
        <v>#DIV/0!</v>
      </c>
      <c r="AE402" s="267" t="e">
        <f t="shared" si="714"/>
        <v>#DIV/0!</v>
      </c>
      <c r="AF402" s="354" t="e">
        <f t="shared" ca="1" si="715"/>
        <v>#DIV/0!</v>
      </c>
      <c r="AG402" s="100" t="e">
        <f t="shared" ca="1" si="716"/>
        <v>#DIV/0!</v>
      </c>
      <c r="AH402" s="100" t="e">
        <f t="shared" ca="1" si="717"/>
        <v>#DIV/0!</v>
      </c>
      <c r="AI402" s="354" t="e">
        <f t="shared" ca="1" si="718"/>
        <v>#DIV/0!</v>
      </c>
      <c r="AJ402" s="100" t="e">
        <f t="shared" ca="1" si="719"/>
        <v>#DIV/0!</v>
      </c>
      <c r="AK402" s="100" t="e">
        <f t="shared" ca="1" si="720"/>
        <v>#DIV/0!</v>
      </c>
      <c r="AL402" s="354" t="e">
        <f t="shared" ca="1" si="721"/>
        <v>#DIV/0!</v>
      </c>
      <c r="AM402" s="354" t="e">
        <f t="shared" ca="1" si="722"/>
        <v>#DIV/0!</v>
      </c>
      <c r="AN402" s="100" t="e">
        <f t="shared" ref="AN402:AO402" ca="1" si="773">SUM(AL398:AL402)</f>
        <v>#DIV/0!</v>
      </c>
      <c r="AO402" s="100" t="e">
        <f t="shared" ca="1" si="773"/>
        <v>#DIV/0!</v>
      </c>
      <c r="AP402" s="355" t="e">
        <f t="shared" ca="1" si="724"/>
        <v>#DIV/0!</v>
      </c>
      <c r="AQ402" s="355" t="e">
        <f t="shared" ca="1" si="725"/>
        <v>#DIV/0!</v>
      </c>
      <c r="AR402" s="355" t="e">
        <f t="shared" si="726"/>
        <v>#DIV/0!</v>
      </c>
      <c r="AS402" s="355" t="e">
        <f t="shared" si="727"/>
        <v>#DIV/0!</v>
      </c>
      <c r="AT402" s="355" t="e">
        <f t="shared" ca="1" si="728"/>
        <v>#DIV/0!</v>
      </c>
      <c r="AU402" s="355" t="e">
        <f t="shared" ca="1" si="729"/>
        <v>#DIV/0!</v>
      </c>
      <c r="AV402" s="355" t="e">
        <f t="shared" ca="1" si="730"/>
        <v>#DIV/0!</v>
      </c>
      <c r="AW402" s="379">
        <f t="shared" ca="1" si="731"/>
        <v>0</v>
      </c>
      <c r="AX402" s="351">
        <f t="shared" ca="1" si="732"/>
        <v>0</v>
      </c>
      <c r="AY402" s="174">
        <f t="shared" ca="1" si="733"/>
        <v>0</v>
      </c>
      <c r="AZ402" s="174">
        <f t="shared" ca="1" si="734"/>
        <v>0</v>
      </c>
      <c r="BA402" s="351"/>
      <c r="BB402" s="174"/>
      <c r="BC402" s="174"/>
      <c r="BD402" s="352">
        <f t="shared" si="735"/>
        <v>-1</v>
      </c>
      <c r="BE402" s="267">
        <f t="shared" si="736"/>
        <v>-6</v>
      </c>
      <c r="BF402" s="267">
        <f t="shared" si="737"/>
        <v>-5</v>
      </c>
      <c r="BG402" s="354">
        <f t="shared" ca="1" si="738"/>
        <v>1</v>
      </c>
      <c r="BH402" s="100">
        <f t="shared" ca="1" si="739"/>
        <v>15</v>
      </c>
      <c r="BI402" s="100">
        <f t="shared" ca="1" si="740"/>
        <v>7</v>
      </c>
      <c r="BJ402" s="354">
        <f t="shared" ca="1" si="741"/>
        <v>0</v>
      </c>
      <c r="BK402" s="100">
        <f t="shared" ca="1" si="742"/>
        <v>0</v>
      </c>
      <c r="BL402" s="100">
        <f t="shared" ca="1" si="743"/>
        <v>0</v>
      </c>
      <c r="BM402" s="354">
        <f t="shared" ca="1" si="744"/>
        <v>0</v>
      </c>
      <c r="BN402" s="354"/>
      <c r="BQ402" s="355" t="str">
        <f t="shared" ca="1" si="745"/>
        <v/>
      </c>
      <c r="BR402" s="355" t="str">
        <f t="shared" ca="1" si="746"/>
        <v/>
      </c>
      <c r="BS402" s="355"/>
      <c r="BT402" s="355" t="str">
        <f t="shared" si="747"/>
        <v xml:space="preserve">wr6D </v>
      </c>
      <c r="BU402" s="355" t="str">
        <f t="shared" ca="1" si="748"/>
        <v xml:space="preserve">wr15'15&lt;1S </v>
      </c>
      <c r="BV402" s="355" t="str">
        <f t="shared" ca="1" si="749"/>
        <v/>
      </c>
      <c r="BW402" s="355"/>
      <c r="BX402" s="379" t="e">
        <f t="shared" ca="1" si="750"/>
        <v>#DIV/0!</v>
      </c>
      <c r="BY402" s="351" t="e">
        <f t="shared" ca="1" si="751"/>
        <v>#DIV/0!</v>
      </c>
      <c r="BZ402" s="174" t="e">
        <f t="shared" ca="1" si="752"/>
        <v>#DIV/0!</v>
      </c>
      <c r="CA402" s="174" t="e">
        <f t="shared" ca="1" si="753"/>
        <v>#DIV/0!</v>
      </c>
      <c r="CB402" s="351"/>
      <c r="CC402" s="174"/>
      <c r="CD402" s="174"/>
      <c r="CE402" s="352" t="e">
        <f t="shared" si="754"/>
        <v>#DIV/0!</v>
      </c>
      <c r="CF402" s="267" t="e">
        <f t="shared" si="755"/>
        <v>#DIV/0!</v>
      </c>
      <c r="CG402" s="267" t="e">
        <f t="shared" si="756"/>
        <v>#DIV/0!</v>
      </c>
      <c r="CH402" s="354" t="e">
        <f t="shared" ca="1" si="757"/>
        <v>#DIV/0!</v>
      </c>
      <c r="CI402" s="100" t="e">
        <f t="shared" ca="1" si="758"/>
        <v>#DIV/0!</v>
      </c>
      <c r="CJ402" s="100" t="e">
        <f t="shared" ca="1" si="759"/>
        <v>#DIV/0!</v>
      </c>
      <c r="CK402" s="354" t="e">
        <f t="shared" ca="1" si="760"/>
        <v>#DIV/0!</v>
      </c>
      <c r="CL402" s="100" t="e">
        <f t="shared" ca="1" si="761"/>
        <v>#DIV/0!</v>
      </c>
      <c r="CM402" s="100" t="e">
        <f t="shared" ca="1" si="762"/>
        <v>#DIV/0!</v>
      </c>
      <c r="CN402" s="354" t="e">
        <f t="shared" ca="1" si="763"/>
        <v>#DIV/0!</v>
      </c>
      <c r="CO402" s="354"/>
      <c r="CR402" s="355" t="e">
        <f t="shared" ca="1" si="764"/>
        <v>#DIV/0!</v>
      </c>
      <c r="CS402" s="355" t="e">
        <f t="shared" ca="1" si="765"/>
        <v>#DIV/0!</v>
      </c>
      <c r="CT402" s="355"/>
      <c r="CU402" s="355" t="e">
        <f t="shared" si="766"/>
        <v>#DIV/0!</v>
      </c>
      <c r="CV402" s="355" t="e">
        <f t="shared" ca="1" si="767"/>
        <v>#DIV/0!</v>
      </c>
      <c r="CW402" s="355" t="e">
        <f t="shared" ca="1" si="768"/>
        <v>#DIV/0!</v>
      </c>
      <c r="CX402" s="402"/>
      <c r="CY402" t="e">
        <f t="shared" ca="1" si="769"/>
        <v>#DIV/0!</v>
      </c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</row>
    <row r="403" spans="1:133" x14ac:dyDescent="0.25">
      <c r="A403" s="126">
        <v>324</v>
      </c>
      <c r="B403" s="123" t="str">
        <f>IF(ввод!F326="","",ввод!F326)</f>
        <v/>
      </c>
      <c r="C403" s="123" t="str">
        <f>IF(ввод!G326="","",ввод!G326)</f>
        <v/>
      </c>
      <c r="D403" s="123" t="str">
        <f>IF(ввод!H326="","",ввод!H326)</f>
        <v/>
      </c>
      <c r="E403" s="124" t="str">
        <f>IF(ввод!I326="","",ввод!I326)</f>
        <v/>
      </c>
      <c r="F403" s="100" t="str">
        <f t="shared" si="665"/>
        <v/>
      </c>
      <c r="G403" s="257" t="str">
        <f>IF(AND(F403&gt;=2,COUNTA(ввод!D326)=1),1,"")</f>
        <v/>
      </c>
      <c r="H403" s="100" t="e">
        <f t="shared" si="701"/>
        <v>#DIV/0!</v>
      </c>
      <c r="K403" s="100" t="e">
        <f t="shared" si="697"/>
        <v>#DIV/0!</v>
      </c>
      <c r="M403" s="100" t="e">
        <f>IF(ISNUMBER(парам!$B$8),K403-парам!$B$8,K403-$B$3)</f>
        <v>#DIV/0!</v>
      </c>
      <c r="N403" s="100" t="e">
        <f t="shared" si="698"/>
        <v>#DIV/0!</v>
      </c>
      <c r="O403" s="125" t="e">
        <f t="shared" ca="1" si="702"/>
        <v>#DIV/0!</v>
      </c>
      <c r="P403" s="100">
        <f t="shared" si="703"/>
        <v>0</v>
      </c>
      <c r="Q403" s="100">
        <f t="shared" si="699"/>
        <v>0</v>
      </c>
      <c r="R403" s="125">
        <f t="shared" ca="1" si="704"/>
        <v>0</v>
      </c>
      <c r="S403" s="100" t="e">
        <f t="shared" si="770"/>
        <v>#DIV/0!</v>
      </c>
      <c r="T403" s="100" t="e">
        <f t="shared" si="705"/>
        <v>#DIV/0!</v>
      </c>
      <c r="U403" s="125" t="e">
        <f t="shared" ca="1" si="771"/>
        <v>#DIV/0!</v>
      </c>
      <c r="V403" s="174" t="e">
        <f t="shared" ca="1" si="706"/>
        <v>#DIV/0!</v>
      </c>
      <c r="W403" s="351" t="e">
        <f t="shared" ca="1" si="707"/>
        <v>#DIV/0!</v>
      </c>
      <c r="X403" s="174" t="e">
        <f t="shared" ca="1" si="708"/>
        <v>#DIV/0!</v>
      </c>
      <c r="Y403" s="174" t="e">
        <f t="shared" ca="1" si="709"/>
        <v>#DIV/0!</v>
      </c>
      <c r="Z403" s="351" t="e">
        <f t="shared" si="710"/>
        <v>#DIV/0!</v>
      </c>
      <c r="AA403" s="174" t="e">
        <f t="shared" si="711"/>
        <v>#DIV/0!</v>
      </c>
      <c r="AB403" s="174" t="e">
        <f t="shared" si="712"/>
        <v>#DIV/0!</v>
      </c>
      <c r="AC403" s="352" t="e">
        <f t="shared" si="772"/>
        <v>#DIV/0!</v>
      </c>
      <c r="AD403" s="267" t="e">
        <f t="shared" si="713"/>
        <v>#DIV/0!</v>
      </c>
      <c r="AE403" s="267" t="e">
        <f t="shared" si="714"/>
        <v>#DIV/0!</v>
      </c>
      <c r="AF403" s="354" t="e">
        <f t="shared" ca="1" si="715"/>
        <v>#DIV/0!</v>
      </c>
      <c r="AG403" s="100" t="e">
        <f t="shared" ca="1" si="716"/>
        <v>#DIV/0!</v>
      </c>
      <c r="AH403" s="100" t="e">
        <f t="shared" ca="1" si="717"/>
        <v>#DIV/0!</v>
      </c>
      <c r="AI403" s="354" t="e">
        <f t="shared" ca="1" si="718"/>
        <v>#DIV/0!</v>
      </c>
      <c r="AJ403" s="100" t="e">
        <f t="shared" ca="1" si="719"/>
        <v>#DIV/0!</v>
      </c>
      <c r="AK403" s="100" t="e">
        <f t="shared" ca="1" si="720"/>
        <v>#DIV/0!</v>
      </c>
      <c r="AL403" s="354" t="e">
        <f t="shared" ca="1" si="721"/>
        <v>#DIV/0!</v>
      </c>
      <c r="AM403" s="354" t="e">
        <f t="shared" ca="1" si="722"/>
        <v>#DIV/0!</v>
      </c>
      <c r="AN403" s="100" t="e">
        <f t="shared" ref="AN403:AO403" ca="1" si="774">SUM(AL399:AL403)</f>
        <v>#DIV/0!</v>
      </c>
      <c r="AO403" s="100" t="e">
        <f t="shared" ca="1" si="774"/>
        <v>#DIV/0!</v>
      </c>
      <c r="AP403" s="355" t="e">
        <f t="shared" ca="1" si="724"/>
        <v>#DIV/0!</v>
      </c>
      <c r="AQ403" s="355" t="e">
        <f t="shared" ca="1" si="725"/>
        <v>#DIV/0!</v>
      </c>
      <c r="AR403" s="355" t="e">
        <f t="shared" si="726"/>
        <v>#DIV/0!</v>
      </c>
      <c r="AS403" s="355" t="e">
        <f t="shared" si="727"/>
        <v>#DIV/0!</v>
      </c>
      <c r="AT403" s="355" t="e">
        <f t="shared" ca="1" si="728"/>
        <v>#DIV/0!</v>
      </c>
      <c r="AU403" s="355" t="e">
        <f t="shared" ca="1" si="729"/>
        <v>#DIV/0!</v>
      </c>
      <c r="AV403" s="355" t="e">
        <f t="shared" ca="1" si="730"/>
        <v>#DIV/0!</v>
      </c>
      <c r="AW403" s="379">
        <f t="shared" ca="1" si="731"/>
        <v>0</v>
      </c>
      <c r="AX403" s="351">
        <f t="shared" ca="1" si="732"/>
        <v>0</v>
      </c>
      <c r="AY403" s="174">
        <f t="shared" ca="1" si="733"/>
        <v>0</v>
      </c>
      <c r="AZ403" s="174">
        <f t="shared" ca="1" si="734"/>
        <v>0</v>
      </c>
      <c r="BA403" s="351"/>
      <c r="BB403" s="174"/>
      <c r="BC403" s="174"/>
      <c r="BD403" s="352">
        <f t="shared" si="735"/>
        <v>-1</v>
      </c>
      <c r="BE403" s="267">
        <f t="shared" si="736"/>
        <v>-6</v>
      </c>
      <c r="BF403" s="267">
        <f t="shared" si="737"/>
        <v>-5</v>
      </c>
      <c r="BG403" s="354">
        <f t="shared" ca="1" si="738"/>
        <v>1</v>
      </c>
      <c r="BH403" s="100">
        <f t="shared" ca="1" si="739"/>
        <v>15</v>
      </c>
      <c r="BI403" s="100">
        <f t="shared" ca="1" si="740"/>
        <v>7</v>
      </c>
      <c r="BJ403" s="354">
        <f t="shared" ca="1" si="741"/>
        <v>0</v>
      </c>
      <c r="BK403" s="100">
        <f t="shared" ca="1" si="742"/>
        <v>0</v>
      </c>
      <c r="BL403" s="100">
        <f t="shared" ca="1" si="743"/>
        <v>0</v>
      </c>
      <c r="BM403" s="354">
        <f t="shared" ca="1" si="744"/>
        <v>0</v>
      </c>
      <c r="BN403" s="354"/>
      <c r="BQ403" s="355" t="str">
        <f t="shared" ca="1" si="745"/>
        <v/>
      </c>
      <c r="BR403" s="355" t="str">
        <f t="shared" ca="1" si="746"/>
        <v/>
      </c>
      <c r="BS403" s="355"/>
      <c r="BT403" s="355" t="str">
        <f t="shared" si="747"/>
        <v xml:space="preserve">wr6D </v>
      </c>
      <c r="BU403" s="355" t="str">
        <f t="shared" ca="1" si="748"/>
        <v xml:space="preserve">wr15'15&lt;1S </v>
      </c>
      <c r="BV403" s="355" t="str">
        <f t="shared" ca="1" si="749"/>
        <v/>
      </c>
      <c r="BW403" s="355"/>
      <c r="BX403" s="379" t="e">
        <f t="shared" ca="1" si="750"/>
        <v>#DIV/0!</v>
      </c>
      <c r="BY403" s="351" t="e">
        <f t="shared" ca="1" si="751"/>
        <v>#DIV/0!</v>
      </c>
      <c r="BZ403" s="174" t="e">
        <f t="shared" ca="1" si="752"/>
        <v>#DIV/0!</v>
      </c>
      <c r="CA403" s="174" t="e">
        <f t="shared" ca="1" si="753"/>
        <v>#DIV/0!</v>
      </c>
      <c r="CB403" s="351"/>
      <c r="CC403" s="174"/>
      <c r="CD403" s="174"/>
      <c r="CE403" s="352" t="e">
        <f t="shared" si="754"/>
        <v>#DIV/0!</v>
      </c>
      <c r="CF403" s="267" t="e">
        <f t="shared" si="755"/>
        <v>#DIV/0!</v>
      </c>
      <c r="CG403" s="267" t="e">
        <f t="shared" si="756"/>
        <v>#DIV/0!</v>
      </c>
      <c r="CH403" s="354" t="e">
        <f t="shared" ca="1" si="757"/>
        <v>#DIV/0!</v>
      </c>
      <c r="CI403" s="100" t="e">
        <f t="shared" ca="1" si="758"/>
        <v>#DIV/0!</v>
      </c>
      <c r="CJ403" s="100" t="e">
        <f t="shared" ca="1" si="759"/>
        <v>#DIV/0!</v>
      </c>
      <c r="CK403" s="354" t="e">
        <f t="shared" ca="1" si="760"/>
        <v>#DIV/0!</v>
      </c>
      <c r="CL403" s="100" t="e">
        <f t="shared" ca="1" si="761"/>
        <v>#DIV/0!</v>
      </c>
      <c r="CM403" s="100" t="e">
        <f t="shared" ca="1" si="762"/>
        <v>#DIV/0!</v>
      </c>
      <c r="CN403" s="354" t="e">
        <f t="shared" ca="1" si="763"/>
        <v>#DIV/0!</v>
      </c>
      <c r="CO403" s="354"/>
      <c r="CR403" s="355" t="e">
        <f t="shared" ca="1" si="764"/>
        <v>#DIV/0!</v>
      </c>
      <c r="CS403" s="355" t="e">
        <f t="shared" ca="1" si="765"/>
        <v>#DIV/0!</v>
      </c>
      <c r="CT403" s="355"/>
      <c r="CU403" s="355" t="e">
        <f t="shared" si="766"/>
        <v>#DIV/0!</v>
      </c>
      <c r="CV403" s="355" t="e">
        <f t="shared" ca="1" si="767"/>
        <v>#DIV/0!</v>
      </c>
      <c r="CW403" s="355" t="e">
        <f t="shared" ca="1" si="768"/>
        <v>#DIV/0!</v>
      </c>
      <c r="CX403" s="402"/>
      <c r="CY403" t="e">
        <f t="shared" ca="1" si="769"/>
        <v>#DIV/0!</v>
      </c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</row>
    <row r="404" spans="1:133" x14ac:dyDescent="0.25">
      <c r="A404" s="126">
        <v>325</v>
      </c>
      <c r="B404" s="123" t="str">
        <f>IF(ввод!F327="","",ввод!F327)</f>
        <v/>
      </c>
      <c r="C404" s="123" t="str">
        <f>IF(ввод!G327="","",ввод!G327)</f>
        <v/>
      </c>
      <c r="D404" s="123" t="str">
        <f>IF(ввод!H327="","",ввод!H327)</f>
        <v/>
      </c>
      <c r="E404" s="124" t="str">
        <f>IF(ввод!I327="","",ввод!I327)</f>
        <v/>
      </c>
      <c r="F404" s="100" t="str">
        <f t="shared" si="665"/>
        <v/>
      </c>
      <c r="G404" s="257" t="str">
        <f>IF(AND(F404&gt;=2,COUNTA(ввод!D327)=1),1,"")</f>
        <v/>
      </c>
      <c r="H404" s="100" t="e">
        <f t="shared" si="701"/>
        <v>#DIV/0!</v>
      </c>
      <c r="K404" s="100" t="e">
        <f t="shared" si="697"/>
        <v>#DIV/0!</v>
      </c>
      <c r="M404" s="100" t="e">
        <f>IF(ISNUMBER(парам!$B$8),K404-парам!$B$8,K404-$B$3)</f>
        <v>#DIV/0!</v>
      </c>
      <c r="N404" s="100" t="e">
        <f t="shared" si="698"/>
        <v>#DIV/0!</v>
      </c>
      <c r="O404" s="125" t="e">
        <f t="shared" ca="1" si="702"/>
        <v>#DIV/0!</v>
      </c>
      <c r="P404" s="100">
        <f t="shared" si="703"/>
        <v>0</v>
      </c>
      <c r="Q404" s="100">
        <f t="shared" si="699"/>
        <v>0</v>
      </c>
      <c r="R404" s="125">
        <f t="shared" ca="1" si="704"/>
        <v>0</v>
      </c>
      <c r="S404" s="100" t="e">
        <f t="shared" si="770"/>
        <v>#DIV/0!</v>
      </c>
      <c r="T404" s="100" t="e">
        <f t="shared" si="705"/>
        <v>#DIV/0!</v>
      </c>
      <c r="U404" s="125" t="e">
        <f t="shared" ca="1" si="771"/>
        <v>#DIV/0!</v>
      </c>
      <c r="V404" s="174" t="e">
        <f t="shared" ca="1" si="706"/>
        <v>#DIV/0!</v>
      </c>
      <c r="W404" s="351" t="e">
        <f t="shared" ca="1" si="707"/>
        <v>#DIV/0!</v>
      </c>
      <c r="X404" s="174" t="e">
        <f t="shared" ca="1" si="708"/>
        <v>#DIV/0!</v>
      </c>
      <c r="Y404" s="174" t="e">
        <f t="shared" ca="1" si="709"/>
        <v>#DIV/0!</v>
      </c>
      <c r="Z404" s="351" t="e">
        <f t="shared" si="710"/>
        <v>#DIV/0!</v>
      </c>
      <c r="AA404" s="174" t="e">
        <f t="shared" si="711"/>
        <v>#DIV/0!</v>
      </c>
      <c r="AB404" s="174" t="e">
        <f t="shared" si="712"/>
        <v>#DIV/0!</v>
      </c>
      <c r="AC404" s="352" t="e">
        <f t="shared" si="772"/>
        <v>#DIV/0!</v>
      </c>
      <c r="AD404" s="267" t="e">
        <f t="shared" si="713"/>
        <v>#DIV/0!</v>
      </c>
      <c r="AE404" s="267" t="e">
        <f t="shared" si="714"/>
        <v>#DIV/0!</v>
      </c>
      <c r="AF404" s="354" t="e">
        <f t="shared" ca="1" si="715"/>
        <v>#DIV/0!</v>
      </c>
      <c r="AG404" s="100" t="e">
        <f t="shared" ca="1" si="716"/>
        <v>#DIV/0!</v>
      </c>
      <c r="AH404" s="100" t="e">
        <f t="shared" ca="1" si="717"/>
        <v>#DIV/0!</v>
      </c>
      <c r="AI404" s="354" t="e">
        <f t="shared" ca="1" si="718"/>
        <v>#DIV/0!</v>
      </c>
      <c r="AJ404" s="100" t="e">
        <f t="shared" ca="1" si="719"/>
        <v>#DIV/0!</v>
      </c>
      <c r="AK404" s="100" t="e">
        <f t="shared" ca="1" si="720"/>
        <v>#DIV/0!</v>
      </c>
      <c r="AL404" s="354" t="e">
        <f t="shared" ca="1" si="721"/>
        <v>#DIV/0!</v>
      </c>
      <c r="AM404" s="354" t="e">
        <f t="shared" ca="1" si="722"/>
        <v>#DIV/0!</v>
      </c>
      <c r="AN404" s="100" t="e">
        <f t="shared" ref="AN404:AO404" ca="1" si="775">SUM(AL400:AL404)</f>
        <v>#DIV/0!</v>
      </c>
      <c r="AO404" s="100" t="e">
        <f t="shared" ca="1" si="775"/>
        <v>#DIV/0!</v>
      </c>
      <c r="AP404" s="355" t="e">
        <f t="shared" ca="1" si="724"/>
        <v>#DIV/0!</v>
      </c>
      <c r="AQ404" s="355" t="e">
        <f t="shared" ca="1" si="725"/>
        <v>#DIV/0!</v>
      </c>
      <c r="AR404" s="355" t="e">
        <f t="shared" si="726"/>
        <v>#DIV/0!</v>
      </c>
      <c r="AS404" s="355" t="e">
        <f t="shared" si="727"/>
        <v>#DIV/0!</v>
      </c>
      <c r="AT404" s="355" t="e">
        <f t="shared" ca="1" si="728"/>
        <v>#DIV/0!</v>
      </c>
      <c r="AU404" s="355" t="e">
        <f t="shared" ca="1" si="729"/>
        <v>#DIV/0!</v>
      </c>
      <c r="AV404" s="355" t="e">
        <f t="shared" ca="1" si="730"/>
        <v>#DIV/0!</v>
      </c>
      <c r="AW404" s="379">
        <f t="shared" ca="1" si="731"/>
        <v>0</v>
      </c>
      <c r="AX404" s="351">
        <f t="shared" ca="1" si="732"/>
        <v>0</v>
      </c>
      <c r="AY404" s="174">
        <f t="shared" ca="1" si="733"/>
        <v>0</v>
      </c>
      <c r="AZ404" s="174">
        <f t="shared" ca="1" si="734"/>
        <v>0</v>
      </c>
      <c r="BA404" s="351"/>
      <c r="BB404" s="174"/>
      <c r="BC404" s="174"/>
      <c r="BD404" s="352">
        <f t="shared" si="735"/>
        <v>-1</v>
      </c>
      <c r="BE404" s="267">
        <f t="shared" si="736"/>
        <v>-6</v>
      </c>
      <c r="BF404" s="267">
        <f t="shared" si="737"/>
        <v>-5</v>
      </c>
      <c r="BG404" s="354">
        <f t="shared" ca="1" si="738"/>
        <v>1</v>
      </c>
      <c r="BH404" s="100">
        <f t="shared" ca="1" si="739"/>
        <v>15</v>
      </c>
      <c r="BI404" s="100">
        <f t="shared" ca="1" si="740"/>
        <v>7</v>
      </c>
      <c r="BJ404" s="354">
        <f t="shared" ca="1" si="741"/>
        <v>0</v>
      </c>
      <c r="BK404" s="100">
        <f t="shared" ca="1" si="742"/>
        <v>0</v>
      </c>
      <c r="BL404" s="100">
        <f t="shared" ca="1" si="743"/>
        <v>0</v>
      </c>
      <c r="BM404" s="354">
        <f t="shared" ca="1" si="744"/>
        <v>0</v>
      </c>
      <c r="BN404" s="354"/>
      <c r="BQ404" s="355" t="str">
        <f t="shared" ca="1" si="745"/>
        <v/>
      </c>
      <c r="BR404" s="355" t="str">
        <f t="shared" ca="1" si="746"/>
        <v/>
      </c>
      <c r="BS404" s="355"/>
      <c r="BT404" s="355" t="str">
        <f t="shared" si="747"/>
        <v xml:space="preserve">wr6D </v>
      </c>
      <c r="BU404" s="355" t="str">
        <f t="shared" ca="1" si="748"/>
        <v xml:space="preserve">wr15'15&lt;1S </v>
      </c>
      <c r="BV404" s="355" t="str">
        <f t="shared" ca="1" si="749"/>
        <v/>
      </c>
      <c r="BW404" s="355"/>
      <c r="BX404" s="379" t="e">
        <f t="shared" ca="1" si="750"/>
        <v>#DIV/0!</v>
      </c>
      <c r="BY404" s="351" t="e">
        <f t="shared" ca="1" si="751"/>
        <v>#DIV/0!</v>
      </c>
      <c r="BZ404" s="174" t="e">
        <f t="shared" ca="1" si="752"/>
        <v>#DIV/0!</v>
      </c>
      <c r="CA404" s="174" t="e">
        <f t="shared" ca="1" si="753"/>
        <v>#DIV/0!</v>
      </c>
      <c r="CB404" s="351"/>
      <c r="CC404" s="174"/>
      <c r="CD404" s="174"/>
      <c r="CE404" s="352" t="e">
        <f t="shared" si="754"/>
        <v>#DIV/0!</v>
      </c>
      <c r="CF404" s="267" t="e">
        <f t="shared" si="755"/>
        <v>#DIV/0!</v>
      </c>
      <c r="CG404" s="267" t="e">
        <f t="shared" si="756"/>
        <v>#DIV/0!</v>
      </c>
      <c r="CH404" s="354" t="e">
        <f t="shared" ca="1" si="757"/>
        <v>#DIV/0!</v>
      </c>
      <c r="CI404" s="100" t="e">
        <f t="shared" ca="1" si="758"/>
        <v>#DIV/0!</v>
      </c>
      <c r="CJ404" s="100" t="e">
        <f t="shared" ca="1" si="759"/>
        <v>#DIV/0!</v>
      </c>
      <c r="CK404" s="354" t="e">
        <f t="shared" ca="1" si="760"/>
        <v>#DIV/0!</v>
      </c>
      <c r="CL404" s="100" t="e">
        <f t="shared" ca="1" si="761"/>
        <v>#DIV/0!</v>
      </c>
      <c r="CM404" s="100" t="e">
        <f t="shared" ca="1" si="762"/>
        <v>#DIV/0!</v>
      </c>
      <c r="CN404" s="354" t="e">
        <f t="shared" ca="1" si="763"/>
        <v>#DIV/0!</v>
      </c>
      <c r="CO404" s="354"/>
      <c r="CR404" s="355" t="e">
        <f t="shared" ca="1" si="764"/>
        <v>#DIV/0!</v>
      </c>
      <c r="CS404" s="355" t="e">
        <f t="shared" ca="1" si="765"/>
        <v>#DIV/0!</v>
      </c>
      <c r="CT404" s="355"/>
      <c r="CU404" s="355" t="e">
        <f t="shared" si="766"/>
        <v>#DIV/0!</v>
      </c>
      <c r="CV404" s="355" t="e">
        <f t="shared" ca="1" si="767"/>
        <v>#DIV/0!</v>
      </c>
      <c r="CW404" s="355" t="e">
        <f t="shared" ca="1" si="768"/>
        <v>#DIV/0!</v>
      </c>
      <c r="CX404" s="402"/>
      <c r="CY404" t="e">
        <f t="shared" ca="1" si="769"/>
        <v>#DIV/0!</v>
      </c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</row>
    <row r="405" spans="1:133" x14ac:dyDescent="0.25">
      <c r="A405" s="126">
        <v>326</v>
      </c>
      <c r="B405" s="123" t="str">
        <f>IF(ввод!F328="","",ввод!F328)</f>
        <v/>
      </c>
      <c r="C405" s="123" t="str">
        <f>IF(ввод!G328="","",ввод!G328)</f>
        <v/>
      </c>
      <c r="D405" s="123" t="str">
        <f>IF(ввод!H328="","",ввод!H328)</f>
        <v/>
      </c>
      <c r="E405" s="124" t="str">
        <f>IF(ввод!I328="","",ввод!I328)</f>
        <v/>
      </c>
      <c r="F405" s="100" t="str">
        <f t="shared" si="665"/>
        <v/>
      </c>
      <c r="G405" s="257" t="str">
        <f>IF(AND(F405&gt;=2,COUNTA(ввод!D328)=1),1,"")</f>
        <v/>
      </c>
      <c r="H405" s="100" t="e">
        <f t="shared" si="701"/>
        <v>#DIV/0!</v>
      </c>
      <c r="K405" s="100" t="e">
        <f t="shared" si="697"/>
        <v>#DIV/0!</v>
      </c>
      <c r="M405" s="100" t="e">
        <f>IF(ISNUMBER(парам!$B$8),K405-парам!$B$8,K405-$B$3)</f>
        <v>#DIV/0!</v>
      </c>
      <c r="N405" s="100" t="e">
        <f t="shared" si="698"/>
        <v>#DIV/0!</v>
      </c>
      <c r="O405" s="125" t="e">
        <f t="shared" ca="1" si="702"/>
        <v>#DIV/0!</v>
      </c>
      <c r="P405" s="100">
        <f t="shared" si="703"/>
        <v>0</v>
      </c>
      <c r="Q405" s="100">
        <f t="shared" si="699"/>
        <v>0</v>
      </c>
      <c r="R405" s="125">
        <f t="shared" ca="1" si="704"/>
        <v>0</v>
      </c>
      <c r="S405" s="100" t="e">
        <f t="shared" si="770"/>
        <v>#DIV/0!</v>
      </c>
      <c r="T405" s="100" t="e">
        <f t="shared" si="705"/>
        <v>#DIV/0!</v>
      </c>
      <c r="U405" s="125" t="e">
        <f t="shared" ca="1" si="771"/>
        <v>#DIV/0!</v>
      </c>
      <c r="V405" s="174" t="e">
        <f t="shared" ca="1" si="706"/>
        <v>#DIV/0!</v>
      </c>
      <c r="W405" s="351" t="e">
        <f t="shared" ca="1" si="707"/>
        <v>#DIV/0!</v>
      </c>
      <c r="X405" s="174" t="e">
        <f t="shared" ca="1" si="708"/>
        <v>#DIV/0!</v>
      </c>
      <c r="Y405" s="174" t="e">
        <f t="shared" ca="1" si="709"/>
        <v>#DIV/0!</v>
      </c>
      <c r="Z405" s="351" t="e">
        <f t="shared" si="710"/>
        <v>#DIV/0!</v>
      </c>
      <c r="AA405" s="174" t="e">
        <f t="shared" si="711"/>
        <v>#DIV/0!</v>
      </c>
      <c r="AB405" s="174" t="e">
        <f t="shared" si="712"/>
        <v>#DIV/0!</v>
      </c>
      <c r="AC405" s="352" t="e">
        <f t="shared" si="772"/>
        <v>#DIV/0!</v>
      </c>
      <c r="AD405" s="267" t="e">
        <f t="shared" si="713"/>
        <v>#DIV/0!</v>
      </c>
      <c r="AE405" s="267" t="e">
        <f t="shared" si="714"/>
        <v>#DIV/0!</v>
      </c>
      <c r="AF405" s="354" t="e">
        <f t="shared" ca="1" si="715"/>
        <v>#DIV/0!</v>
      </c>
      <c r="AG405" s="100" t="e">
        <f t="shared" ca="1" si="716"/>
        <v>#DIV/0!</v>
      </c>
      <c r="AH405" s="100" t="e">
        <f t="shared" ca="1" si="717"/>
        <v>#DIV/0!</v>
      </c>
      <c r="AI405" s="354" t="e">
        <f t="shared" ca="1" si="718"/>
        <v>#DIV/0!</v>
      </c>
      <c r="AJ405" s="100" t="e">
        <f t="shared" ca="1" si="719"/>
        <v>#DIV/0!</v>
      </c>
      <c r="AK405" s="100" t="e">
        <f t="shared" ca="1" si="720"/>
        <v>#DIV/0!</v>
      </c>
      <c r="AL405" s="354" t="e">
        <f t="shared" ca="1" si="721"/>
        <v>#DIV/0!</v>
      </c>
      <c r="AM405" s="354" t="e">
        <f t="shared" ca="1" si="722"/>
        <v>#DIV/0!</v>
      </c>
      <c r="AN405" s="100" t="e">
        <f t="shared" ref="AN405:AO405" ca="1" si="776">SUM(AL401:AL405)</f>
        <v>#DIV/0!</v>
      </c>
      <c r="AO405" s="100" t="e">
        <f t="shared" ca="1" si="776"/>
        <v>#DIV/0!</v>
      </c>
      <c r="AP405" s="355" t="e">
        <f t="shared" ca="1" si="724"/>
        <v>#DIV/0!</v>
      </c>
      <c r="AQ405" s="355" t="e">
        <f t="shared" ca="1" si="725"/>
        <v>#DIV/0!</v>
      </c>
      <c r="AR405" s="355" t="e">
        <f t="shared" si="726"/>
        <v>#DIV/0!</v>
      </c>
      <c r="AS405" s="355" t="e">
        <f t="shared" si="727"/>
        <v>#DIV/0!</v>
      </c>
      <c r="AT405" s="355" t="e">
        <f t="shared" ca="1" si="728"/>
        <v>#DIV/0!</v>
      </c>
      <c r="AU405" s="355" t="e">
        <f t="shared" ca="1" si="729"/>
        <v>#DIV/0!</v>
      </c>
      <c r="AV405" s="355" t="e">
        <f t="shared" ca="1" si="730"/>
        <v>#DIV/0!</v>
      </c>
      <c r="AW405" s="379">
        <f t="shared" ca="1" si="731"/>
        <v>0</v>
      </c>
      <c r="AX405" s="351">
        <f t="shared" ca="1" si="732"/>
        <v>0</v>
      </c>
      <c r="AY405" s="174">
        <f t="shared" ca="1" si="733"/>
        <v>0</v>
      </c>
      <c r="AZ405" s="174">
        <f t="shared" ca="1" si="734"/>
        <v>0</v>
      </c>
      <c r="BA405" s="351"/>
      <c r="BB405" s="174"/>
      <c r="BC405" s="174"/>
      <c r="BD405" s="352">
        <f t="shared" si="735"/>
        <v>-1</v>
      </c>
      <c r="BE405" s="267">
        <f t="shared" si="736"/>
        <v>-6</v>
      </c>
      <c r="BF405" s="267">
        <f t="shared" si="737"/>
        <v>-5</v>
      </c>
      <c r="BG405" s="354">
        <f t="shared" ca="1" si="738"/>
        <v>1</v>
      </c>
      <c r="BH405" s="100">
        <f t="shared" ca="1" si="739"/>
        <v>15</v>
      </c>
      <c r="BI405" s="100">
        <f t="shared" ca="1" si="740"/>
        <v>7</v>
      </c>
      <c r="BJ405" s="354">
        <f t="shared" ca="1" si="741"/>
        <v>0</v>
      </c>
      <c r="BK405" s="100">
        <f t="shared" ca="1" si="742"/>
        <v>0</v>
      </c>
      <c r="BL405" s="100">
        <f t="shared" ca="1" si="743"/>
        <v>0</v>
      </c>
      <c r="BM405" s="354">
        <f t="shared" ca="1" si="744"/>
        <v>0</v>
      </c>
      <c r="BN405" s="354"/>
      <c r="BQ405" s="355" t="str">
        <f t="shared" ca="1" si="745"/>
        <v/>
      </c>
      <c r="BR405" s="355" t="str">
        <f t="shared" ca="1" si="746"/>
        <v/>
      </c>
      <c r="BS405" s="355"/>
      <c r="BT405" s="355" t="str">
        <f t="shared" si="747"/>
        <v xml:space="preserve">wr6D </v>
      </c>
      <c r="BU405" s="355" t="str">
        <f t="shared" ca="1" si="748"/>
        <v xml:space="preserve">wr15'15&lt;1S </v>
      </c>
      <c r="BV405" s="355" t="str">
        <f t="shared" ca="1" si="749"/>
        <v/>
      </c>
      <c r="BW405" s="355"/>
      <c r="BX405" s="379" t="e">
        <f t="shared" ca="1" si="750"/>
        <v>#DIV/0!</v>
      </c>
      <c r="BY405" s="351" t="e">
        <f t="shared" ca="1" si="751"/>
        <v>#DIV/0!</v>
      </c>
      <c r="BZ405" s="174" t="e">
        <f t="shared" ca="1" si="752"/>
        <v>#DIV/0!</v>
      </c>
      <c r="CA405" s="174" t="e">
        <f t="shared" ca="1" si="753"/>
        <v>#DIV/0!</v>
      </c>
      <c r="CB405" s="351"/>
      <c r="CC405" s="174"/>
      <c r="CD405" s="174"/>
      <c r="CE405" s="352" t="e">
        <f t="shared" si="754"/>
        <v>#DIV/0!</v>
      </c>
      <c r="CF405" s="267" t="e">
        <f t="shared" si="755"/>
        <v>#DIV/0!</v>
      </c>
      <c r="CG405" s="267" t="e">
        <f t="shared" si="756"/>
        <v>#DIV/0!</v>
      </c>
      <c r="CH405" s="354" t="e">
        <f t="shared" ca="1" si="757"/>
        <v>#DIV/0!</v>
      </c>
      <c r="CI405" s="100" t="e">
        <f t="shared" ca="1" si="758"/>
        <v>#DIV/0!</v>
      </c>
      <c r="CJ405" s="100" t="e">
        <f t="shared" ca="1" si="759"/>
        <v>#DIV/0!</v>
      </c>
      <c r="CK405" s="354" t="e">
        <f t="shared" ca="1" si="760"/>
        <v>#DIV/0!</v>
      </c>
      <c r="CL405" s="100" t="e">
        <f t="shared" ca="1" si="761"/>
        <v>#DIV/0!</v>
      </c>
      <c r="CM405" s="100" t="e">
        <f t="shared" ca="1" si="762"/>
        <v>#DIV/0!</v>
      </c>
      <c r="CN405" s="354" t="e">
        <f t="shared" ca="1" si="763"/>
        <v>#DIV/0!</v>
      </c>
      <c r="CO405" s="354"/>
      <c r="CR405" s="355" t="e">
        <f t="shared" ca="1" si="764"/>
        <v>#DIV/0!</v>
      </c>
      <c r="CS405" s="355" t="e">
        <f t="shared" ca="1" si="765"/>
        <v>#DIV/0!</v>
      </c>
      <c r="CT405" s="355"/>
      <c r="CU405" s="355" t="e">
        <f t="shared" si="766"/>
        <v>#DIV/0!</v>
      </c>
      <c r="CV405" s="355" t="e">
        <f t="shared" ca="1" si="767"/>
        <v>#DIV/0!</v>
      </c>
      <c r="CW405" s="355" t="e">
        <f t="shared" ca="1" si="768"/>
        <v>#DIV/0!</v>
      </c>
      <c r="CX405" s="402"/>
      <c r="CY405" t="e">
        <f t="shared" ca="1" si="769"/>
        <v>#DIV/0!</v>
      </c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</row>
    <row r="406" spans="1:133" x14ac:dyDescent="0.25">
      <c r="A406" s="126">
        <v>327</v>
      </c>
      <c r="B406" s="123" t="str">
        <f>IF(ввод!F329="","",ввод!F329)</f>
        <v/>
      </c>
      <c r="C406" s="123" t="str">
        <f>IF(ввод!G329="","",ввод!G329)</f>
        <v/>
      </c>
      <c r="D406" s="123" t="str">
        <f>IF(ввод!H329="","",ввод!H329)</f>
        <v/>
      </c>
      <c r="E406" s="124" t="str">
        <f>IF(ввод!I329="","",ввод!I329)</f>
        <v/>
      </c>
      <c r="F406" s="100" t="str">
        <f t="shared" si="665"/>
        <v/>
      </c>
      <c r="G406" s="257" t="str">
        <f>IF(AND(F406&gt;=2,COUNTA(ввод!D329)=1),1,"")</f>
        <v/>
      </c>
      <c r="H406" s="100" t="e">
        <f t="shared" si="701"/>
        <v>#DIV/0!</v>
      </c>
      <c r="K406" s="100" t="e">
        <f t="shared" si="697"/>
        <v>#DIV/0!</v>
      </c>
      <c r="M406" s="100" t="e">
        <f>IF(ISNUMBER(парам!$B$8),K406-парам!$B$8,K406-$B$3)</f>
        <v>#DIV/0!</v>
      </c>
      <c r="N406" s="100" t="e">
        <f t="shared" si="698"/>
        <v>#DIV/0!</v>
      </c>
      <c r="O406" s="125" t="e">
        <f t="shared" ca="1" si="702"/>
        <v>#DIV/0!</v>
      </c>
      <c r="P406" s="100">
        <f t="shared" si="703"/>
        <v>0</v>
      </c>
      <c r="Q406" s="100">
        <f t="shared" si="699"/>
        <v>0</v>
      </c>
      <c r="R406" s="125">
        <f t="shared" ca="1" si="704"/>
        <v>0</v>
      </c>
      <c r="S406" s="100" t="e">
        <f t="shared" si="770"/>
        <v>#DIV/0!</v>
      </c>
      <c r="T406" s="100" t="e">
        <f t="shared" si="705"/>
        <v>#DIV/0!</v>
      </c>
      <c r="U406" s="125" t="e">
        <f t="shared" ca="1" si="771"/>
        <v>#DIV/0!</v>
      </c>
      <c r="V406" s="174" t="e">
        <f t="shared" ca="1" si="706"/>
        <v>#DIV/0!</v>
      </c>
      <c r="W406" s="351" t="e">
        <f t="shared" ca="1" si="707"/>
        <v>#DIV/0!</v>
      </c>
      <c r="X406" s="174" t="e">
        <f t="shared" ca="1" si="708"/>
        <v>#DIV/0!</v>
      </c>
      <c r="Y406" s="174" t="e">
        <f t="shared" ca="1" si="709"/>
        <v>#DIV/0!</v>
      </c>
      <c r="Z406" s="351" t="e">
        <f t="shared" si="710"/>
        <v>#DIV/0!</v>
      </c>
      <c r="AA406" s="174" t="e">
        <f t="shared" si="711"/>
        <v>#DIV/0!</v>
      </c>
      <c r="AB406" s="174" t="e">
        <f t="shared" si="712"/>
        <v>#DIV/0!</v>
      </c>
      <c r="AC406" s="352" t="e">
        <f t="shared" si="772"/>
        <v>#DIV/0!</v>
      </c>
      <c r="AD406" s="267" t="e">
        <f t="shared" si="713"/>
        <v>#DIV/0!</v>
      </c>
      <c r="AE406" s="267" t="e">
        <f t="shared" si="714"/>
        <v>#DIV/0!</v>
      </c>
      <c r="AF406" s="354" t="e">
        <f t="shared" ca="1" si="715"/>
        <v>#DIV/0!</v>
      </c>
      <c r="AG406" s="100" t="e">
        <f t="shared" ca="1" si="716"/>
        <v>#DIV/0!</v>
      </c>
      <c r="AH406" s="100" t="e">
        <f t="shared" ca="1" si="717"/>
        <v>#DIV/0!</v>
      </c>
      <c r="AI406" s="354" t="e">
        <f t="shared" ca="1" si="718"/>
        <v>#DIV/0!</v>
      </c>
      <c r="AJ406" s="100" t="e">
        <f t="shared" ca="1" si="719"/>
        <v>#DIV/0!</v>
      </c>
      <c r="AK406" s="100" t="e">
        <f t="shared" ca="1" si="720"/>
        <v>#DIV/0!</v>
      </c>
      <c r="AL406" s="354" t="e">
        <f t="shared" ca="1" si="721"/>
        <v>#DIV/0!</v>
      </c>
      <c r="AM406" s="354" t="e">
        <f t="shared" ca="1" si="722"/>
        <v>#DIV/0!</v>
      </c>
      <c r="AN406" s="100" t="e">
        <f t="shared" ref="AN406:AO406" ca="1" si="777">SUM(AL402:AL406)</f>
        <v>#DIV/0!</v>
      </c>
      <c r="AO406" s="100" t="e">
        <f t="shared" ca="1" si="777"/>
        <v>#DIV/0!</v>
      </c>
      <c r="AP406" s="355" t="e">
        <f t="shared" ca="1" si="724"/>
        <v>#DIV/0!</v>
      </c>
      <c r="AQ406" s="355" t="e">
        <f t="shared" ca="1" si="725"/>
        <v>#DIV/0!</v>
      </c>
      <c r="AR406" s="355" t="e">
        <f t="shared" si="726"/>
        <v>#DIV/0!</v>
      </c>
      <c r="AS406" s="355" t="e">
        <f t="shared" si="727"/>
        <v>#DIV/0!</v>
      </c>
      <c r="AT406" s="355" t="e">
        <f t="shared" ca="1" si="728"/>
        <v>#DIV/0!</v>
      </c>
      <c r="AU406" s="355" t="e">
        <f t="shared" ca="1" si="729"/>
        <v>#DIV/0!</v>
      </c>
      <c r="AV406" s="355" t="e">
        <f t="shared" ca="1" si="730"/>
        <v>#DIV/0!</v>
      </c>
      <c r="AW406" s="379">
        <f t="shared" ca="1" si="731"/>
        <v>0</v>
      </c>
      <c r="AX406" s="351">
        <f t="shared" ca="1" si="732"/>
        <v>0</v>
      </c>
      <c r="AY406" s="174">
        <f t="shared" ca="1" si="733"/>
        <v>0</v>
      </c>
      <c r="AZ406" s="174">
        <f t="shared" ca="1" si="734"/>
        <v>0</v>
      </c>
      <c r="BA406" s="351"/>
      <c r="BB406" s="174"/>
      <c r="BC406" s="174"/>
      <c r="BD406" s="352">
        <f t="shared" si="735"/>
        <v>-1</v>
      </c>
      <c r="BE406" s="267">
        <f t="shared" si="736"/>
        <v>-6</v>
      </c>
      <c r="BF406" s="267">
        <f t="shared" si="737"/>
        <v>-5</v>
      </c>
      <c r="BG406" s="354">
        <f t="shared" ca="1" si="738"/>
        <v>1</v>
      </c>
      <c r="BH406" s="100">
        <f t="shared" ca="1" si="739"/>
        <v>15</v>
      </c>
      <c r="BI406" s="100">
        <f t="shared" ca="1" si="740"/>
        <v>7</v>
      </c>
      <c r="BJ406" s="354">
        <f t="shared" ca="1" si="741"/>
        <v>0</v>
      </c>
      <c r="BK406" s="100">
        <f t="shared" ca="1" si="742"/>
        <v>0</v>
      </c>
      <c r="BL406" s="100">
        <f t="shared" ca="1" si="743"/>
        <v>0</v>
      </c>
      <c r="BM406" s="354">
        <f t="shared" ca="1" si="744"/>
        <v>0</v>
      </c>
      <c r="BN406" s="354"/>
      <c r="BQ406" s="355" t="str">
        <f t="shared" ca="1" si="745"/>
        <v/>
      </c>
      <c r="BR406" s="355" t="str">
        <f t="shared" ca="1" si="746"/>
        <v/>
      </c>
      <c r="BS406" s="355"/>
      <c r="BT406" s="355" t="str">
        <f t="shared" si="747"/>
        <v xml:space="preserve">wr6D </v>
      </c>
      <c r="BU406" s="355" t="str">
        <f t="shared" ca="1" si="748"/>
        <v xml:space="preserve">wr15'15&lt;1S </v>
      </c>
      <c r="BV406" s="355" t="str">
        <f t="shared" ca="1" si="749"/>
        <v/>
      </c>
      <c r="BW406" s="355"/>
      <c r="BX406" s="379" t="e">
        <f t="shared" ca="1" si="750"/>
        <v>#DIV/0!</v>
      </c>
      <c r="BY406" s="351" t="e">
        <f t="shared" ca="1" si="751"/>
        <v>#DIV/0!</v>
      </c>
      <c r="BZ406" s="174" t="e">
        <f t="shared" ca="1" si="752"/>
        <v>#DIV/0!</v>
      </c>
      <c r="CA406" s="174" t="e">
        <f t="shared" ca="1" si="753"/>
        <v>#DIV/0!</v>
      </c>
      <c r="CB406" s="351"/>
      <c r="CC406" s="174"/>
      <c r="CD406" s="174"/>
      <c r="CE406" s="352" t="e">
        <f t="shared" si="754"/>
        <v>#DIV/0!</v>
      </c>
      <c r="CF406" s="267" t="e">
        <f t="shared" si="755"/>
        <v>#DIV/0!</v>
      </c>
      <c r="CG406" s="267" t="e">
        <f t="shared" si="756"/>
        <v>#DIV/0!</v>
      </c>
      <c r="CH406" s="354" t="e">
        <f t="shared" ca="1" si="757"/>
        <v>#DIV/0!</v>
      </c>
      <c r="CI406" s="100" t="e">
        <f t="shared" ca="1" si="758"/>
        <v>#DIV/0!</v>
      </c>
      <c r="CJ406" s="100" t="e">
        <f t="shared" ca="1" si="759"/>
        <v>#DIV/0!</v>
      </c>
      <c r="CK406" s="354" t="e">
        <f t="shared" ca="1" si="760"/>
        <v>#DIV/0!</v>
      </c>
      <c r="CL406" s="100" t="e">
        <f t="shared" ca="1" si="761"/>
        <v>#DIV/0!</v>
      </c>
      <c r="CM406" s="100" t="e">
        <f t="shared" ca="1" si="762"/>
        <v>#DIV/0!</v>
      </c>
      <c r="CN406" s="354" t="e">
        <f t="shared" ca="1" si="763"/>
        <v>#DIV/0!</v>
      </c>
      <c r="CO406" s="354"/>
      <c r="CR406" s="355" t="e">
        <f t="shared" ca="1" si="764"/>
        <v>#DIV/0!</v>
      </c>
      <c r="CS406" s="355" t="e">
        <f t="shared" ca="1" si="765"/>
        <v>#DIV/0!</v>
      </c>
      <c r="CT406" s="355"/>
      <c r="CU406" s="355" t="e">
        <f t="shared" si="766"/>
        <v>#DIV/0!</v>
      </c>
      <c r="CV406" s="355" t="e">
        <f t="shared" ca="1" si="767"/>
        <v>#DIV/0!</v>
      </c>
      <c r="CW406" s="355" t="e">
        <f t="shared" ca="1" si="768"/>
        <v>#DIV/0!</v>
      </c>
      <c r="CX406" s="402"/>
      <c r="CY406" t="e">
        <f t="shared" ca="1" si="769"/>
        <v>#DIV/0!</v>
      </c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</row>
    <row r="407" spans="1:133" x14ac:dyDescent="0.25">
      <c r="A407" s="126">
        <v>328</v>
      </c>
      <c r="B407" s="123" t="str">
        <f>IF(ввод!F330="","",ввод!F330)</f>
        <v/>
      </c>
      <c r="C407" s="123" t="str">
        <f>IF(ввод!G330="","",ввод!G330)</f>
        <v/>
      </c>
      <c r="D407" s="123" t="str">
        <f>IF(ввод!H330="","",ввод!H330)</f>
        <v/>
      </c>
      <c r="E407" s="124" t="str">
        <f>IF(ввод!I330="","",ввод!I330)</f>
        <v/>
      </c>
      <c r="F407" s="100" t="str">
        <f t="shared" si="665"/>
        <v/>
      </c>
      <c r="G407" s="257" t="str">
        <f>IF(AND(F407&gt;=2,COUNTA(ввод!D330)=1),1,"")</f>
        <v/>
      </c>
      <c r="H407" s="100" t="e">
        <f t="shared" si="701"/>
        <v>#DIV/0!</v>
      </c>
      <c r="K407" s="100" t="e">
        <f t="shared" si="697"/>
        <v>#DIV/0!</v>
      </c>
      <c r="M407" s="100" t="e">
        <f>IF(ISNUMBER(парам!$B$8),K407-парам!$B$8,K407-$B$3)</f>
        <v>#DIV/0!</v>
      </c>
      <c r="N407" s="100" t="e">
        <f t="shared" si="698"/>
        <v>#DIV/0!</v>
      </c>
      <c r="O407" s="125" t="e">
        <f t="shared" ca="1" si="702"/>
        <v>#DIV/0!</v>
      </c>
      <c r="P407" s="100">
        <f t="shared" si="703"/>
        <v>0</v>
      </c>
      <c r="Q407" s="100">
        <f t="shared" si="699"/>
        <v>0</v>
      </c>
      <c r="R407" s="125">
        <f t="shared" ca="1" si="704"/>
        <v>0</v>
      </c>
      <c r="S407" s="100" t="e">
        <f t="shared" si="770"/>
        <v>#DIV/0!</v>
      </c>
      <c r="T407" s="100" t="e">
        <f t="shared" si="705"/>
        <v>#DIV/0!</v>
      </c>
      <c r="U407" s="125" t="e">
        <f t="shared" ca="1" si="771"/>
        <v>#DIV/0!</v>
      </c>
      <c r="V407" s="174" t="e">
        <f t="shared" ca="1" si="706"/>
        <v>#DIV/0!</v>
      </c>
      <c r="W407" s="351" t="e">
        <f t="shared" ca="1" si="707"/>
        <v>#DIV/0!</v>
      </c>
      <c r="X407" s="174" t="e">
        <f t="shared" ca="1" si="708"/>
        <v>#DIV/0!</v>
      </c>
      <c r="Y407" s="174" t="e">
        <f t="shared" ca="1" si="709"/>
        <v>#DIV/0!</v>
      </c>
      <c r="Z407" s="351" t="e">
        <f t="shared" si="710"/>
        <v>#DIV/0!</v>
      </c>
      <c r="AA407" s="174" t="e">
        <f t="shared" si="711"/>
        <v>#DIV/0!</v>
      </c>
      <c r="AB407" s="174" t="e">
        <f t="shared" si="712"/>
        <v>#DIV/0!</v>
      </c>
      <c r="AC407" s="352" t="e">
        <f t="shared" si="772"/>
        <v>#DIV/0!</v>
      </c>
      <c r="AD407" s="267" t="e">
        <f t="shared" si="713"/>
        <v>#DIV/0!</v>
      </c>
      <c r="AE407" s="267" t="e">
        <f t="shared" si="714"/>
        <v>#DIV/0!</v>
      </c>
      <c r="AF407" s="354" t="e">
        <f t="shared" ca="1" si="715"/>
        <v>#DIV/0!</v>
      </c>
      <c r="AG407" s="100" t="e">
        <f t="shared" ca="1" si="716"/>
        <v>#DIV/0!</v>
      </c>
      <c r="AH407" s="100" t="e">
        <f t="shared" ca="1" si="717"/>
        <v>#DIV/0!</v>
      </c>
      <c r="AI407" s="354" t="e">
        <f t="shared" ca="1" si="718"/>
        <v>#DIV/0!</v>
      </c>
      <c r="AJ407" s="100" t="e">
        <f t="shared" ca="1" si="719"/>
        <v>#DIV/0!</v>
      </c>
      <c r="AK407" s="100" t="e">
        <f t="shared" ca="1" si="720"/>
        <v>#DIV/0!</v>
      </c>
      <c r="AL407" s="354" t="e">
        <f t="shared" ca="1" si="721"/>
        <v>#DIV/0!</v>
      </c>
      <c r="AM407" s="354" t="e">
        <f t="shared" ca="1" si="722"/>
        <v>#DIV/0!</v>
      </c>
      <c r="AN407" s="100" t="e">
        <f t="shared" ref="AN407:AO407" ca="1" si="778">SUM(AL403:AL407)</f>
        <v>#DIV/0!</v>
      </c>
      <c r="AO407" s="100" t="e">
        <f t="shared" ca="1" si="778"/>
        <v>#DIV/0!</v>
      </c>
      <c r="AP407" s="355" t="e">
        <f t="shared" ca="1" si="724"/>
        <v>#DIV/0!</v>
      </c>
      <c r="AQ407" s="355" t="e">
        <f t="shared" ca="1" si="725"/>
        <v>#DIV/0!</v>
      </c>
      <c r="AR407" s="355" t="e">
        <f t="shared" si="726"/>
        <v>#DIV/0!</v>
      </c>
      <c r="AS407" s="355" t="e">
        <f t="shared" si="727"/>
        <v>#DIV/0!</v>
      </c>
      <c r="AT407" s="355" t="e">
        <f t="shared" ca="1" si="728"/>
        <v>#DIV/0!</v>
      </c>
      <c r="AU407" s="355" t="e">
        <f t="shared" ca="1" si="729"/>
        <v>#DIV/0!</v>
      </c>
      <c r="AV407" s="355" t="e">
        <f t="shared" ca="1" si="730"/>
        <v>#DIV/0!</v>
      </c>
      <c r="AW407" s="379">
        <f t="shared" ca="1" si="731"/>
        <v>0</v>
      </c>
      <c r="AX407" s="351">
        <f t="shared" ca="1" si="732"/>
        <v>0</v>
      </c>
      <c r="AY407" s="174">
        <f t="shared" ca="1" si="733"/>
        <v>0</v>
      </c>
      <c r="AZ407" s="174">
        <f t="shared" ca="1" si="734"/>
        <v>0</v>
      </c>
      <c r="BA407" s="351"/>
      <c r="BB407" s="174"/>
      <c r="BC407" s="174"/>
      <c r="BD407" s="352">
        <f t="shared" si="735"/>
        <v>-1</v>
      </c>
      <c r="BE407" s="267">
        <f t="shared" si="736"/>
        <v>-6</v>
      </c>
      <c r="BF407" s="267">
        <f t="shared" si="737"/>
        <v>-5</v>
      </c>
      <c r="BG407" s="354">
        <f t="shared" ca="1" si="738"/>
        <v>1</v>
      </c>
      <c r="BH407" s="100">
        <f t="shared" ca="1" si="739"/>
        <v>15</v>
      </c>
      <c r="BI407" s="100">
        <f t="shared" ca="1" si="740"/>
        <v>7</v>
      </c>
      <c r="BJ407" s="354">
        <f t="shared" ca="1" si="741"/>
        <v>0</v>
      </c>
      <c r="BK407" s="100">
        <f t="shared" ca="1" si="742"/>
        <v>0</v>
      </c>
      <c r="BL407" s="100">
        <f t="shared" ca="1" si="743"/>
        <v>0</v>
      </c>
      <c r="BM407" s="354">
        <f t="shared" ca="1" si="744"/>
        <v>0</v>
      </c>
      <c r="BN407" s="354"/>
      <c r="BQ407" s="355" t="str">
        <f t="shared" ca="1" si="745"/>
        <v/>
      </c>
      <c r="BR407" s="355" t="str">
        <f t="shared" ca="1" si="746"/>
        <v/>
      </c>
      <c r="BS407" s="355"/>
      <c r="BT407" s="355" t="str">
        <f t="shared" si="747"/>
        <v xml:space="preserve">wr6D </v>
      </c>
      <c r="BU407" s="355" t="str">
        <f t="shared" ca="1" si="748"/>
        <v xml:space="preserve">wr15'15&lt;1S </v>
      </c>
      <c r="BV407" s="355" t="str">
        <f t="shared" ca="1" si="749"/>
        <v/>
      </c>
      <c r="BW407" s="355"/>
      <c r="BX407" s="379" t="e">
        <f t="shared" ca="1" si="750"/>
        <v>#DIV/0!</v>
      </c>
      <c r="BY407" s="351" t="e">
        <f t="shared" ca="1" si="751"/>
        <v>#DIV/0!</v>
      </c>
      <c r="BZ407" s="174" t="e">
        <f t="shared" ca="1" si="752"/>
        <v>#DIV/0!</v>
      </c>
      <c r="CA407" s="174" t="e">
        <f t="shared" ca="1" si="753"/>
        <v>#DIV/0!</v>
      </c>
      <c r="CB407" s="351"/>
      <c r="CC407" s="174"/>
      <c r="CD407" s="174"/>
      <c r="CE407" s="352" t="e">
        <f t="shared" si="754"/>
        <v>#DIV/0!</v>
      </c>
      <c r="CF407" s="267" t="e">
        <f t="shared" si="755"/>
        <v>#DIV/0!</v>
      </c>
      <c r="CG407" s="267" t="e">
        <f t="shared" si="756"/>
        <v>#DIV/0!</v>
      </c>
      <c r="CH407" s="354" t="e">
        <f t="shared" ca="1" si="757"/>
        <v>#DIV/0!</v>
      </c>
      <c r="CI407" s="100" t="e">
        <f t="shared" ca="1" si="758"/>
        <v>#DIV/0!</v>
      </c>
      <c r="CJ407" s="100" t="e">
        <f t="shared" ca="1" si="759"/>
        <v>#DIV/0!</v>
      </c>
      <c r="CK407" s="354" t="e">
        <f t="shared" ca="1" si="760"/>
        <v>#DIV/0!</v>
      </c>
      <c r="CL407" s="100" t="e">
        <f t="shared" ca="1" si="761"/>
        <v>#DIV/0!</v>
      </c>
      <c r="CM407" s="100" t="e">
        <f t="shared" ca="1" si="762"/>
        <v>#DIV/0!</v>
      </c>
      <c r="CN407" s="354" t="e">
        <f t="shared" ca="1" si="763"/>
        <v>#DIV/0!</v>
      </c>
      <c r="CO407" s="354"/>
      <c r="CR407" s="355" t="e">
        <f t="shared" ca="1" si="764"/>
        <v>#DIV/0!</v>
      </c>
      <c r="CS407" s="355" t="e">
        <f t="shared" ca="1" si="765"/>
        <v>#DIV/0!</v>
      </c>
      <c r="CT407" s="355"/>
      <c r="CU407" s="355" t="e">
        <f t="shared" si="766"/>
        <v>#DIV/0!</v>
      </c>
      <c r="CV407" s="355" t="e">
        <f t="shared" ca="1" si="767"/>
        <v>#DIV/0!</v>
      </c>
      <c r="CW407" s="355" t="e">
        <f t="shared" ca="1" si="768"/>
        <v>#DIV/0!</v>
      </c>
      <c r="CX407" s="402"/>
      <c r="CY407" t="e">
        <f t="shared" ca="1" si="769"/>
        <v>#DIV/0!</v>
      </c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</row>
    <row r="408" spans="1:133" x14ac:dyDescent="0.25">
      <c r="A408" s="126">
        <v>329</v>
      </c>
      <c r="B408" s="123" t="str">
        <f>IF(ввод!F331="","",ввод!F331)</f>
        <v/>
      </c>
      <c r="C408" s="123" t="str">
        <f>IF(ввод!G331="","",ввод!G331)</f>
        <v/>
      </c>
      <c r="D408" s="123" t="str">
        <f>IF(ввод!H331="","",ввод!H331)</f>
        <v/>
      </c>
      <c r="E408" s="124" t="str">
        <f>IF(ввод!I331="","",ввод!I331)</f>
        <v/>
      </c>
      <c r="F408" s="100" t="str">
        <f t="shared" si="665"/>
        <v/>
      </c>
      <c r="G408" s="257" t="str">
        <f>IF(AND(F408&gt;=2,COUNTA(ввод!D331)=1),1,"")</f>
        <v/>
      </c>
      <c r="H408" s="100" t="e">
        <f t="shared" si="701"/>
        <v>#DIV/0!</v>
      </c>
      <c r="K408" s="100" t="e">
        <f t="shared" si="697"/>
        <v>#DIV/0!</v>
      </c>
      <c r="M408" s="100" t="e">
        <f>IF(ISNUMBER(парам!$B$8),K408-парам!$B$8,K408-$B$3)</f>
        <v>#DIV/0!</v>
      </c>
      <c r="N408" s="100" t="e">
        <f t="shared" si="698"/>
        <v>#DIV/0!</v>
      </c>
      <c r="O408" s="125" t="e">
        <f t="shared" ca="1" si="702"/>
        <v>#DIV/0!</v>
      </c>
      <c r="P408" s="100">
        <f t="shared" si="703"/>
        <v>0</v>
      </c>
      <c r="Q408" s="100">
        <f t="shared" si="699"/>
        <v>0</v>
      </c>
      <c r="R408" s="125">
        <f t="shared" ca="1" si="704"/>
        <v>0</v>
      </c>
      <c r="S408" s="100" t="e">
        <f t="shared" si="770"/>
        <v>#DIV/0!</v>
      </c>
      <c r="T408" s="100" t="e">
        <f t="shared" si="705"/>
        <v>#DIV/0!</v>
      </c>
      <c r="U408" s="125" t="e">
        <f t="shared" ca="1" si="771"/>
        <v>#DIV/0!</v>
      </c>
      <c r="V408" s="174" t="e">
        <f t="shared" ca="1" si="706"/>
        <v>#DIV/0!</v>
      </c>
      <c r="W408" s="351" t="e">
        <f t="shared" ca="1" si="707"/>
        <v>#DIV/0!</v>
      </c>
      <c r="X408" s="174" t="e">
        <f t="shared" ca="1" si="708"/>
        <v>#DIV/0!</v>
      </c>
      <c r="Y408" s="174" t="e">
        <f t="shared" ca="1" si="709"/>
        <v>#DIV/0!</v>
      </c>
      <c r="Z408" s="351" t="e">
        <f t="shared" si="710"/>
        <v>#DIV/0!</v>
      </c>
      <c r="AA408" s="174" t="e">
        <f t="shared" si="711"/>
        <v>#DIV/0!</v>
      </c>
      <c r="AB408" s="174" t="e">
        <f t="shared" si="712"/>
        <v>#DIV/0!</v>
      </c>
      <c r="AC408" s="352" t="e">
        <f t="shared" si="772"/>
        <v>#DIV/0!</v>
      </c>
      <c r="AD408" s="267" t="e">
        <f t="shared" si="713"/>
        <v>#DIV/0!</v>
      </c>
      <c r="AE408" s="267" t="e">
        <f t="shared" si="714"/>
        <v>#DIV/0!</v>
      </c>
      <c r="AF408" s="354" t="e">
        <f t="shared" ca="1" si="715"/>
        <v>#DIV/0!</v>
      </c>
      <c r="AG408" s="100" t="e">
        <f t="shared" ca="1" si="716"/>
        <v>#DIV/0!</v>
      </c>
      <c r="AH408" s="100" t="e">
        <f t="shared" ca="1" si="717"/>
        <v>#DIV/0!</v>
      </c>
      <c r="AI408" s="354" t="e">
        <f t="shared" ca="1" si="718"/>
        <v>#DIV/0!</v>
      </c>
      <c r="AJ408" s="100" t="e">
        <f t="shared" ca="1" si="719"/>
        <v>#DIV/0!</v>
      </c>
      <c r="AK408" s="100" t="e">
        <f t="shared" ca="1" si="720"/>
        <v>#DIV/0!</v>
      </c>
      <c r="AL408" s="354" t="e">
        <f t="shared" ca="1" si="721"/>
        <v>#DIV/0!</v>
      </c>
      <c r="AM408" s="354" t="e">
        <f t="shared" ca="1" si="722"/>
        <v>#DIV/0!</v>
      </c>
      <c r="AN408" s="100" t="e">
        <f t="shared" ref="AN408:AO408" ca="1" si="779">SUM(AL404:AL408)</f>
        <v>#DIV/0!</v>
      </c>
      <c r="AO408" s="100" t="e">
        <f t="shared" ca="1" si="779"/>
        <v>#DIV/0!</v>
      </c>
      <c r="AP408" s="355" t="e">
        <f t="shared" ca="1" si="724"/>
        <v>#DIV/0!</v>
      </c>
      <c r="AQ408" s="355" t="e">
        <f t="shared" ca="1" si="725"/>
        <v>#DIV/0!</v>
      </c>
      <c r="AR408" s="355" t="e">
        <f t="shared" si="726"/>
        <v>#DIV/0!</v>
      </c>
      <c r="AS408" s="355" t="e">
        <f t="shared" si="727"/>
        <v>#DIV/0!</v>
      </c>
      <c r="AT408" s="355" t="e">
        <f t="shared" ca="1" si="728"/>
        <v>#DIV/0!</v>
      </c>
      <c r="AU408" s="355" t="e">
        <f t="shared" ca="1" si="729"/>
        <v>#DIV/0!</v>
      </c>
      <c r="AV408" s="355" t="e">
        <f t="shared" ca="1" si="730"/>
        <v>#DIV/0!</v>
      </c>
      <c r="AW408" s="379">
        <f t="shared" ca="1" si="731"/>
        <v>0</v>
      </c>
      <c r="AX408" s="351">
        <f t="shared" ca="1" si="732"/>
        <v>0</v>
      </c>
      <c r="AY408" s="174">
        <f t="shared" ca="1" si="733"/>
        <v>0</v>
      </c>
      <c r="AZ408" s="174">
        <f t="shared" ca="1" si="734"/>
        <v>0</v>
      </c>
      <c r="BA408" s="351"/>
      <c r="BB408" s="174"/>
      <c r="BC408" s="174"/>
      <c r="BD408" s="352">
        <f t="shared" si="735"/>
        <v>-1</v>
      </c>
      <c r="BE408" s="267">
        <f t="shared" si="736"/>
        <v>-6</v>
      </c>
      <c r="BF408" s="267">
        <f t="shared" si="737"/>
        <v>-5</v>
      </c>
      <c r="BG408" s="354">
        <f t="shared" ca="1" si="738"/>
        <v>1</v>
      </c>
      <c r="BH408" s="100">
        <f t="shared" ca="1" si="739"/>
        <v>15</v>
      </c>
      <c r="BI408" s="100">
        <f t="shared" ca="1" si="740"/>
        <v>7</v>
      </c>
      <c r="BJ408" s="354">
        <f t="shared" ca="1" si="741"/>
        <v>0</v>
      </c>
      <c r="BK408" s="100">
        <f t="shared" ca="1" si="742"/>
        <v>0</v>
      </c>
      <c r="BL408" s="100">
        <f t="shared" ca="1" si="743"/>
        <v>0</v>
      </c>
      <c r="BM408" s="354">
        <f t="shared" ca="1" si="744"/>
        <v>0</v>
      </c>
      <c r="BN408" s="354"/>
      <c r="BQ408" s="355" t="str">
        <f t="shared" ca="1" si="745"/>
        <v/>
      </c>
      <c r="BR408" s="355" t="str">
        <f t="shared" ca="1" si="746"/>
        <v/>
      </c>
      <c r="BS408" s="355"/>
      <c r="BT408" s="355" t="str">
        <f t="shared" si="747"/>
        <v xml:space="preserve">wr6D </v>
      </c>
      <c r="BU408" s="355" t="str">
        <f t="shared" ca="1" si="748"/>
        <v xml:space="preserve">wr15'15&lt;1S </v>
      </c>
      <c r="BV408" s="355" t="str">
        <f t="shared" ca="1" si="749"/>
        <v/>
      </c>
      <c r="BW408" s="355"/>
      <c r="BX408" s="379" t="e">
        <f t="shared" ca="1" si="750"/>
        <v>#DIV/0!</v>
      </c>
      <c r="BY408" s="351" t="e">
        <f t="shared" ca="1" si="751"/>
        <v>#DIV/0!</v>
      </c>
      <c r="BZ408" s="174" t="e">
        <f t="shared" ca="1" si="752"/>
        <v>#DIV/0!</v>
      </c>
      <c r="CA408" s="174" t="e">
        <f t="shared" ca="1" si="753"/>
        <v>#DIV/0!</v>
      </c>
      <c r="CB408" s="351"/>
      <c r="CC408" s="174"/>
      <c r="CD408" s="174"/>
      <c r="CE408" s="352" t="e">
        <f t="shared" si="754"/>
        <v>#DIV/0!</v>
      </c>
      <c r="CF408" s="267" t="e">
        <f t="shared" si="755"/>
        <v>#DIV/0!</v>
      </c>
      <c r="CG408" s="267" t="e">
        <f t="shared" si="756"/>
        <v>#DIV/0!</v>
      </c>
      <c r="CH408" s="354" t="e">
        <f t="shared" ca="1" si="757"/>
        <v>#DIV/0!</v>
      </c>
      <c r="CI408" s="100" t="e">
        <f t="shared" ca="1" si="758"/>
        <v>#DIV/0!</v>
      </c>
      <c r="CJ408" s="100" t="e">
        <f t="shared" ca="1" si="759"/>
        <v>#DIV/0!</v>
      </c>
      <c r="CK408" s="354" t="e">
        <f t="shared" ca="1" si="760"/>
        <v>#DIV/0!</v>
      </c>
      <c r="CL408" s="100" t="e">
        <f t="shared" ca="1" si="761"/>
        <v>#DIV/0!</v>
      </c>
      <c r="CM408" s="100" t="e">
        <f t="shared" ca="1" si="762"/>
        <v>#DIV/0!</v>
      </c>
      <c r="CN408" s="354" t="e">
        <f t="shared" ca="1" si="763"/>
        <v>#DIV/0!</v>
      </c>
      <c r="CO408" s="354"/>
      <c r="CR408" s="355" t="e">
        <f t="shared" ca="1" si="764"/>
        <v>#DIV/0!</v>
      </c>
      <c r="CS408" s="355" t="e">
        <f t="shared" ca="1" si="765"/>
        <v>#DIV/0!</v>
      </c>
      <c r="CT408" s="355"/>
      <c r="CU408" s="355" t="e">
        <f t="shared" si="766"/>
        <v>#DIV/0!</v>
      </c>
      <c r="CV408" s="355" t="e">
        <f t="shared" ca="1" si="767"/>
        <v>#DIV/0!</v>
      </c>
      <c r="CW408" s="355" t="e">
        <f t="shared" ca="1" si="768"/>
        <v>#DIV/0!</v>
      </c>
      <c r="CX408" s="402"/>
      <c r="CY408" t="e">
        <f t="shared" ca="1" si="769"/>
        <v>#DIV/0!</v>
      </c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</row>
    <row r="409" spans="1:133" x14ac:dyDescent="0.25">
      <c r="A409" s="126">
        <v>330</v>
      </c>
      <c r="B409" s="123" t="str">
        <f>IF(ввод!F332="","",ввод!F332)</f>
        <v/>
      </c>
      <c r="C409" s="123" t="str">
        <f>IF(ввод!G332="","",ввод!G332)</f>
        <v/>
      </c>
      <c r="D409" s="123" t="str">
        <f>IF(ввод!H332="","",ввод!H332)</f>
        <v/>
      </c>
      <c r="E409" s="124" t="str">
        <f>IF(ввод!I332="","",ввод!I332)</f>
        <v/>
      </c>
      <c r="F409" s="100" t="str">
        <f t="shared" si="665"/>
        <v/>
      </c>
      <c r="G409" s="257" t="str">
        <f>IF(AND(F409&gt;=2,COUNTA(ввод!D332)=1),1,"")</f>
        <v/>
      </c>
      <c r="H409" s="100" t="e">
        <f t="shared" si="701"/>
        <v>#DIV/0!</v>
      </c>
      <c r="K409" s="100" t="e">
        <f t="shared" si="697"/>
        <v>#DIV/0!</v>
      </c>
      <c r="M409" s="100" t="e">
        <f>IF(ISNUMBER(парам!$B$8),K409-парам!$B$8,K409-$B$3)</f>
        <v>#DIV/0!</v>
      </c>
      <c r="N409" s="100" t="e">
        <f t="shared" si="698"/>
        <v>#DIV/0!</v>
      </c>
      <c r="O409" s="125" t="e">
        <f t="shared" ca="1" si="702"/>
        <v>#DIV/0!</v>
      </c>
      <c r="P409" s="100">
        <f t="shared" si="703"/>
        <v>0</v>
      </c>
      <c r="Q409" s="100">
        <f t="shared" si="699"/>
        <v>0</v>
      </c>
      <c r="R409" s="125">
        <f t="shared" ca="1" si="704"/>
        <v>0</v>
      </c>
      <c r="S409" s="100" t="e">
        <f t="shared" si="770"/>
        <v>#DIV/0!</v>
      </c>
      <c r="T409" s="100" t="e">
        <f t="shared" si="705"/>
        <v>#DIV/0!</v>
      </c>
      <c r="U409" s="125" t="e">
        <f t="shared" ca="1" si="771"/>
        <v>#DIV/0!</v>
      </c>
      <c r="V409" s="174" t="e">
        <f t="shared" ca="1" si="706"/>
        <v>#DIV/0!</v>
      </c>
      <c r="W409" s="351" t="e">
        <f t="shared" ca="1" si="707"/>
        <v>#DIV/0!</v>
      </c>
      <c r="X409" s="174" t="e">
        <f t="shared" ca="1" si="708"/>
        <v>#DIV/0!</v>
      </c>
      <c r="Y409" s="174" t="e">
        <f t="shared" ca="1" si="709"/>
        <v>#DIV/0!</v>
      </c>
      <c r="Z409" s="351" t="e">
        <f t="shared" si="710"/>
        <v>#DIV/0!</v>
      </c>
      <c r="AA409" s="174" t="e">
        <f t="shared" si="711"/>
        <v>#DIV/0!</v>
      </c>
      <c r="AB409" s="174" t="e">
        <f t="shared" si="712"/>
        <v>#DIV/0!</v>
      </c>
      <c r="AC409" s="352" t="e">
        <f t="shared" si="772"/>
        <v>#DIV/0!</v>
      </c>
      <c r="AD409" s="267" t="e">
        <f t="shared" si="713"/>
        <v>#DIV/0!</v>
      </c>
      <c r="AE409" s="267" t="e">
        <f t="shared" si="714"/>
        <v>#DIV/0!</v>
      </c>
      <c r="AF409" s="354" t="e">
        <f t="shared" ca="1" si="715"/>
        <v>#DIV/0!</v>
      </c>
      <c r="AG409" s="100" t="e">
        <f t="shared" ca="1" si="716"/>
        <v>#DIV/0!</v>
      </c>
      <c r="AH409" s="100" t="e">
        <f t="shared" ca="1" si="717"/>
        <v>#DIV/0!</v>
      </c>
      <c r="AI409" s="354" t="e">
        <f t="shared" ca="1" si="718"/>
        <v>#DIV/0!</v>
      </c>
      <c r="AJ409" s="100" t="e">
        <f t="shared" ca="1" si="719"/>
        <v>#DIV/0!</v>
      </c>
      <c r="AK409" s="100" t="e">
        <f t="shared" ca="1" si="720"/>
        <v>#DIV/0!</v>
      </c>
      <c r="AL409" s="354" t="e">
        <f t="shared" ca="1" si="721"/>
        <v>#DIV/0!</v>
      </c>
      <c r="AM409" s="354" t="e">
        <f t="shared" ca="1" si="722"/>
        <v>#DIV/0!</v>
      </c>
      <c r="AN409" s="100" t="e">
        <f t="shared" ref="AN409:AO409" ca="1" si="780">SUM(AL405:AL409)</f>
        <v>#DIV/0!</v>
      </c>
      <c r="AO409" s="100" t="e">
        <f t="shared" ca="1" si="780"/>
        <v>#DIV/0!</v>
      </c>
      <c r="AP409" s="355" t="e">
        <f t="shared" ca="1" si="724"/>
        <v>#DIV/0!</v>
      </c>
      <c r="AQ409" s="355" t="e">
        <f t="shared" ca="1" si="725"/>
        <v>#DIV/0!</v>
      </c>
      <c r="AR409" s="355" t="e">
        <f t="shared" si="726"/>
        <v>#DIV/0!</v>
      </c>
      <c r="AS409" s="355" t="e">
        <f t="shared" si="727"/>
        <v>#DIV/0!</v>
      </c>
      <c r="AT409" s="355" t="e">
        <f t="shared" ca="1" si="728"/>
        <v>#DIV/0!</v>
      </c>
      <c r="AU409" s="355" t="e">
        <f t="shared" ca="1" si="729"/>
        <v>#DIV/0!</v>
      </c>
      <c r="AV409" s="355" t="e">
        <f t="shared" ca="1" si="730"/>
        <v>#DIV/0!</v>
      </c>
      <c r="AW409" s="379">
        <f t="shared" ca="1" si="731"/>
        <v>0</v>
      </c>
      <c r="AX409" s="351">
        <f t="shared" ca="1" si="732"/>
        <v>0</v>
      </c>
      <c r="AY409" s="174">
        <f t="shared" ca="1" si="733"/>
        <v>0</v>
      </c>
      <c r="AZ409" s="174">
        <f t="shared" ca="1" si="734"/>
        <v>0</v>
      </c>
      <c r="BA409" s="351"/>
      <c r="BB409" s="174"/>
      <c r="BC409" s="174"/>
      <c r="BD409" s="352">
        <f t="shared" si="735"/>
        <v>-1</v>
      </c>
      <c r="BE409" s="267">
        <f t="shared" si="736"/>
        <v>-6</v>
      </c>
      <c r="BF409" s="267">
        <f t="shared" si="737"/>
        <v>-5</v>
      </c>
      <c r="BG409" s="354">
        <f t="shared" ca="1" si="738"/>
        <v>1</v>
      </c>
      <c r="BH409" s="100">
        <f t="shared" ca="1" si="739"/>
        <v>15</v>
      </c>
      <c r="BI409" s="100">
        <f t="shared" ca="1" si="740"/>
        <v>7</v>
      </c>
      <c r="BJ409" s="354">
        <f t="shared" ca="1" si="741"/>
        <v>0</v>
      </c>
      <c r="BK409" s="100">
        <f t="shared" ca="1" si="742"/>
        <v>0</v>
      </c>
      <c r="BL409" s="100">
        <f t="shared" ca="1" si="743"/>
        <v>0</v>
      </c>
      <c r="BM409" s="354">
        <f t="shared" ca="1" si="744"/>
        <v>0</v>
      </c>
      <c r="BN409" s="354"/>
      <c r="BQ409" s="355" t="str">
        <f t="shared" ca="1" si="745"/>
        <v/>
      </c>
      <c r="BR409" s="355" t="str">
        <f t="shared" ca="1" si="746"/>
        <v/>
      </c>
      <c r="BS409" s="355"/>
      <c r="BT409" s="355" t="str">
        <f t="shared" si="747"/>
        <v xml:space="preserve">wr6D </v>
      </c>
      <c r="BU409" s="355" t="str">
        <f t="shared" ca="1" si="748"/>
        <v xml:space="preserve">wr15'15&lt;1S </v>
      </c>
      <c r="BV409" s="355" t="str">
        <f t="shared" ca="1" si="749"/>
        <v/>
      </c>
      <c r="BW409" s="355"/>
      <c r="BX409" s="379" t="e">
        <f t="shared" ca="1" si="750"/>
        <v>#DIV/0!</v>
      </c>
      <c r="BY409" s="351" t="e">
        <f t="shared" ca="1" si="751"/>
        <v>#DIV/0!</v>
      </c>
      <c r="BZ409" s="174" t="e">
        <f t="shared" ca="1" si="752"/>
        <v>#DIV/0!</v>
      </c>
      <c r="CA409" s="174" t="e">
        <f t="shared" ca="1" si="753"/>
        <v>#DIV/0!</v>
      </c>
      <c r="CB409" s="351"/>
      <c r="CC409" s="174"/>
      <c r="CD409" s="174"/>
      <c r="CE409" s="352" t="e">
        <f t="shared" si="754"/>
        <v>#DIV/0!</v>
      </c>
      <c r="CF409" s="267" t="e">
        <f t="shared" si="755"/>
        <v>#DIV/0!</v>
      </c>
      <c r="CG409" s="267" t="e">
        <f t="shared" si="756"/>
        <v>#DIV/0!</v>
      </c>
      <c r="CH409" s="354" t="e">
        <f t="shared" ca="1" si="757"/>
        <v>#DIV/0!</v>
      </c>
      <c r="CI409" s="100" t="e">
        <f t="shared" ca="1" si="758"/>
        <v>#DIV/0!</v>
      </c>
      <c r="CJ409" s="100" t="e">
        <f t="shared" ca="1" si="759"/>
        <v>#DIV/0!</v>
      </c>
      <c r="CK409" s="354" t="e">
        <f t="shared" ca="1" si="760"/>
        <v>#DIV/0!</v>
      </c>
      <c r="CL409" s="100" t="e">
        <f t="shared" ca="1" si="761"/>
        <v>#DIV/0!</v>
      </c>
      <c r="CM409" s="100" t="e">
        <f t="shared" ca="1" si="762"/>
        <v>#DIV/0!</v>
      </c>
      <c r="CN409" s="354" t="e">
        <f t="shared" ca="1" si="763"/>
        <v>#DIV/0!</v>
      </c>
      <c r="CO409" s="354"/>
      <c r="CR409" s="355" t="e">
        <f t="shared" ca="1" si="764"/>
        <v>#DIV/0!</v>
      </c>
      <c r="CS409" s="355" t="e">
        <f t="shared" ca="1" si="765"/>
        <v>#DIV/0!</v>
      </c>
      <c r="CT409" s="355"/>
      <c r="CU409" s="355" t="e">
        <f t="shared" si="766"/>
        <v>#DIV/0!</v>
      </c>
      <c r="CV409" s="355" t="e">
        <f t="shared" ca="1" si="767"/>
        <v>#DIV/0!</v>
      </c>
      <c r="CW409" s="355" t="e">
        <f t="shared" ca="1" si="768"/>
        <v>#DIV/0!</v>
      </c>
      <c r="CX409" s="402"/>
      <c r="CY409" t="e">
        <f t="shared" ca="1" si="769"/>
        <v>#DIV/0!</v>
      </c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</row>
    <row r="410" spans="1:133" x14ac:dyDescent="0.25">
      <c r="A410" s="126">
        <v>331</v>
      </c>
      <c r="B410" s="123" t="str">
        <f>IF(ввод!F333="","",ввод!F333)</f>
        <v/>
      </c>
      <c r="C410" s="123" t="str">
        <f>IF(ввод!G333="","",ввод!G333)</f>
        <v/>
      </c>
      <c r="D410" s="123" t="str">
        <f>IF(ввод!H333="","",ввод!H333)</f>
        <v/>
      </c>
      <c r="E410" s="124" t="str">
        <f>IF(ввод!I333="","",ввод!I333)</f>
        <v/>
      </c>
      <c r="F410" s="100" t="str">
        <f t="shared" si="665"/>
        <v/>
      </c>
      <c r="G410" s="257" t="str">
        <f>IF(AND(F410&gt;=2,COUNTA(ввод!D333)=1),1,"")</f>
        <v/>
      </c>
      <c r="H410" s="100" t="e">
        <f t="shared" si="701"/>
        <v>#DIV/0!</v>
      </c>
      <c r="K410" s="100" t="e">
        <f t="shared" si="697"/>
        <v>#DIV/0!</v>
      </c>
      <c r="M410" s="100" t="e">
        <f>IF(ISNUMBER(парам!$B$8),K410-парам!$B$8,K410-$B$3)</f>
        <v>#DIV/0!</v>
      </c>
      <c r="N410" s="100" t="e">
        <f t="shared" si="698"/>
        <v>#DIV/0!</v>
      </c>
      <c r="O410" s="125" t="e">
        <f t="shared" ca="1" si="702"/>
        <v>#DIV/0!</v>
      </c>
      <c r="P410" s="100">
        <f t="shared" si="703"/>
        <v>0</v>
      </c>
      <c r="Q410" s="100">
        <f t="shared" si="699"/>
        <v>0</v>
      </c>
      <c r="R410" s="125">
        <f t="shared" ca="1" si="704"/>
        <v>0</v>
      </c>
      <c r="S410" s="100" t="e">
        <f t="shared" si="770"/>
        <v>#DIV/0!</v>
      </c>
      <c r="T410" s="100" t="e">
        <f t="shared" si="705"/>
        <v>#DIV/0!</v>
      </c>
      <c r="U410" s="125" t="e">
        <f t="shared" ca="1" si="771"/>
        <v>#DIV/0!</v>
      </c>
      <c r="V410" s="174" t="e">
        <f t="shared" ca="1" si="706"/>
        <v>#DIV/0!</v>
      </c>
      <c r="W410" s="351" t="e">
        <f t="shared" ca="1" si="707"/>
        <v>#DIV/0!</v>
      </c>
      <c r="X410" s="174" t="e">
        <f t="shared" ca="1" si="708"/>
        <v>#DIV/0!</v>
      </c>
      <c r="Y410" s="174" t="e">
        <f t="shared" ca="1" si="709"/>
        <v>#DIV/0!</v>
      </c>
      <c r="Z410" s="351" t="e">
        <f t="shared" si="710"/>
        <v>#DIV/0!</v>
      </c>
      <c r="AA410" s="174" t="e">
        <f t="shared" si="711"/>
        <v>#DIV/0!</v>
      </c>
      <c r="AB410" s="174" t="e">
        <f t="shared" si="712"/>
        <v>#DIV/0!</v>
      </c>
      <c r="AC410" s="352" t="e">
        <f t="shared" si="772"/>
        <v>#DIV/0!</v>
      </c>
      <c r="AD410" s="267" t="e">
        <f t="shared" si="713"/>
        <v>#DIV/0!</v>
      </c>
      <c r="AE410" s="267" t="e">
        <f t="shared" si="714"/>
        <v>#DIV/0!</v>
      </c>
      <c r="AF410" s="354" t="e">
        <f t="shared" ca="1" si="715"/>
        <v>#DIV/0!</v>
      </c>
      <c r="AG410" s="100" t="e">
        <f t="shared" ca="1" si="716"/>
        <v>#DIV/0!</v>
      </c>
      <c r="AH410" s="100" t="e">
        <f t="shared" ca="1" si="717"/>
        <v>#DIV/0!</v>
      </c>
      <c r="AI410" s="354" t="e">
        <f t="shared" ca="1" si="718"/>
        <v>#DIV/0!</v>
      </c>
      <c r="AJ410" s="100" t="e">
        <f t="shared" ca="1" si="719"/>
        <v>#DIV/0!</v>
      </c>
      <c r="AK410" s="100" t="e">
        <f t="shared" ca="1" si="720"/>
        <v>#DIV/0!</v>
      </c>
      <c r="AL410" s="354" t="e">
        <f t="shared" ca="1" si="721"/>
        <v>#DIV/0!</v>
      </c>
      <c r="AM410" s="354" t="e">
        <f t="shared" ca="1" si="722"/>
        <v>#DIV/0!</v>
      </c>
      <c r="AN410" s="100" t="e">
        <f t="shared" ref="AN410:AO410" ca="1" si="781">SUM(AL406:AL410)</f>
        <v>#DIV/0!</v>
      </c>
      <c r="AO410" s="100" t="e">
        <f t="shared" ca="1" si="781"/>
        <v>#DIV/0!</v>
      </c>
      <c r="AP410" s="355" t="e">
        <f t="shared" ca="1" si="724"/>
        <v>#DIV/0!</v>
      </c>
      <c r="AQ410" s="355" t="e">
        <f t="shared" ca="1" si="725"/>
        <v>#DIV/0!</v>
      </c>
      <c r="AR410" s="355" t="e">
        <f t="shared" si="726"/>
        <v>#DIV/0!</v>
      </c>
      <c r="AS410" s="355" t="e">
        <f t="shared" si="727"/>
        <v>#DIV/0!</v>
      </c>
      <c r="AT410" s="355" t="e">
        <f t="shared" ca="1" si="728"/>
        <v>#DIV/0!</v>
      </c>
      <c r="AU410" s="355" t="e">
        <f t="shared" ca="1" si="729"/>
        <v>#DIV/0!</v>
      </c>
      <c r="AV410" s="355" t="e">
        <f t="shared" ca="1" si="730"/>
        <v>#DIV/0!</v>
      </c>
      <c r="AW410" s="379">
        <f t="shared" ca="1" si="731"/>
        <v>0</v>
      </c>
      <c r="AX410" s="351">
        <f t="shared" ca="1" si="732"/>
        <v>0</v>
      </c>
      <c r="AY410" s="174">
        <f t="shared" ca="1" si="733"/>
        <v>0</v>
      </c>
      <c r="AZ410" s="174">
        <f t="shared" ca="1" si="734"/>
        <v>0</v>
      </c>
      <c r="BA410" s="351"/>
      <c r="BB410" s="174"/>
      <c r="BC410" s="174"/>
      <c r="BD410" s="352">
        <f t="shared" si="735"/>
        <v>-1</v>
      </c>
      <c r="BE410" s="267">
        <f t="shared" si="736"/>
        <v>-6</v>
      </c>
      <c r="BF410" s="267">
        <f t="shared" si="737"/>
        <v>-5</v>
      </c>
      <c r="BG410" s="354">
        <f t="shared" ca="1" si="738"/>
        <v>1</v>
      </c>
      <c r="BH410" s="100">
        <f t="shared" ca="1" si="739"/>
        <v>15</v>
      </c>
      <c r="BI410" s="100">
        <f t="shared" ca="1" si="740"/>
        <v>7</v>
      </c>
      <c r="BJ410" s="354">
        <f t="shared" ca="1" si="741"/>
        <v>0</v>
      </c>
      <c r="BK410" s="100">
        <f t="shared" ca="1" si="742"/>
        <v>0</v>
      </c>
      <c r="BL410" s="100">
        <f t="shared" ca="1" si="743"/>
        <v>0</v>
      </c>
      <c r="BM410" s="354">
        <f t="shared" ca="1" si="744"/>
        <v>0</v>
      </c>
      <c r="BN410" s="354"/>
      <c r="BQ410" s="355" t="str">
        <f t="shared" ca="1" si="745"/>
        <v/>
      </c>
      <c r="BR410" s="355" t="str">
        <f t="shared" ca="1" si="746"/>
        <v/>
      </c>
      <c r="BS410" s="355"/>
      <c r="BT410" s="355" t="str">
        <f t="shared" si="747"/>
        <v xml:space="preserve">wr6D </v>
      </c>
      <c r="BU410" s="355" t="str">
        <f t="shared" ca="1" si="748"/>
        <v xml:space="preserve">wr15'15&lt;1S </v>
      </c>
      <c r="BV410" s="355" t="str">
        <f t="shared" ca="1" si="749"/>
        <v/>
      </c>
      <c r="BW410" s="355"/>
      <c r="BX410" s="379" t="e">
        <f t="shared" ca="1" si="750"/>
        <v>#DIV/0!</v>
      </c>
      <c r="BY410" s="351" t="e">
        <f t="shared" ca="1" si="751"/>
        <v>#DIV/0!</v>
      </c>
      <c r="BZ410" s="174" t="e">
        <f t="shared" ca="1" si="752"/>
        <v>#DIV/0!</v>
      </c>
      <c r="CA410" s="174" t="e">
        <f t="shared" ca="1" si="753"/>
        <v>#DIV/0!</v>
      </c>
      <c r="CB410" s="351"/>
      <c r="CC410" s="174"/>
      <c r="CD410" s="174"/>
      <c r="CE410" s="352" t="e">
        <f t="shared" si="754"/>
        <v>#DIV/0!</v>
      </c>
      <c r="CF410" s="267" t="e">
        <f t="shared" si="755"/>
        <v>#DIV/0!</v>
      </c>
      <c r="CG410" s="267" t="e">
        <f t="shared" si="756"/>
        <v>#DIV/0!</v>
      </c>
      <c r="CH410" s="354" t="e">
        <f t="shared" ca="1" si="757"/>
        <v>#DIV/0!</v>
      </c>
      <c r="CI410" s="100" t="e">
        <f t="shared" ca="1" si="758"/>
        <v>#DIV/0!</v>
      </c>
      <c r="CJ410" s="100" t="e">
        <f t="shared" ca="1" si="759"/>
        <v>#DIV/0!</v>
      </c>
      <c r="CK410" s="354" t="e">
        <f t="shared" ca="1" si="760"/>
        <v>#DIV/0!</v>
      </c>
      <c r="CL410" s="100" t="e">
        <f t="shared" ca="1" si="761"/>
        <v>#DIV/0!</v>
      </c>
      <c r="CM410" s="100" t="e">
        <f t="shared" ca="1" si="762"/>
        <v>#DIV/0!</v>
      </c>
      <c r="CN410" s="354" t="e">
        <f t="shared" ca="1" si="763"/>
        <v>#DIV/0!</v>
      </c>
      <c r="CO410" s="354"/>
      <c r="CR410" s="355" t="e">
        <f t="shared" ca="1" si="764"/>
        <v>#DIV/0!</v>
      </c>
      <c r="CS410" s="355" t="e">
        <f t="shared" ca="1" si="765"/>
        <v>#DIV/0!</v>
      </c>
      <c r="CT410" s="355"/>
      <c r="CU410" s="355" t="e">
        <f t="shared" si="766"/>
        <v>#DIV/0!</v>
      </c>
      <c r="CV410" s="355" t="e">
        <f t="shared" ca="1" si="767"/>
        <v>#DIV/0!</v>
      </c>
      <c r="CW410" s="355" t="e">
        <f t="shared" ca="1" si="768"/>
        <v>#DIV/0!</v>
      </c>
      <c r="CX410" s="402"/>
      <c r="CY410" t="e">
        <f t="shared" ca="1" si="769"/>
        <v>#DIV/0!</v>
      </c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</row>
    <row r="411" spans="1:133" x14ac:dyDescent="0.25">
      <c r="A411" s="126">
        <v>332</v>
      </c>
      <c r="B411" s="123" t="str">
        <f>IF(ввод!F334="","",ввод!F334)</f>
        <v/>
      </c>
      <c r="C411" s="123" t="str">
        <f>IF(ввод!G334="","",ввод!G334)</f>
        <v/>
      </c>
      <c r="D411" s="123" t="str">
        <f>IF(ввод!H334="","",ввод!H334)</f>
        <v/>
      </c>
      <c r="E411" s="124" t="str">
        <f>IF(ввод!I334="","",ввод!I334)</f>
        <v/>
      </c>
      <c r="F411" s="100" t="str">
        <f t="shared" si="665"/>
        <v/>
      </c>
      <c r="G411" s="257" t="str">
        <f>IF(AND(F411&gt;=2,COUNTA(ввод!D334)=1),1,"")</f>
        <v/>
      </c>
      <c r="H411" s="100" t="e">
        <f t="shared" si="701"/>
        <v>#DIV/0!</v>
      </c>
      <c r="K411" s="100" t="e">
        <f t="shared" si="697"/>
        <v>#DIV/0!</v>
      </c>
      <c r="M411" s="100" t="e">
        <f>IF(ISNUMBER(парам!$B$8),K411-парам!$B$8,K411-$B$3)</f>
        <v>#DIV/0!</v>
      </c>
      <c r="N411" s="100" t="e">
        <f t="shared" si="698"/>
        <v>#DIV/0!</v>
      </c>
      <c r="O411" s="125" t="e">
        <f t="shared" ca="1" si="702"/>
        <v>#DIV/0!</v>
      </c>
      <c r="P411" s="100">
        <f t="shared" si="703"/>
        <v>0</v>
      </c>
      <c r="Q411" s="100">
        <f t="shared" si="699"/>
        <v>0</v>
      </c>
      <c r="R411" s="125">
        <f t="shared" ca="1" si="704"/>
        <v>0</v>
      </c>
      <c r="S411" s="100" t="e">
        <f t="shared" si="770"/>
        <v>#DIV/0!</v>
      </c>
      <c r="T411" s="100" t="e">
        <f t="shared" si="705"/>
        <v>#DIV/0!</v>
      </c>
      <c r="U411" s="125" t="e">
        <f t="shared" ca="1" si="771"/>
        <v>#DIV/0!</v>
      </c>
      <c r="V411" s="174" t="e">
        <f t="shared" ca="1" si="706"/>
        <v>#DIV/0!</v>
      </c>
      <c r="W411" s="351" t="e">
        <f t="shared" ca="1" si="707"/>
        <v>#DIV/0!</v>
      </c>
      <c r="X411" s="174" t="e">
        <f t="shared" ca="1" si="708"/>
        <v>#DIV/0!</v>
      </c>
      <c r="Y411" s="174" t="e">
        <f t="shared" ca="1" si="709"/>
        <v>#DIV/0!</v>
      </c>
      <c r="Z411" s="351" t="e">
        <f t="shared" si="710"/>
        <v>#DIV/0!</v>
      </c>
      <c r="AA411" s="174" t="e">
        <f t="shared" si="711"/>
        <v>#DIV/0!</v>
      </c>
      <c r="AB411" s="174" t="e">
        <f t="shared" si="712"/>
        <v>#DIV/0!</v>
      </c>
      <c r="AC411" s="352" t="e">
        <f t="shared" si="772"/>
        <v>#DIV/0!</v>
      </c>
      <c r="AD411" s="267" t="e">
        <f t="shared" si="713"/>
        <v>#DIV/0!</v>
      </c>
      <c r="AE411" s="267" t="e">
        <f t="shared" si="714"/>
        <v>#DIV/0!</v>
      </c>
      <c r="AF411" s="354" t="e">
        <f t="shared" ca="1" si="715"/>
        <v>#DIV/0!</v>
      </c>
      <c r="AG411" s="100" t="e">
        <f t="shared" ca="1" si="716"/>
        <v>#DIV/0!</v>
      </c>
      <c r="AH411" s="100" t="e">
        <f t="shared" ca="1" si="717"/>
        <v>#DIV/0!</v>
      </c>
      <c r="AI411" s="354" t="e">
        <f t="shared" ca="1" si="718"/>
        <v>#DIV/0!</v>
      </c>
      <c r="AJ411" s="100" t="e">
        <f t="shared" ca="1" si="719"/>
        <v>#DIV/0!</v>
      </c>
      <c r="AK411" s="100" t="e">
        <f t="shared" ca="1" si="720"/>
        <v>#DIV/0!</v>
      </c>
      <c r="AL411" s="354" t="e">
        <f t="shared" ca="1" si="721"/>
        <v>#DIV/0!</v>
      </c>
      <c r="AM411" s="354" t="e">
        <f t="shared" ca="1" si="722"/>
        <v>#DIV/0!</v>
      </c>
      <c r="AN411" s="100" t="e">
        <f t="shared" ref="AN411:AO411" ca="1" si="782">SUM(AL407:AL411)</f>
        <v>#DIV/0!</v>
      </c>
      <c r="AO411" s="100" t="e">
        <f t="shared" ca="1" si="782"/>
        <v>#DIV/0!</v>
      </c>
      <c r="AP411" s="355" t="e">
        <f t="shared" ca="1" si="724"/>
        <v>#DIV/0!</v>
      </c>
      <c r="AQ411" s="355" t="e">
        <f t="shared" ca="1" si="725"/>
        <v>#DIV/0!</v>
      </c>
      <c r="AR411" s="355" t="e">
        <f t="shared" si="726"/>
        <v>#DIV/0!</v>
      </c>
      <c r="AS411" s="355" t="e">
        <f t="shared" si="727"/>
        <v>#DIV/0!</v>
      </c>
      <c r="AT411" s="355" t="e">
        <f t="shared" ca="1" si="728"/>
        <v>#DIV/0!</v>
      </c>
      <c r="AU411" s="355" t="e">
        <f t="shared" ca="1" si="729"/>
        <v>#DIV/0!</v>
      </c>
      <c r="AV411" s="355" t="e">
        <f t="shared" ca="1" si="730"/>
        <v>#DIV/0!</v>
      </c>
      <c r="AW411" s="379">
        <f t="shared" ca="1" si="731"/>
        <v>0</v>
      </c>
      <c r="AX411" s="351">
        <f t="shared" ca="1" si="732"/>
        <v>0</v>
      </c>
      <c r="AY411" s="174">
        <f t="shared" ca="1" si="733"/>
        <v>0</v>
      </c>
      <c r="AZ411" s="174">
        <f t="shared" ca="1" si="734"/>
        <v>0</v>
      </c>
      <c r="BA411" s="351"/>
      <c r="BB411" s="174"/>
      <c r="BC411" s="174"/>
      <c r="BD411" s="352">
        <f t="shared" si="735"/>
        <v>-1</v>
      </c>
      <c r="BE411" s="267">
        <f t="shared" si="736"/>
        <v>-6</v>
      </c>
      <c r="BF411" s="267">
        <f t="shared" si="737"/>
        <v>-5</v>
      </c>
      <c r="BG411" s="354">
        <f t="shared" ca="1" si="738"/>
        <v>1</v>
      </c>
      <c r="BH411" s="100">
        <f t="shared" ca="1" si="739"/>
        <v>15</v>
      </c>
      <c r="BI411" s="100">
        <f t="shared" ca="1" si="740"/>
        <v>7</v>
      </c>
      <c r="BJ411" s="354">
        <f t="shared" ca="1" si="741"/>
        <v>0</v>
      </c>
      <c r="BK411" s="100">
        <f t="shared" ca="1" si="742"/>
        <v>0</v>
      </c>
      <c r="BL411" s="100">
        <f t="shared" ca="1" si="743"/>
        <v>0</v>
      </c>
      <c r="BM411" s="354">
        <f t="shared" ca="1" si="744"/>
        <v>0</v>
      </c>
      <c r="BN411" s="354"/>
      <c r="BQ411" s="355" t="str">
        <f t="shared" ca="1" si="745"/>
        <v/>
      </c>
      <c r="BR411" s="355" t="str">
        <f t="shared" ca="1" si="746"/>
        <v/>
      </c>
      <c r="BS411" s="355"/>
      <c r="BT411" s="355" t="str">
        <f t="shared" si="747"/>
        <v xml:space="preserve">wr6D </v>
      </c>
      <c r="BU411" s="355" t="str">
        <f t="shared" ca="1" si="748"/>
        <v xml:space="preserve">wr15'15&lt;1S </v>
      </c>
      <c r="BV411" s="355" t="str">
        <f t="shared" ca="1" si="749"/>
        <v/>
      </c>
      <c r="BW411" s="355"/>
      <c r="BX411" s="379" t="e">
        <f t="shared" ca="1" si="750"/>
        <v>#DIV/0!</v>
      </c>
      <c r="BY411" s="351" t="e">
        <f t="shared" ca="1" si="751"/>
        <v>#DIV/0!</v>
      </c>
      <c r="BZ411" s="174" t="e">
        <f t="shared" ca="1" si="752"/>
        <v>#DIV/0!</v>
      </c>
      <c r="CA411" s="174" t="e">
        <f t="shared" ca="1" si="753"/>
        <v>#DIV/0!</v>
      </c>
      <c r="CB411" s="351"/>
      <c r="CC411" s="174"/>
      <c r="CD411" s="174"/>
      <c r="CE411" s="352" t="e">
        <f t="shared" si="754"/>
        <v>#DIV/0!</v>
      </c>
      <c r="CF411" s="267" t="e">
        <f t="shared" si="755"/>
        <v>#DIV/0!</v>
      </c>
      <c r="CG411" s="267" t="e">
        <f t="shared" si="756"/>
        <v>#DIV/0!</v>
      </c>
      <c r="CH411" s="354" t="e">
        <f t="shared" ca="1" si="757"/>
        <v>#DIV/0!</v>
      </c>
      <c r="CI411" s="100" t="e">
        <f t="shared" ca="1" si="758"/>
        <v>#DIV/0!</v>
      </c>
      <c r="CJ411" s="100" t="e">
        <f t="shared" ca="1" si="759"/>
        <v>#DIV/0!</v>
      </c>
      <c r="CK411" s="354" t="e">
        <f t="shared" ca="1" si="760"/>
        <v>#DIV/0!</v>
      </c>
      <c r="CL411" s="100" t="e">
        <f t="shared" ca="1" si="761"/>
        <v>#DIV/0!</v>
      </c>
      <c r="CM411" s="100" t="e">
        <f t="shared" ca="1" si="762"/>
        <v>#DIV/0!</v>
      </c>
      <c r="CN411" s="354" t="e">
        <f t="shared" ca="1" si="763"/>
        <v>#DIV/0!</v>
      </c>
      <c r="CO411" s="354"/>
      <c r="CR411" s="355" t="e">
        <f t="shared" ca="1" si="764"/>
        <v>#DIV/0!</v>
      </c>
      <c r="CS411" s="355" t="e">
        <f t="shared" ca="1" si="765"/>
        <v>#DIV/0!</v>
      </c>
      <c r="CT411" s="355"/>
      <c r="CU411" s="355" t="e">
        <f t="shared" si="766"/>
        <v>#DIV/0!</v>
      </c>
      <c r="CV411" s="355" t="e">
        <f t="shared" ca="1" si="767"/>
        <v>#DIV/0!</v>
      </c>
      <c r="CW411" s="355" t="e">
        <f t="shared" ca="1" si="768"/>
        <v>#DIV/0!</v>
      </c>
      <c r="CX411" s="402"/>
      <c r="CY411" t="e">
        <f t="shared" ca="1" si="769"/>
        <v>#DIV/0!</v>
      </c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</row>
    <row r="412" spans="1:133" x14ac:dyDescent="0.25">
      <c r="A412" s="126">
        <v>333</v>
      </c>
      <c r="B412" s="123" t="str">
        <f>IF(ввод!F335="","",ввод!F335)</f>
        <v/>
      </c>
      <c r="C412" s="123" t="str">
        <f>IF(ввод!G335="","",ввод!G335)</f>
        <v/>
      </c>
      <c r="D412" s="123" t="str">
        <f>IF(ввод!H335="","",ввод!H335)</f>
        <v/>
      </c>
      <c r="E412" s="124" t="str">
        <f>IF(ввод!I335="","",ввод!I335)</f>
        <v/>
      </c>
      <c r="F412" s="100" t="str">
        <f t="shared" si="665"/>
        <v/>
      </c>
      <c r="G412" s="257" t="str">
        <f>IF(AND(F412&gt;=2,COUNTA(ввод!D335)=1),1,"")</f>
        <v/>
      </c>
      <c r="H412" s="100" t="e">
        <f t="shared" si="701"/>
        <v>#DIV/0!</v>
      </c>
      <c r="K412" s="100" t="e">
        <f t="shared" si="697"/>
        <v>#DIV/0!</v>
      </c>
      <c r="M412" s="100" t="e">
        <f>IF(ISNUMBER(парам!$B$8),K412-парам!$B$8,K412-$B$3)</f>
        <v>#DIV/0!</v>
      </c>
      <c r="N412" s="100" t="e">
        <f t="shared" si="698"/>
        <v>#DIV/0!</v>
      </c>
      <c r="O412" s="125" t="e">
        <f t="shared" ca="1" si="702"/>
        <v>#DIV/0!</v>
      </c>
      <c r="P412" s="100">
        <f t="shared" si="703"/>
        <v>0</v>
      </c>
      <c r="Q412" s="100">
        <f t="shared" si="699"/>
        <v>0</v>
      </c>
      <c r="R412" s="125">
        <f t="shared" ca="1" si="704"/>
        <v>0</v>
      </c>
      <c r="S412" s="100" t="e">
        <f t="shared" si="770"/>
        <v>#DIV/0!</v>
      </c>
      <c r="T412" s="100" t="e">
        <f t="shared" si="705"/>
        <v>#DIV/0!</v>
      </c>
      <c r="U412" s="125" t="e">
        <f t="shared" ca="1" si="771"/>
        <v>#DIV/0!</v>
      </c>
      <c r="V412" s="174" t="e">
        <f t="shared" ca="1" si="706"/>
        <v>#DIV/0!</v>
      </c>
      <c r="W412" s="351" t="e">
        <f t="shared" ca="1" si="707"/>
        <v>#DIV/0!</v>
      </c>
      <c r="X412" s="174" t="e">
        <f t="shared" ca="1" si="708"/>
        <v>#DIV/0!</v>
      </c>
      <c r="Y412" s="174" t="e">
        <f t="shared" ca="1" si="709"/>
        <v>#DIV/0!</v>
      </c>
      <c r="Z412" s="351" t="e">
        <f t="shared" si="710"/>
        <v>#DIV/0!</v>
      </c>
      <c r="AA412" s="174" t="e">
        <f t="shared" si="711"/>
        <v>#DIV/0!</v>
      </c>
      <c r="AB412" s="174" t="e">
        <f t="shared" si="712"/>
        <v>#DIV/0!</v>
      </c>
      <c r="AC412" s="352" t="e">
        <f t="shared" si="772"/>
        <v>#DIV/0!</v>
      </c>
      <c r="AD412" s="267" t="e">
        <f t="shared" si="713"/>
        <v>#DIV/0!</v>
      </c>
      <c r="AE412" s="267" t="e">
        <f t="shared" si="714"/>
        <v>#DIV/0!</v>
      </c>
      <c r="AF412" s="354" t="e">
        <f t="shared" ca="1" si="715"/>
        <v>#DIV/0!</v>
      </c>
      <c r="AG412" s="100" t="e">
        <f t="shared" ca="1" si="716"/>
        <v>#DIV/0!</v>
      </c>
      <c r="AH412" s="100" t="e">
        <f t="shared" ca="1" si="717"/>
        <v>#DIV/0!</v>
      </c>
      <c r="AI412" s="354" t="e">
        <f t="shared" ca="1" si="718"/>
        <v>#DIV/0!</v>
      </c>
      <c r="AJ412" s="100" t="e">
        <f t="shared" ca="1" si="719"/>
        <v>#DIV/0!</v>
      </c>
      <c r="AK412" s="100" t="e">
        <f t="shared" ca="1" si="720"/>
        <v>#DIV/0!</v>
      </c>
      <c r="AL412" s="354" t="e">
        <f t="shared" ca="1" si="721"/>
        <v>#DIV/0!</v>
      </c>
      <c r="AM412" s="354" t="e">
        <f t="shared" ca="1" si="722"/>
        <v>#DIV/0!</v>
      </c>
      <c r="AN412" s="100" t="e">
        <f t="shared" ref="AN412:AO412" ca="1" si="783">SUM(AL408:AL412)</f>
        <v>#DIV/0!</v>
      </c>
      <c r="AO412" s="100" t="e">
        <f t="shared" ca="1" si="783"/>
        <v>#DIV/0!</v>
      </c>
      <c r="AP412" s="355" t="e">
        <f t="shared" ca="1" si="724"/>
        <v>#DIV/0!</v>
      </c>
      <c r="AQ412" s="355" t="e">
        <f t="shared" ca="1" si="725"/>
        <v>#DIV/0!</v>
      </c>
      <c r="AR412" s="355" t="e">
        <f t="shared" si="726"/>
        <v>#DIV/0!</v>
      </c>
      <c r="AS412" s="355" t="e">
        <f t="shared" si="727"/>
        <v>#DIV/0!</v>
      </c>
      <c r="AT412" s="355" t="e">
        <f t="shared" ca="1" si="728"/>
        <v>#DIV/0!</v>
      </c>
      <c r="AU412" s="355" t="e">
        <f t="shared" ca="1" si="729"/>
        <v>#DIV/0!</v>
      </c>
      <c r="AV412" s="355" t="e">
        <f t="shared" ca="1" si="730"/>
        <v>#DIV/0!</v>
      </c>
      <c r="AW412" s="379">
        <f t="shared" ca="1" si="731"/>
        <v>0</v>
      </c>
      <c r="AX412" s="351">
        <f t="shared" ca="1" si="732"/>
        <v>0</v>
      </c>
      <c r="AY412" s="174">
        <f t="shared" ca="1" si="733"/>
        <v>0</v>
      </c>
      <c r="AZ412" s="174">
        <f t="shared" ca="1" si="734"/>
        <v>0</v>
      </c>
      <c r="BA412" s="351"/>
      <c r="BB412" s="174"/>
      <c r="BC412" s="174"/>
      <c r="BD412" s="352">
        <f t="shared" si="735"/>
        <v>-1</v>
      </c>
      <c r="BE412" s="267">
        <f t="shared" si="736"/>
        <v>-6</v>
      </c>
      <c r="BF412" s="267">
        <f t="shared" si="737"/>
        <v>-5</v>
      </c>
      <c r="BG412" s="354">
        <f t="shared" ca="1" si="738"/>
        <v>1</v>
      </c>
      <c r="BH412" s="100">
        <f t="shared" ca="1" si="739"/>
        <v>15</v>
      </c>
      <c r="BI412" s="100">
        <f t="shared" ca="1" si="740"/>
        <v>7</v>
      </c>
      <c r="BJ412" s="354">
        <f t="shared" ca="1" si="741"/>
        <v>0</v>
      </c>
      <c r="BK412" s="100">
        <f t="shared" ca="1" si="742"/>
        <v>0</v>
      </c>
      <c r="BL412" s="100">
        <f t="shared" ca="1" si="743"/>
        <v>0</v>
      </c>
      <c r="BM412" s="354">
        <f t="shared" ca="1" si="744"/>
        <v>0</v>
      </c>
      <c r="BN412" s="354"/>
      <c r="BQ412" s="355" t="str">
        <f t="shared" ca="1" si="745"/>
        <v/>
      </c>
      <c r="BR412" s="355" t="str">
        <f t="shared" ca="1" si="746"/>
        <v/>
      </c>
      <c r="BS412" s="355"/>
      <c r="BT412" s="355" t="str">
        <f t="shared" si="747"/>
        <v xml:space="preserve">wr6D </v>
      </c>
      <c r="BU412" s="355" t="str">
        <f t="shared" ca="1" si="748"/>
        <v xml:space="preserve">wr15'15&lt;1S </v>
      </c>
      <c r="BV412" s="355" t="str">
        <f t="shared" ca="1" si="749"/>
        <v/>
      </c>
      <c r="BW412" s="355"/>
      <c r="BX412" s="379" t="e">
        <f t="shared" ca="1" si="750"/>
        <v>#DIV/0!</v>
      </c>
      <c r="BY412" s="351" t="e">
        <f t="shared" ca="1" si="751"/>
        <v>#DIV/0!</v>
      </c>
      <c r="BZ412" s="174" t="e">
        <f t="shared" ca="1" si="752"/>
        <v>#DIV/0!</v>
      </c>
      <c r="CA412" s="174" t="e">
        <f t="shared" ca="1" si="753"/>
        <v>#DIV/0!</v>
      </c>
      <c r="CB412" s="351"/>
      <c r="CC412" s="174"/>
      <c r="CD412" s="174"/>
      <c r="CE412" s="352" t="e">
        <f t="shared" si="754"/>
        <v>#DIV/0!</v>
      </c>
      <c r="CF412" s="267" t="e">
        <f t="shared" si="755"/>
        <v>#DIV/0!</v>
      </c>
      <c r="CG412" s="267" t="e">
        <f t="shared" si="756"/>
        <v>#DIV/0!</v>
      </c>
      <c r="CH412" s="354" t="e">
        <f t="shared" ca="1" si="757"/>
        <v>#DIV/0!</v>
      </c>
      <c r="CI412" s="100" t="e">
        <f t="shared" ca="1" si="758"/>
        <v>#DIV/0!</v>
      </c>
      <c r="CJ412" s="100" t="e">
        <f t="shared" ca="1" si="759"/>
        <v>#DIV/0!</v>
      </c>
      <c r="CK412" s="354" t="e">
        <f t="shared" ca="1" si="760"/>
        <v>#DIV/0!</v>
      </c>
      <c r="CL412" s="100" t="e">
        <f t="shared" ca="1" si="761"/>
        <v>#DIV/0!</v>
      </c>
      <c r="CM412" s="100" t="e">
        <f t="shared" ca="1" si="762"/>
        <v>#DIV/0!</v>
      </c>
      <c r="CN412" s="354" t="e">
        <f t="shared" ca="1" si="763"/>
        <v>#DIV/0!</v>
      </c>
      <c r="CO412" s="354"/>
      <c r="CR412" s="355" t="e">
        <f t="shared" ca="1" si="764"/>
        <v>#DIV/0!</v>
      </c>
      <c r="CS412" s="355" t="e">
        <f t="shared" ca="1" si="765"/>
        <v>#DIV/0!</v>
      </c>
      <c r="CT412" s="355"/>
      <c r="CU412" s="355" t="e">
        <f t="shared" si="766"/>
        <v>#DIV/0!</v>
      </c>
      <c r="CV412" s="355" t="e">
        <f t="shared" ca="1" si="767"/>
        <v>#DIV/0!</v>
      </c>
      <c r="CW412" s="355" t="e">
        <f t="shared" ca="1" si="768"/>
        <v>#DIV/0!</v>
      </c>
      <c r="CX412" s="402"/>
      <c r="CY412" t="e">
        <f t="shared" ca="1" si="769"/>
        <v>#DIV/0!</v>
      </c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</row>
    <row r="413" spans="1:133" x14ac:dyDescent="0.25">
      <c r="A413" s="126">
        <v>334</v>
      </c>
      <c r="B413" s="123" t="str">
        <f>IF(ввод!F336="","",ввод!F336)</f>
        <v/>
      </c>
      <c r="C413" s="123" t="str">
        <f>IF(ввод!G336="","",ввод!G336)</f>
        <v/>
      </c>
      <c r="D413" s="123" t="str">
        <f>IF(ввод!H336="","",ввод!H336)</f>
        <v/>
      </c>
      <c r="E413" s="124" t="str">
        <f>IF(ввод!I336="","",ввод!I336)</f>
        <v/>
      </c>
      <c r="F413" s="100" t="str">
        <f t="shared" si="665"/>
        <v/>
      </c>
      <c r="G413" s="257" t="str">
        <f>IF(AND(F413&gt;=2,COUNTA(ввод!D336)=1),1,"")</f>
        <v/>
      </c>
      <c r="H413" s="100" t="e">
        <f t="shared" si="701"/>
        <v>#DIV/0!</v>
      </c>
      <c r="K413" s="100" t="e">
        <f t="shared" si="697"/>
        <v>#DIV/0!</v>
      </c>
      <c r="M413" s="100" t="e">
        <f>IF(ISNUMBER(парам!$B$8),K413-парам!$B$8,K413-$B$3)</f>
        <v>#DIV/0!</v>
      </c>
      <c r="N413" s="100" t="e">
        <f t="shared" si="698"/>
        <v>#DIV/0!</v>
      </c>
      <c r="O413" s="125" t="e">
        <f t="shared" ca="1" si="702"/>
        <v>#DIV/0!</v>
      </c>
      <c r="P413" s="100">
        <f t="shared" si="703"/>
        <v>0</v>
      </c>
      <c r="Q413" s="100">
        <f t="shared" si="699"/>
        <v>0</v>
      </c>
      <c r="R413" s="125">
        <f t="shared" ca="1" si="704"/>
        <v>0</v>
      </c>
      <c r="S413" s="100" t="e">
        <f t="shared" si="770"/>
        <v>#DIV/0!</v>
      </c>
      <c r="T413" s="100" t="e">
        <f t="shared" si="705"/>
        <v>#DIV/0!</v>
      </c>
      <c r="U413" s="125" t="e">
        <f t="shared" ca="1" si="771"/>
        <v>#DIV/0!</v>
      </c>
      <c r="V413" s="174" t="e">
        <f t="shared" ca="1" si="706"/>
        <v>#DIV/0!</v>
      </c>
      <c r="W413" s="351" t="e">
        <f t="shared" ca="1" si="707"/>
        <v>#DIV/0!</v>
      </c>
      <c r="X413" s="174" t="e">
        <f t="shared" ca="1" si="708"/>
        <v>#DIV/0!</v>
      </c>
      <c r="Y413" s="174" t="e">
        <f t="shared" ca="1" si="709"/>
        <v>#DIV/0!</v>
      </c>
      <c r="Z413" s="351" t="e">
        <f t="shared" si="710"/>
        <v>#DIV/0!</v>
      </c>
      <c r="AA413" s="174" t="e">
        <f t="shared" si="711"/>
        <v>#DIV/0!</v>
      </c>
      <c r="AB413" s="174" t="e">
        <f t="shared" si="712"/>
        <v>#DIV/0!</v>
      </c>
      <c r="AC413" s="352" t="e">
        <f t="shared" si="772"/>
        <v>#DIV/0!</v>
      </c>
      <c r="AD413" s="267" t="e">
        <f t="shared" si="713"/>
        <v>#DIV/0!</v>
      </c>
      <c r="AE413" s="267" t="e">
        <f t="shared" si="714"/>
        <v>#DIV/0!</v>
      </c>
      <c r="AF413" s="354" t="e">
        <f t="shared" ca="1" si="715"/>
        <v>#DIV/0!</v>
      </c>
      <c r="AG413" s="100" t="e">
        <f t="shared" ca="1" si="716"/>
        <v>#DIV/0!</v>
      </c>
      <c r="AH413" s="100" t="e">
        <f t="shared" ca="1" si="717"/>
        <v>#DIV/0!</v>
      </c>
      <c r="AI413" s="354" t="e">
        <f t="shared" ca="1" si="718"/>
        <v>#DIV/0!</v>
      </c>
      <c r="AJ413" s="100" t="e">
        <f t="shared" ca="1" si="719"/>
        <v>#DIV/0!</v>
      </c>
      <c r="AK413" s="100" t="e">
        <f t="shared" ca="1" si="720"/>
        <v>#DIV/0!</v>
      </c>
      <c r="AL413" s="354" t="e">
        <f t="shared" ca="1" si="721"/>
        <v>#DIV/0!</v>
      </c>
      <c r="AM413" s="354" t="e">
        <f t="shared" ca="1" si="722"/>
        <v>#DIV/0!</v>
      </c>
      <c r="AN413" s="100" t="e">
        <f t="shared" ref="AN413:AO413" ca="1" si="784">SUM(AL409:AL413)</f>
        <v>#DIV/0!</v>
      </c>
      <c r="AO413" s="100" t="e">
        <f t="shared" ca="1" si="784"/>
        <v>#DIV/0!</v>
      </c>
      <c r="AP413" s="355" t="e">
        <f t="shared" ca="1" si="724"/>
        <v>#DIV/0!</v>
      </c>
      <c r="AQ413" s="355" t="e">
        <f t="shared" ca="1" si="725"/>
        <v>#DIV/0!</v>
      </c>
      <c r="AR413" s="355" t="e">
        <f t="shared" si="726"/>
        <v>#DIV/0!</v>
      </c>
      <c r="AS413" s="355" t="e">
        <f t="shared" si="727"/>
        <v>#DIV/0!</v>
      </c>
      <c r="AT413" s="355" t="e">
        <f t="shared" ca="1" si="728"/>
        <v>#DIV/0!</v>
      </c>
      <c r="AU413" s="355" t="e">
        <f t="shared" ca="1" si="729"/>
        <v>#DIV/0!</v>
      </c>
      <c r="AV413" s="355" t="e">
        <f t="shared" ca="1" si="730"/>
        <v>#DIV/0!</v>
      </c>
      <c r="AW413" s="379">
        <f t="shared" ca="1" si="731"/>
        <v>0</v>
      </c>
      <c r="AX413" s="351">
        <f t="shared" ca="1" si="732"/>
        <v>0</v>
      </c>
      <c r="AY413" s="174">
        <f t="shared" ca="1" si="733"/>
        <v>0</v>
      </c>
      <c r="AZ413" s="174">
        <f t="shared" ca="1" si="734"/>
        <v>0</v>
      </c>
      <c r="BA413" s="351"/>
      <c r="BB413" s="174"/>
      <c r="BC413" s="174"/>
      <c r="BD413" s="352">
        <f t="shared" si="735"/>
        <v>-1</v>
      </c>
      <c r="BE413" s="267">
        <f t="shared" si="736"/>
        <v>-6</v>
      </c>
      <c r="BF413" s="267">
        <f t="shared" si="737"/>
        <v>-5</v>
      </c>
      <c r="BG413" s="354">
        <f t="shared" ca="1" si="738"/>
        <v>1</v>
      </c>
      <c r="BH413" s="100">
        <f t="shared" ca="1" si="739"/>
        <v>15</v>
      </c>
      <c r="BI413" s="100">
        <f t="shared" ca="1" si="740"/>
        <v>7</v>
      </c>
      <c r="BJ413" s="354">
        <f t="shared" ca="1" si="741"/>
        <v>0</v>
      </c>
      <c r="BK413" s="100">
        <f t="shared" ca="1" si="742"/>
        <v>0</v>
      </c>
      <c r="BL413" s="100">
        <f t="shared" ca="1" si="743"/>
        <v>0</v>
      </c>
      <c r="BM413" s="354">
        <f t="shared" ca="1" si="744"/>
        <v>0</v>
      </c>
      <c r="BN413" s="354"/>
      <c r="BQ413" s="355" t="str">
        <f t="shared" ca="1" si="745"/>
        <v/>
      </c>
      <c r="BR413" s="355" t="str">
        <f t="shared" ca="1" si="746"/>
        <v/>
      </c>
      <c r="BS413" s="355"/>
      <c r="BT413" s="355" t="str">
        <f t="shared" si="747"/>
        <v xml:space="preserve">wr6D </v>
      </c>
      <c r="BU413" s="355" t="str">
        <f t="shared" ca="1" si="748"/>
        <v xml:space="preserve">wr15'15&lt;1S </v>
      </c>
      <c r="BV413" s="355" t="str">
        <f t="shared" ca="1" si="749"/>
        <v/>
      </c>
      <c r="BW413" s="355"/>
      <c r="BX413" s="379" t="e">
        <f t="shared" ca="1" si="750"/>
        <v>#DIV/0!</v>
      </c>
      <c r="BY413" s="351" t="e">
        <f t="shared" ca="1" si="751"/>
        <v>#DIV/0!</v>
      </c>
      <c r="BZ413" s="174" t="e">
        <f t="shared" ca="1" si="752"/>
        <v>#DIV/0!</v>
      </c>
      <c r="CA413" s="174" t="e">
        <f t="shared" ca="1" si="753"/>
        <v>#DIV/0!</v>
      </c>
      <c r="CB413" s="351"/>
      <c r="CC413" s="174"/>
      <c r="CD413" s="174"/>
      <c r="CE413" s="352" t="e">
        <f t="shared" si="754"/>
        <v>#DIV/0!</v>
      </c>
      <c r="CF413" s="267" t="e">
        <f t="shared" si="755"/>
        <v>#DIV/0!</v>
      </c>
      <c r="CG413" s="267" t="e">
        <f t="shared" si="756"/>
        <v>#DIV/0!</v>
      </c>
      <c r="CH413" s="354" t="e">
        <f t="shared" ca="1" si="757"/>
        <v>#DIV/0!</v>
      </c>
      <c r="CI413" s="100" t="e">
        <f t="shared" ca="1" si="758"/>
        <v>#DIV/0!</v>
      </c>
      <c r="CJ413" s="100" t="e">
        <f t="shared" ca="1" si="759"/>
        <v>#DIV/0!</v>
      </c>
      <c r="CK413" s="354" t="e">
        <f t="shared" ca="1" si="760"/>
        <v>#DIV/0!</v>
      </c>
      <c r="CL413" s="100" t="e">
        <f t="shared" ca="1" si="761"/>
        <v>#DIV/0!</v>
      </c>
      <c r="CM413" s="100" t="e">
        <f t="shared" ca="1" si="762"/>
        <v>#DIV/0!</v>
      </c>
      <c r="CN413" s="354" t="e">
        <f t="shared" ca="1" si="763"/>
        <v>#DIV/0!</v>
      </c>
      <c r="CO413" s="354"/>
      <c r="CR413" s="355" t="e">
        <f t="shared" ca="1" si="764"/>
        <v>#DIV/0!</v>
      </c>
      <c r="CS413" s="355" t="e">
        <f t="shared" ca="1" si="765"/>
        <v>#DIV/0!</v>
      </c>
      <c r="CT413" s="355"/>
      <c r="CU413" s="355" t="e">
        <f t="shared" si="766"/>
        <v>#DIV/0!</v>
      </c>
      <c r="CV413" s="355" t="e">
        <f t="shared" ca="1" si="767"/>
        <v>#DIV/0!</v>
      </c>
      <c r="CW413" s="355" t="e">
        <f t="shared" ca="1" si="768"/>
        <v>#DIV/0!</v>
      </c>
      <c r="CX413" s="402"/>
      <c r="CY413" t="e">
        <f t="shared" ca="1" si="769"/>
        <v>#DIV/0!</v>
      </c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</row>
    <row r="414" spans="1:133" x14ac:dyDescent="0.25">
      <c r="A414" s="126">
        <v>335</v>
      </c>
      <c r="B414" s="123" t="str">
        <f>IF(ввод!F337="","",ввод!F337)</f>
        <v/>
      </c>
      <c r="C414" s="123" t="str">
        <f>IF(ввод!G337="","",ввод!G337)</f>
        <v/>
      </c>
      <c r="D414" s="123" t="str">
        <f>IF(ввод!H337="","",ввод!H337)</f>
        <v/>
      </c>
      <c r="E414" s="124" t="str">
        <f>IF(ввод!I337="","",ввод!I337)</f>
        <v/>
      </c>
      <c r="F414" s="100" t="str">
        <f t="shared" si="665"/>
        <v/>
      </c>
      <c r="G414" s="257" t="str">
        <f>IF(AND(F414&gt;=2,COUNTA(ввод!D337)=1),1,"")</f>
        <v/>
      </c>
      <c r="H414" s="100" t="e">
        <f t="shared" si="701"/>
        <v>#DIV/0!</v>
      </c>
      <c r="K414" s="100" t="e">
        <f t="shared" si="697"/>
        <v>#DIV/0!</v>
      </c>
      <c r="M414" s="100" t="e">
        <f>IF(ISNUMBER(парам!$B$8),K414-парам!$B$8,K414-$B$3)</f>
        <v>#DIV/0!</v>
      </c>
      <c r="N414" s="100" t="e">
        <f t="shared" si="698"/>
        <v>#DIV/0!</v>
      </c>
      <c r="O414" s="125" t="e">
        <f t="shared" ca="1" si="702"/>
        <v>#DIV/0!</v>
      </c>
      <c r="P414" s="100">
        <f t="shared" si="703"/>
        <v>0</v>
      </c>
      <c r="Q414" s="100">
        <f t="shared" si="699"/>
        <v>0</v>
      </c>
      <c r="R414" s="125">
        <f t="shared" ca="1" si="704"/>
        <v>0</v>
      </c>
      <c r="S414" s="100" t="e">
        <f t="shared" si="770"/>
        <v>#DIV/0!</v>
      </c>
      <c r="T414" s="100" t="e">
        <f t="shared" si="705"/>
        <v>#DIV/0!</v>
      </c>
      <c r="U414" s="125" t="e">
        <f t="shared" ca="1" si="771"/>
        <v>#DIV/0!</v>
      </c>
      <c r="V414" s="174" t="e">
        <f t="shared" ca="1" si="706"/>
        <v>#DIV/0!</v>
      </c>
      <c r="W414" s="351" t="e">
        <f t="shared" ca="1" si="707"/>
        <v>#DIV/0!</v>
      </c>
      <c r="X414" s="174" t="e">
        <f t="shared" ca="1" si="708"/>
        <v>#DIV/0!</v>
      </c>
      <c r="Y414" s="174" t="e">
        <f t="shared" ca="1" si="709"/>
        <v>#DIV/0!</v>
      </c>
      <c r="Z414" s="351" t="e">
        <f t="shared" si="710"/>
        <v>#DIV/0!</v>
      </c>
      <c r="AA414" s="174" t="e">
        <f t="shared" si="711"/>
        <v>#DIV/0!</v>
      </c>
      <c r="AB414" s="174" t="e">
        <f t="shared" si="712"/>
        <v>#DIV/0!</v>
      </c>
      <c r="AC414" s="352" t="e">
        <f t="shared" si="772"/>
        <v>#DIV/0!</v>
      </c>
      <c r="AD414" s="267" t="e">
        <f t="shared" si="713"/>
        <v>#DIV/0!</v>
      </c>
      <c r="AE414" s="267" t="e">
        <f t="shared" si="714"/>
        <v>#DIV/0!</v>
      </c>
      <c r="AF414" s="354" t="e">
        <f t="shared" ca="1" si="715"/>
        <v>#DIV/0!</v>
      </c>
      <c r="AG414" s="100" t="e">
        <f t="shared" ca="1" si="716"/>
        <v>#DIV/0!</v>
      </c>
      <c r="AH414" s="100" t="e">
        <f t="shared" ca="1" si="717"/>
        <v>#DIV/0!</v>
      </c>
      <c r="AI414" s="354" t="e">
        <f t="shared" ca="1" si="718"/>
        <v>#DIV/0!</v>
      </c>
      <c r="AJ414" s="100" t="e">
        <f t="shared" ca="1" si="719"/>
        <v>#DIV/0!</v>
      </c>
      <c r="AK414" s="100" t="e">
        <f t="shared" ca="1" si="720"/>
        <v>#DIV/0!</v>
      </c>
      <c r="AL414" s="354" t="e">
        <f t="shared" ca="1" si="721"/>
        <v>#DIV/0!</v>
      </c>
      <c r="AM414" s="354" t="e">
        <f t="shared" ca="1" si="722"/>
        <v>#DIV/0!</v>
      </c>
      <c r="AN414" s="100" t="e">
        <f t="shared" ref="AN414:AO414" ca="1" si="785">SUM(AL410:AL414)</f>
        <v>#DIV/0!</v>
      </c>
      <c r="AO414" s="100" t="e">
        <f t="shared" ca="1" si="785"/>
        <v>#DIV/0!</v>
      </c>
      <c r="AP414" s="355" t="e">
        <f t="shared" ca="1" si="724"/>
        <v>#DIV/0!</v>
      </c>
      <c r="AQ414" s="355" t="e">
        <f t="shared" ca="1" si="725"/>
        <v>#DIV/0!</v>
      </c>
      <c r="AR414" s="355" t="e">
        <f t="shared" si="726"/>
        <v>#DIV/0!</v>
      </c>
      <c r="AS414" s="355" t="e">
        <f t="shared" si="727"/>
        <v>#DIV/0!</v>
      </c>
      <c r="AT414" s="355" t="e">
        <f t="shared" ca="1" si="728"/>
        <v>#DIV/0!</v>
      </c>
      <c r="AU414" s="355" t="e">
        <f t="shared" ca="1" si="729"/>
        <v>#DIV/0!</v>
      </c>
      <c r="AV414" s="355" t="e">
        <f t="shared" ca="1" si="730"/>
        <v>#DIV/0!</v>
      </c>
      <c r="AW414" s="379">
        <f t="shared" ca="1" si="731"/>
        <v>0</v>
      </c>
      <c r="AX414" s="351">
        <f t="shared" ca="1" si="732"/>
        <v>0</v>
      </c>
      <c r="AY414" s="174">
        <f t="shared" ca="1" si="733"/>
        <v>0</v>
      </c>
      <c r="AZ414" s="174">
        <f t="shared" ca="1" si="734"/>
        <v>0</v>
      </c>
      <c r="BA414" s="351"/>
      <c r="BB414" s="174"/>
      <c r="BC414" s="174"/>
      <c r="BD414" s="352">
        <f t="shared" si="735"/>
        <v>-1</v>
      </c>
      <c r="BE414" s="267">
        <f t="shared" si="736"/>
        <v>-6</v>
      </c>
      <c r="BF414" s="267">
        <f t="shared" si="737"/>
        <v>-5</v>
      </c>
      <c r="BG414" s="354">
        <f t="shared" ca="1" si="738"/>
        <v>1</v>
      </c>
      <c r="BH414" s="100">
        <f t="shared" ca="1" si="739"/>
        <v>15</v>
      </c>
      <c r="BI414" s="100">
        <f t="shared" ca="1" si="740"/>
        <v>7</v>
      </c>
      <c r="BJ414" s="354">
        <f t="shared" ca="1" si="741"/>
        <v>0</v>
      </c>
      <c r="BK414" s="100">
        <f t="shared" ca="1" si="742"/>
        <v>0</v>
      </c>
      <c r="BL414" s="100">
        <f t="shared" ca="1" si="743"/>
        <v>0</v>
      </c>
      <c r="BM414" s="354">
        <f t="shared" ca="1" si="744"/>
        <v>0</v>
      </c>
      <c r="BN414" s="354"/>
      <c r="BQ414" s="355" t="str">
        <f t="shared" ca="1" si="745"/>
        <v/>
      </c>
      <c r="BR414" s="355" t="str">
        <f t="shared" ca="1" si="746"/>
        <v/>
      </c>
      <c r="BS414" s="355"/>
      <c r="BT414" s="355" t="str">
        <f t="shared" si="747"/>
        <v xml:space="preserve">wr6D </v>
      </c>
      <c r="BU414" s="355" t="str">
        <f t="shared" ca="1" si="748"/>
        <v xml:space="preserve">wr15'15&lt;1S </v>
      </c>
      <c r="BV414" s="355" t="str">
        <f t="shared" ca="1" si="749"/>
        <v/>
      </c>
      <c r="BW414" s="355"/>
      <c r="BX414" s="379" t="e">
        <f t="shared" ca="1" si="750"/>
        <v>#DIV/0!</v>
      </c>
      <c r="BY414" s="351" t="e">
        <f t="shared" ca="1" si="751"/>
        <v>#DIV/0!</v>
      </c>
      <c r="BZ414" s="174" t="e">
        <f t="shared" ca="1" si="752"/>
        <v>#DIV/0!</v>
      </c>
      <c r="CA414" s="174" t="e">
        <f t="shared" ca="1" si="753"/>
        <v>#DIV/0!</v>
      </c>
      <c r="CB414" s="351"/>
      <c r="CC414" s="174"/>
      <c r="CD414" s="174"/>
      <c r="CE414" s="352" t="e">
        <f t="shared" si="754"/>
        <v>#DIV/0!</v>
      </c>
      <c r="CF414" s="267" t="e">
        <f t="shared" si="755"/>
        <v>#DIV/0!</v>
      </c>
      <c r="CG414" s="267" t="e">
        <f t="shared" si="756"/>
        <v>#DIV/0!</v>
      </c>
      <c r="CH414" s="354" t="e">
        <f t="shared" ca="1" si="757"/>
        <v>#DIV/0!</v>
      </c>
      <c r="CI414" s="100" t="e">
        <f t="shared" ca="1" si="758"/>
        <v>#DIV/0!</v>
      </c>
      <c r="CJ414" s="100" t="e">
        <f t="shared" ca="1" si="759"/>
        <v>#DIV/0!</v>
      </c>
      <c r="CK414" s="354" t="e">
        <f t="shared" ca="1" si="760"/>
        <v>#DIV/0!</v>
      </c>
      <c r="CL414" s="100" t="e">
        <f t="shared" ca="1" si="761"/>
        <v>#DIV/0!</v>
      </c>
      <c r="CM414" s="100" t="e">
        <f t="shared" ca="1" si="762"/>
        <v>#DIV/0!</v>
      </c>
      <c r="CN414" s="354" t="e">
        <f t="shared" ca="1" si="763"/>
        <v>#DIV/0!</v>
      </c>
      <c r="CO414" s="354"/>
      <c r="CR414" s="355" t="e">
        <f t="shared" ca="1" si="764"/>
        <v>#DIV/0!</v>
      </c>
      <c r="CS414" s="355" t="e">
        <f t="shared" ca="1" si="765"/>
        <v>#DIV/0!</v>
      </c>
      <c r="CT414" s="355"/>
      <c r="CU414" s="355" t="e">
        <f t="shared" si="766"/>
        <v>#DIV/0!</v>
      </c>
      <c r="CV414" s="355" t="e">
        <f t="shared" ca="1" si="767"/>
        <v>#DIV/0!</v>
      </c>
      <c r="CW414" s="355" t="e">
        <f t="shared" ca="1" si="768"/>
        <v>#DIV/0!</v>
      </c>
      <c r="CX414" s="402"/>
      <c r="CY414" t="e">
        <f t="shared" ca="1" si="769"/>
        <v>#DIV/0!</v>
      </c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</row>
    <row r="415" spans="1:133" x14ac:dyDescent="0.25">
      <c r="A415" s="126">
        <v>336</v>
      </c>
      <c r="B415" s="123" t="str">
        <f>IF(ввод!F338="","",ввод!F338)</f>
        <v/>
      </c>
      <c r="C415" s="123" t="str">
        <f>IF(ввод!G338="","",ввод!G338)</f>
        <v/>
      </c>
      <c r="D415" s="123" t="str">
        <f>IF(ввод!H338="","",ввод!H338)</f>
        <v/>
      </c>
      <c r="E415" s="124" t="str">
        <f>IF(ввод!I338="","",ввод!I338)</f>
        <v/>
      </c>
      <c r="F415" s="100" t="str">
        <f t="shared" si="665"/>
        <v/>
      </c>
      <c r="G415" s="257" t="str">
        <f>IF(AND(F415&gt;=2,COUNTA(ввод!D338)=1),1,"")</f>
        <v/>
      </c>
      <c r="H415" s="100" t="e">
        <f t="shared" si="701"/>
        <v>#DIV/0!</v>
      </c>
      <c r="K415" s="100" t="e">
        <f t="shared" si="697"/>
        <v>#DIV/0!</v>
      </c>
      <c r="M415" s="100" t="e">
        <f>IF(ISNUMBER(парам!$B$8),K415-парам!$B$8,K415-$B$3)</f>
        <v>#DIV/0!</v>
      </c>
      <c r="N415" s="100" t="e">
        <f t="shared" si="698"/>
        <v>#DIV/0!</v>
      </c>
      <c r="O415" s="125" t="e">
        <f t="shared" ca="1" si="702"/>
        <v>#DIV/0!</v>
      </c>
      <c r="P415" s="100">
        <f t="shared" si="703"/>
        <v>0</v>
      </c>
      <c r="Q415" s="100">
        <f t="shared" si="699"/>
        <v>0</v>
      </c>
      <c r="R415" s="125">
        <f t="shared" ca="1" si="704"/>
        <v>0</v>
      </c>
      <c r="S415" s="100" t="e">
        <f t="shared" si="770"/>
        <v>#DIV/0!</v>
      </c>
      <c r="T415" s="100" t="e">
        <f t="shared" si="705"/>
        <v>#DIV/0!</v>
      </c>
      <c r="U415" s="125" t="e">
        <f t="shared" ca="1" si="771"/>
        <v>#DIV/0!</v>
      </c>
      <c r="V415" s="174" t="e">
        <f t="shared" ca="1" si="706"/>
        <v>#DIV/0!</v>
      </c>
      <c r="W415" s="351" t="e">
        <f t="shared" ca="1" si="707"/>
        <v>#DIV/0!</v>
      </c>
      <c r="X415" s="174" t="e">
        <f t="shared" ca="1" si="708"/>
        <v>#DIV/0!</v>
      </c>
      <c r="Y415" s="174" t="e">
        <f t="shared" ca="1" si="709"/>
        <v>#DIV/0!</v>
      </c>
      <c r="Z415" s="351" t="e">
        <f t="shared" si="710"/>
        <v>#DIV/0!</v>
      </c>
      <c r="AA415" s="174" t="e">
        <f t="shared" si="711"/>
        <v>#DIV/0!</v>
      </c>
      <c r="AB415" s="174" t="e">
        <f t="shared" si="712"/>
        <v>#DIV/0!</v>
      </c>
      <c r="AC415" s="352" t="e">
        <f t="shared" si="772"/>
        <v>#DIV/0!</v>
      </c>
      <c r="AD415" s="267" t="e">
        <f t="shared" si="713"/>
        <v>#DIV/0!</v>
      </c>
      <c r="AE415" s="267" t="e">
        <f t="shared" si="714"/>
        <v>#DIV/0!</v>
      </c>
      <c r="AF415" s="354" t="e">
        <f t="shared" ca="1" si="715"/>
        <v>#DIV/0!</v>
      </c>
      <c r="AG415" s="100" t="e">
        <f t="shared" ca="1" si="716"/>
        <v>#DIV/0!</v>
      </c>
      <c r="AH415" s="100" t="e">
        <f t="shared" ca="1" si="717"/>
        <v>#DIV/0!</v>
      </c>
      <c r="AI415" s="354" t="e">
        <f t="shared" ca="1" si="718"/>
        <v>#DIV/0!</v>
      </c>
      <c r="AJ415" s="100" t="e">
        <f t="shared" ca="1" si="719"/>
        <v>#DIV/0!</v>
      </c>
      <c r="AK415" s="100" t="e">
        <f t="shared" ca="1" si="720"/>
        <v>#DIV/0!</v>
      </c>
      <c r="AL415" s="354" t="e">
        <f t="shared" ca="1" si="721"/>
        <v>#DIV/0!</v>
      </c>
      <c r="AM415" s="354" t="e">
        <f t="shared" ca="1" si="722"/>
        <v>#DIV/0!</v>
      </c>
      <c r="AN415" s="100" t="e">
        <f t="shared" ref="AN415:AO415" ca="1" si="786">SUM(AL411:AL415)</f>
        <v>#DIV/0!</v>
      </c>
      <c r="AO415" s="100" t="e">
        <f t="shared" ca="1" si="786"/>
        <v>#DIV/0!</v>
      </c>
      <c r="AP415" s="355" t="e">
        <f t="shared" ca="1" si="724"/>
        <v>#DIV/0!</v>
      </c>
      <c r="AQ415" s="355" t="e">
        <f t="shared" ca="1" si="725"/>
        <v>#DIV/0!</v>
      </c>
      <c r="AR415" s="355" t="e">
        <f t="shared" si="726"/>
        <v>#DIV/0!</v>
      </c>
      <c r="AS415" s="355" t="e">
        <f t="shared" si="727"/>
        <v>#DIV/0!</v>
      </c>
      <c r="AT415" s="355" t="e">
        <f t="shared" ca="1" si="728"/>
        <v>#DIV/0!</v>
      </c>
      <c r="AU415" s="355" t="e">
        <f t="shared" ca="1" si="729"/>
        <v>#DIV/0!</v>
      </c>
      <c r="AV415" s="355" t="e">
        <f t="shared" ca="1" si="730"/>
        <v>#DIV/0!</v>
      </c>
      <c r="AW415" s="379">
        <f t="shared" ca="1" si="731"/>
        <v>0</v>
      </c>
      <c r="AX415" s="351">
        <f t="shared" ca="1" si="732"/>
        <v>0</v>
      </c>
      <c r="AY415" s="174">
        <f t="shared" ca="1" si="733"/>
        <v>0</v>
      </c>
      <c r="AZ415" s="174">
        <f t="shared" ca="1" si="734"/>
        <v>0</v>
      </c>
      <c r="BA415" s="351"/>
      <c r="BB415" s="174"/>
      <c r="BC415" s="174"/>
      <c r="BD415" s="352">
        <f t="shared" si="735"/>
        <v>-1</v>
      </c>
      <c r="BE415" s="267">
        <f t="shared" si="736"/>
        <v>-6</v>
      </c>
      <c r="BF415" s="267">
        <f t="shared" si="737"/>
        <v>-5</v>
      </c>
      <c r="BG415" s="354">
        <f t="shared" ca="1" si="738"/>
        <v>1</v>
      </c>
      <c r="BH415" s="100">
        <f t="shared" ca="1" si="739"/>
        <v>15</v>
      </c>
      <c r="BI415" s="100">
        <f t="shared" ca="1" si="740"/>
        <v>7</v>
      </c>
      <c r="BJ415" s="354">
        <f t="shared" ca="1" si="741"/>
        <v>0</v>
      </c>
      <c r="BK415" s="100">
        <f t="shared" ca="1" si="742"/>
        <v>0</v>
      </c>
      <c r="BL415" s="100">
        <f t="shared" ca="1" si="743"/>
        <v>0</v>
      </c>
      <c r="BM415" s="354">
        <f t="shared" ca="1" si="744"/>
        <v>0</v>
      </c>
      <c r="BN415" s="354"/>
      <c r="BQ415" s="355" t="str">
        <f t="shared" ca="1" si="745"/>
        <v/>
      </c>
      <c r="BR415" s="355" t="str">
        <f t="shared" ca="1" si="746"/>
        <v/>
      </c>
      <c r="BS415" s="355"/>
      <c r="BT415" s="355" t="str">
        <f t="shared" si="747"/>
        <v xml:space="preserve">wr6D </v>
      </c>
      <c r="BU415" s="355" t="str">
        <f t="shared" ca="1" si="748"/>
        <v xml:space="preserve">wr15'15&lt;1S </v>
      </c>
      <c r="BV415" s="355" t="str">
        <f t="shared" ca="1" si="749"/>
        <v/>
      </c>
      <c r="BW415" s="355"/>
      <c r="BX415" s="379" t="e">
        <f t="shared" ca="1" si="750"/>
        <v>#DIV/0!</v>
      </c>
      <c r="BY415" s="351" t="e">
        <f t="shared" ca="1" si="751"/>
        <v>#DIV/0!</v>
      </c>
      <c r="BZ415" s="174" t="e">
        <f t="shared" ca="1" si="752"/>
        <v>#DIV/0!</v>
      </c>
      <c r="CA415" s="174" t="e">
        <f t="shared" ca="1" si="753"/>
        <v>#DIV/0!</v>
      </c>
      <c r="CB415" s="351"/>
      <c r="CC415" s="174"/>
      <c r="CD415" s="174"/>
      <c r="CE415" s="352" t="e">
        <f t="shared" si="754"/>
        <v>#DIV/0!</v>
      </c>
      <c r="CF415" s="267" t="e">
        <f t="shared" si="755"/>
        <v>#DIV/0!</v>
      </c>
      <c r="CG415" s="267" t="e">
        <f t="shared" si="756"/>
        <v>#DIV/0!</v>
      </c>
      <c r="CH415" s="354" t="e">
        <f t="shared" ca="1" si="757"/>
        <v>#DIV/0!</v>
      </c>
      <c r="CI415" s="100" t="e">
        <f t="shared" ca="1" si="758"/>
        <v>#DIV/0!</v>
      </c>
      <c r="CJ415" s="100" t="e">
        <f t="shared" ca="1" si="759"/>
        <v>#DIV/0!</v>
      </c>
      <c r="CK415" s="354" t="e">
        <f t="shared" ca="1" si="760"/>
        <v>#DIV/0!</v>
      </c>
      <c r="CL415" s="100" t="e">
        <f t="shared" ca="1" si="761"/>
        <v>#DIV/0!</v>
      </c>
      <c r="CM415" s="100" t="e">
        <f t="shared" ca="1" si="762"/>
        <v>#DIV/0!</v>
      </c>
      <c r="CN415" s="354" t="e">
        <f t="shared" ca="1" si="763"/>
        <v>#DIV/0!</v>
      </c>
      <c r="CO415" s="354"/>
      <c r="CR415" s="355" t="e">
        <f t="shared" ca="1" si="764"/>
        <v>#DIV/0!</v>
      </c>
      <c r="CS415" s="355" t="e">
        <f t="shared" ca="1" si="765"/>
        <v>#DIV/0!</v>
      </c>
      <c r="CT415" s="355"/>
      <c r="CU415" s="355" t="e">
        <f t="shared" si="766"/>
        <v>#DIV/0!</v>
      </c>
      <c r="CV415" s="355" t="e">
        <f t="shared" ca="1" si="767"/>
        <v>#DIV/0!</v>
      </c>
      <c r="CW415" s="355" t="e">
        <f t="shared" ca="1" si="768"/>
        <v>#DIV/0!</v>
      </c>
      <c r="CX415" s="402"/>
      <c r="CY415" t="e">
        <f t="shared" ca="1" si="769"/>
        <v>#DIV/0!</v>
      </c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</row>
    <row r="416" spans="1:133" x14ac:dyDescent="0.25">
      <c r="A416" s="126">
        <v>337</v>
      </c>
      <c r="B416" s="123" t="str">
        <f>IF(ввод!F339="","",ввод!F339)</f>
        <v/>
      </c>
      <c r="C416" s="123" t="str">
        <f>IF(ввод!G339="","",ввод!G339)</f>
        <v/>
      </c>
      <c r="D416" s="123" t="str">
        <f>IF(ввод!H339="","",ввод!H339)</f>
        <v/>
      </c>
      <c r="E416" s="124" t="str">
        <f>IF(ввод!I339="","",ввод!I339)</f>
        <v/>
      </c>
      <c r="F416" s="100" t="str">
        <f t="shared" si="665"/>
        <v/>
      </c>
      <c r="G416" s="257" t="str">
        <f>IF(AND(F416&gt;=2,COUNTA(ввод!D339)=1),1,"")</f>
        <v/>
      </c>
      <c r="H416" s="100" t="e">
        <f t="shared" si="701"/>
        <v>#DIV/0!</v>
      </c>
      <c r="K416" s="100" t="e">
        <f t="shared" si="697"/>
        <v>#DIV/0!</v>
      </c>
      <c r="M416" s="100" t="e">
        <f>IF(ISNUMBER(парам!$B$8),K416-парам!$B$8,K416-$B$3)</f>
        <v>#DIV/0!</v>
      </c>
      <c r="N416" s="100" t="e">
        <f t="shared" si="698"/>
        <v>#DIV/0!</v>
      </c>
      <c r="O416" s="125" t="e">
        <f t="shared" ca="1" si="702"/>
        <v>#DIV/0!</v>
      </c>
      <c r="P416" s="100">
        <f t="shared" si="703"/>
        <v>0</v>
      </c>
      <c r="Q416" s="100">
        <f t="shared" si="699"/>
        <v>0</v>
      </c>
      <c r="R416" s="125">
        <f t="shared" ca="1" si="704"/>
        <v>0</v>
      </c>
      <c r="S416" s="100" t="e">
        <f t="shared" si="770"/>
        <v>#DIV/0!</v>
      </c>
      <c r="T416" s="100" t="e">
        <f t="shared" si="705"/>
        <v>#DIV/0!</v>
      </c>
      <c r="U416" s="125" t="e">
        <f t="shared" ca="1" si="771"/>
        <v>#DIV/0!</v>
      </c>
      <c r="V416" s="174" t="e">
        <f t="shared" ca="1" si="706"/>
        <v>#DIV/0!</v>
      </c>
      <c r="W416" s="351" t="e">
        <f t="shared" ca="1" si="707"/>
        <v>#DIV/0!</v>
      </c>
      <c r="X416" s="174" t="e">
        <f t="shared" ca="1" si="708"/>
        <v>#DIV/0!</v>
      </c>
      <c r="Y416" s="174" t="e">
        <f t="shared" ca="1" si="709"/>
        <v>#DIV/0!</v>
      </c>
      <c r="Z416" s="351" t="e">
        <f t="shared" si="710"/>
        <v>#DIV/0!</v>
      </c>
      <c r="AA416" s="174" t="e">
        <f t="shared" si="711"/>
        <v>#DIV/0!</v>
      </c>
      <c r="AB416" s="174" t="e">
        <f t="shared" si="712"/>
        <v>#DIV/0!</v>
      </c>
      <c r="AC416" s="352" t="e">
        <f t="shared" si="772"/>
        <v>#DIV/0!</v>
      </c>
      <c r="AD416" s="267" t="e">
        <f t="shared" si="713"/>
        <v>#DIV/0!</v>
      </c>
      <c r="AE416" s="267" t="e">
        <f t="shared" si="714"/>
        <v>#DIV/0!</v>
      </c>
      <c r="AF416" s="354" t="e">
        <f t="shared" ca="1" si="715"/>
        <v>#DIV/0!</v>
      </c>
      <c r="AG416" s="100" t="e">
        <f t="shared" ca="1" si="716"/>
        <v>#DIV/0!</v>
      </c>
      <c r="AH416" s="100" t="e">
        <f t="shared" ca="1" si="717"/>
        <v>#DIV/0!</v>
      </c>
      <c r="AI416" s="354" t="e">
        <f t="shared" ca="1" si="718"/>
        <v>#DIV/0!</v>
      </c>
      <c r="AJ416" s="100" t="e">
        <f t="shared" ca="1" si="719"/>
        <v>#DIV/0!</v>
      </c>
      <c r="AK416" s="100" t="e">
        <f t="shared" ca="1" si="720"/>
        <v>#DIV/0!</v>
      </c>
      <c r="AL416" s="354" t="e">
        <f t="shared" ca="1" si="721"/>
        <v>#DIV/0!</v>
      </c>
      <c r="AM416" s="354" t="e">
        <f t="shared" ca="1" si="722"/>
        <v>#DIV/0!</v>
      </c>
      <c r="AN416" s="100" t="e">
        <f t="shared" ref="AN416:AO416" ca="1" si="787">SUM(AL412:AL416)</f>
        <v>#DIV/0!</v>
      </c>
      <c r="AO416" s="100" t="e">
        <f t="shared" ca="1" si="787"/>
        <v>#DIV/0!</v>
      </c>
      <c r="AP416" s="355" t="e">
        <f t="shared" ca="1" si="724"/>
        <v>#DIV/0!</v>
      </c>
      <c r="AQ416" s="355" t="e">
        <f t="shared" ca="1" si="725"/>
        <v>#DIV/0!</v>
      </c>
      <c r="AR416" s="355" t="e">
        <f t="shared" si="726"/>
        <v>#DIV/0!</v>
      </c>
      <c r="AS416" s="355" t="e">
        <f t="shared" si="727"/>
        <v>#DIV/0!</v>
      </c>
      <c r="AT416" s="355" t="e">
        <f t="shared" ca="1" si="728"/>
        <v>#DIV/0!</v>
      </c>
      <c r="AU416" s="355" t="e">
        <f t="shared" ca="1" si="729"/>
        <v>#DIV/0!</v>
      </c>
      <c r="AV416" s="355" t="e">
        <f t="shared" ca="1" si="730"/>
        <v>#DIV/0!</v>
      </c>
      <c r="AW416" s="379">
        <f t="shared" ca="1" si="731"/>
        <v>0</v>
      </c>
      <c r="AX416" s="351">
        <f t="shared" ca="1" si="732"/>
        <v>0</v>
      </c>
      <c r="AY416" s="174">
        <f t="shared" ca="1" si="733"/>
        <v>0</v>
      </c>
      <c r="AZ416" s="174">
        <f t="shared" ca="1" si="734"/>
        <v>0</v>
      </c>
      <c r="BA416" s="351"/>
      <c r="BB416" s="174"/>
      <c r="BC416" s="174"/>
      <c r="BD416" s="352">
        <f t="shared" si="735"/>
        <v>-1</v>
      </c>
      <c r="BE416" s="267">
        <f t="shared" si="736"/>
        <v>-6</v>
      </c>
      <c r="BF416" s="267">
        <f t="shared" si="737"/>
        <v>-5</v>
      </c>
      <c r="BG416" s="354">
        <f t="shared" ca="1" si="738"/>
        <v>1</v>
      </c>
      <c r="BH416" s="100">
        <f t="shared" ca="1" si="739"/>
        <v>15</v>
      </c>
      <c r="BI416" s="100">
        <f t="shared" ca="1" si="740"/>
        <v>7</v>
      </c>
      <c r="BJ416" s="354">
        <f t="shared" ca="1" si="741"/>
        <v>0</v>
      </c>
      <c r="BK416" s="100">
        <f t="shared" ca="1" si="742"/>
        <v>0</v>
      </c>
      <c r="BL416" s="100">
        <f t="shared" ca="1" si="743"/>
        <v>0</v>
      </c>
      <c r="BM416" s="354">
        <f t="shared" ca="1" si="744"/>
        <v>0</v>
      </c>
      <c r="BN416" s="354"/>
      <c r="BQ416" s="355" t="str">
        <f t="shared" ca="1" si="745"/>
        <v/>
      </c>
      <c r="BR416" s="355" t="str">
        <f t="shared" ca="1" si="746"/>
        <v/>
      </c>
      <c r="BS416" s="355"/>
      <c r="BT416" s="355" t="str">
        <f t="shared" si="747"/>
        <v xml:space="preserve">wr6D </v>
      </c>
      <c r="BU416" s="355" t="str">
        <f t="shared" ca="1" si="748"/>
        <v xml:space="preserve">wr15'15&lt;1S </v>
      </c>
      <c r="BV416" s="355" t="str">
        <f t="shared" ca="1" si="749"/>
        <v/>
      </c>
      <c r="BW416" s="355"/>
      <c r="BX416" s="379" t="e">
        <f t="shared" ca="1" si="750"/>
        <v>#DIV/0!</v>
      </c>
      <c r="BY416" s="351" t="e">
        <f t="shared" ca="1" si="751"/>
        <v>#DIV/0!</v>
      </c>
      <c r="BZ416" s="174" t="e">
        <f t="shared" ca="1" si="752"/>
        <v>#DIV/0!</v>
      </c>
      <c r="CA416" s="174" t="e">
        <f t="shared" ca="1" si="753"/>
        <v>#DIV/0!</v>
      </c>
      <c r="CB416" s="351"/>
      <c r="CC416" s="174"/>
      <c r="CD416" s="174"/>
      <c r="CE416" s="352" t="e">
        <f t="shared" si="754"/>
        <v>#DIV/0!</v>
      </c>
      <c r="CF416" s="267" t="e">
        <f t="shared" si="755"/>
        <v>#DIV/0!</v>
      </c>
      <c r="CG416" s="267" t="e">
        <f t="shared" si="756"/>
        <v>#DIV/0!</v>
      </c>
      <c r="CH416" s="354" t="e">
        <f t="shared" ca="1" si="757"/>
        <v>#DIV/0!</v>
      </c>
      <c r="CI416" s="100" t="e">
        <f t="shared" ca="1" si="758"/>
        <v>#DIV/0!</v>
      </c>
      <c r="CJ416" s="100" t="e">
        <f t="shared" ca="1" si="759"/>
        <v>#DIV/0!</v>
      </c>
      <c r="CK416" s="354" t="e">
        <f t="shared" ca="1" si="760"/>
        <v>#DIV/0!</v>
      </c>
      <c r="CL416" s="100" t="e">
        <f t="shared" ca="1" si="761"/>
        <v>#DIV/0!</v>
      </c>
      <c r="CM416" s="100" t="e">
        <f t="shared" ca="1" si="762"/>
        <v>#DIV/0!</v>
      </c>
      <c r="CN416" s="354" t="e">
        <f t="shared" ca="1" si="763"/>
        <v>#DIV/0!</v>
      </c>
      <c r="CO416" s="354"/>
      <c r="CR416" s="355" t="e">
        <f t="shared" ca="1" si="764"/>
        <v>#DIV/0!</v>
      </c>
      <c r="CS416" s="355" t="e">
        <f t="shared" ca="1" si="765"/>
        <v>#DIV/0!</v>
      </c>
      <c r="CT416" s="355"/>
      <c r="CU416" s="355" t="e">
        <f t="shared" si="766"/>
        <v>#DIV/0!</v>
      </c>
      <c r="CV416" s="355" t="e">
        <f t="shared" ca="1" si="767"/>
        <v>#DIV/0!</v>
      </c>
      <c r="CW416" s="355" t="e">
        <f t="shared" ca="1" si="768"/>
        <v>#DIV/0!</v>
      </c>
      <c r="CX416" s="402"/>
      <c r="CY416" t="e">
        <f t="shared" ca="1" si="769"/>
        <v>#DIV/0!</v>
      </c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</row>
    <row r="417" spans="1:133" x14ac:dyDescent="0.25">
      <c r="A417" s="126">
        <v>338</v>
      </c>
      <c r="B417" s="123" t="str">
        <f>IF(ввод!F340="","",ввод!F340)</f>
        <v/>
      </c>
      <c r="C417" s="123" t="str">
        <f>IF(ввод!G340="","",ввод!G340)</f>
        <v/>
      </c>
      <c r="D417" s="123" t="str">
        <f>IF(ввод!H340="","",ввод!H340)</f>
        <v/>
      </c>
      <c r="E417" s="124" t="str">
        <f>IF(ввод!I340="","",ввод!I340)</f>
        <v/>
      </c>
      <c r="F417" s="100" t="str">
        <f t="shared" si="665"/>
        <v/>
      </c>
      <c r="G417" s="257" t="str">
        <f>IF(AND(F417&gt;=2,COUNTA(ввод!D340)=1),1,"")</f>
        <v/>
      </c>
      <c r="H417" s="100" t="e">
        <f t="shared" si="701"/>
        <v>#DIV/0!</v>
      </c>
      <c r="K417" s="100" t="e">
        <f t="shared" si="697"/>
        <v>#DIV/0!</v>
      </c>
      <c r="M417" s="100" t="e">
        <f>IF(ISNUMBER(парам!$B$8),K417-парам!$B$8,K417-$B$3)</f>
        <v>#DIV/0!</v>
      </c>
      <c r="N417" s="100" t="e">
        <f t="shared" si="698"/>
        <v>#DIV/0!</v>
      </c>
      <c r="O417" s="125" t="e">
        <f t="shared" ca="1" si="702"/>
        <v>#DIV/0!</v>
      </c>
      <c r="P417" s="100">
        <f t="shared" si="703"/>
        <v>0</v>
      </c>
      <c r="Q417" s="100">
        <f t="shared" si="699"/>
        <v>0</v>
      </c>
      <c r="R417" s="125">
        <f t="shared" ca="1" si="704"/>
        <v>0</v>
      </c>
      <c r="S417" s="100" t="e">
        <f t="shared" si="770"/>
        <v>#DIV/0!</v>
      </c>
      <c r="T417" s="100" t="e">
        <f t="shared" si="705"/>
        <v>#DIV/0!</v>
      </c>
      <c r="U417" s="125" t="e">
        <f t="shared" ca="1" si="771"/>
        <v>#DIV/0!</v>
      </c>
      <c r="V417" s="174" t="e">
        <f t="shared" ca="1" si="706"/>
        <v>#DIV/0!</v>
      </c>
      <c r="W417" s="351" t="e">
        <f t="shared" ca="1" si="707"/>
        <v>#DIV/0!</v>
      </c>
      <c r="X417" s="174" t="e">
        <f t="shared" ca="1" si="708"/>
        <v>#DIV/0!</v>
      </c>
      <c r="Y417" s="174" t="e">
        <f t="shared" ca="1" si="709"/>
        <v>#DIV/0!</v>
      </c>
      <c r="Z417" s="351" t="e">
        <f t="shared" si="710"/>
        <v>#DIV/0!</v>
      </c>
      <c r="AA417" s="174" t="e">
        <f t="shared" si="711"/>
        <v>#DIV/0!</v>
      </c>
      <c r="AB417" s="174" t="e">
        <f t="shared" si="712"/>
        <v>#DIV/0!</v>
      </c>
      <c r="AC417" s="352" t="e">
        <f t="shared" si="772"/>
        <v>#DIV/0!</v>
      </c>
      <c r="AD417" s="267" t="e">
        <f t="shared" si="713"/>
        <v>#DIV/0!</v>
      </c>
      <c r="AE417" s="267" t="e">
        <f t="shared" si="714"/>
        <v>#DIV/0!</v>
      </c>
      <c r="AF417" s="354" t="e">
        <f t="shared" ca="1" si="715"/>
        <v>#DIV/0!</v>
      </c>
      <c r="AG417" s="100" t="e">
        <f t="shared" ca="1" si="716"/>
        <v>#DIV/0!</v>
      </c>
      <c r="AH417" s="100" t="e">
        <f t="shared" ca="1" si="717"/>
        <v>#DIV/0!</v>
      </c>
      <c r="AI417" s="354" t="e">
        <f t="shared" ca="1" si="718"/>
        <v>#DIV/0!</v>
      </c>
      <c r="AJ417" s="100" t="e">
        <f t="shared" ca="1" si="719"/>
        <v>#DIV/0!</v>
      </c>
      <c r="AK417" s="100" t="e">
        <f t="shared" ca="1" si="720"/>
        <v>#DIV/0!</v>
      </c>
      <c r="AL417" s="354" t="e">
        <f t="shared" ca="1" si="721"/>
        <v>#DIV/0!</v>
      </c>
      <c r="AM417" s="354" t="e">
        <f t="shared" ca="1" si="722"/>
        <v>#DIV/0!</v>
      </c>
      <c r="AN417" s="100" t="e">
        <f t="shared" ref="AN417:AO417" ca="1" si="788">SUM(AL413:AL417)</f>
        <v>#DIV/0!</v>
      </c>
      <c r="AO417" s="100" t="e">
        <f t="shared" ca="1" si="788"/>
        <v>#DIV/0!</v>
      </c>
      <c r="AP417" s="355" t="e">
        <f t="shared" ca="1" si="724"/>
        <v>#DIV/0!</v>
      </c>
      <c r="AQ417" s="355" t="e">
        <f t="shared" ca="1" si="725"/>
        <v>#DIV/0!</v>
      </c>
      <c r="AR417" s="355" t="e">
        <f t="shared" si="726"/>
        <v>#DIV/0!</v>
      </c>
      <c r="AS417" s="355" t="e">
        <f t="shared" si="727"/>
        <v>#DIV/0!</v>
      </c>
      <c r="AT417" s="355" t="e">
        <f t="shared" ca="1" si="728"/>
        <v>#DIV/0!</v>
      </c>
      <c r="AU417" s="355" t="e">
        <f t="shared" ca="1" si="729"/>
        <v>#DIV/0!</v>
      </c>
      <c r="AV417" s="355" t="e">
        <f t="shared" ca="1" si="730"/>
        <v>#DIV/0!</v>
      </c>
      <c r="AW417" s="379">
        <f t="shared" ca="1" si="731"/>
        <v>0</v>
      </c>
      <c r="AX417" s="351">
        <f t="shared" ca="1" si="732"/>
        <v>0</v>
      </c>
      <c r="AY417" s="174">
        <f t="shared" ca="1" si="733"/>
        <v>0</v>
      </c>
      <c r="AZ417" s="174">
        <f t="shared" ca="1" si="734"/>
        <v>0</v>
      </c>
      <c r="BA417" s="351"/>
      <c r="BB417" s="174"/>
      <c r="BC417" s="174"/>
      <c r="BD417" s="352">
        <f t="shared" si="735"/>
        <v>-1</v>
      </c>
      <c r="BE417" s="267">
        <f t="shared" si="736"/>
        <v>-6</v>
      </c>
      <c r="BF417" s="267">
        <f t="shared" si="737"/>
        <v>-5</v>
      </c>
      <c r="BG417" s="354">
        <f t="shared" ca="1" si="738"/>
        <v>1</v>
      </c>
      <c r="BH417" s="100">
        <f t="shared" ca="1" si="739"/>
        <v>15</v>
      </c>
      <c r="BI417" s="100">
        <f t="shared" ca="1" si="740"/>
        <v>7</v>
      </c>
      <c r="BJ417" s="354">
        <f t="shared" ca="1" si="741"/>
        <v>0</v>
      </c>
      <c r="BK417" s="100">
        <f t="shared" ca="1" si="742"/>
        <v>0</v>
      </c>
      <c r="BL417" s="100">
        <f t="shared" ca="1" si="743"/>
        <v>0</v>
      </c>
      <c r="BM417" s="354">
        <f t="shared" ca="1" si="744"/>
        <v>0</v>
      </c>
      <c r="BN417" s="354"/>
      <c r="BQ417" s="355" t="str">
        <f t="shared" ca="1" si="745"/>
        <v/>
      </c>
      <c r="BR417" s="355" t="str">
        <f t="shared" ca="1" si="746"/>
        <v/>
      </c>
      <c r="BS417" s="355"/>
      <c r="BT417" s="355" t="str">
        <f t="shared" si="747"/>
        <v xml:space="preserve">wr6D </v>
      </c>
      <c r="BU417" s="355" t="str">
        <f t="shared" ca="1" si="748"/>
        <v xml:space="preserve">wr15'15&lt;1S </v>
      </c>
      <c r="BV417" s="355" t="str">
        <f t="shared" ca="1" si="749"/>
        <v/>
      </c>
      <c r="BW417" s="355"/>
      <c r="BX417" s="379" t="e">
        <f t="shared" ca="1" si="750"/>
        <v>#DIV/0!</v>
      </c>
      <c r="BY417" s="351" t="e">
        <f t="shared" ca="1" si="751"/>
        <v>#DIV/0!</v>
      </c>
      <c r="BZ417" s="174" t="e">
        <f t="shared" ca="1" si="752"/>
        <v>#DIV/0!</v>
      </c>
      <c r="CA417" s="174" t="e">
        <f t="shared" ca="1" si="753"/>
        <v>#DIV/0!</v>
      </c>
      <c r="CB417" s="351"/>
      <c r="CC417" s="174"/>
      <c r="CD417" s="174"/>
      <c r="CE417" s="352" t="e">
        <f t="shared" si="754"/>
        <v>#DIV/0!</v>
      </c>
      <c r="CF417" s="267" t="e">
        <f t="shared" si="755"/>
        <v>#DIV/0!</v>
      </c>
      <c r="CG417" s="267" t="e">
        <f t="shared" si="756"/>
        <v>#DIV/0!</v>
      </c>
      <c r="CH417" s="354" t="e">
        <f t="shared" ca="1" si="757"/>
        <v>#DIV/0!</v>
      </c>
      <c r="CI417" s="100" t="e">
        <f t="shared" ca="1" si="758"/>
        <v>#DIV/0!</v>
      </c>
      <c r="CJ417" s="100" t="e">
        <f t="shared" ca="1" si="759"/>
        <v>#DIV/0!</v>
      </c>
      <c r="CK417" s="354" t="e">
        <f t="shared" ca="1" si="760"/>
        <v>#DIV/0!</v>
      </c>
      <c r="CL417" s="100" t="e">
        <f t="shared" ca="1" si="761"/>
        <v>#DIV/0!</v>
      </c>
      <c r="CM417" s="100" t="e">
        <f t="shared" ca="1" si="762"/>
        <v>#DIV/0!</v>
      </c>
      <c r="CN417" s="354" t="e">
        <f t="shared" ca="1" si="763"/>
        <v>#DIV/0!</v>
      </c>
      <c r="CO417" s="354"/>
      <c r="CR417" s="355" t="e">
        <f t="shared" ca="1" si="764"/>
        <v>#DIV/0!</v>
      </c>
      <c r="CS417" s="355" t="e">
        <f t="shared" ca="1" si="765"/>
        <v>#DIV/0!</v>
      </c>
      <c r="CT417" s="355"/>
      <c r="CU417" s="355" t="e">
        <f t="shared" si="766"/>
        <v>#DIV/0!</v>
      </c>
      <c r="CV417" s="355" t="e">
        <f t="shared" ca="1" si="767"/>
        <v>#DIV/0!</v>
      </c>
      <c r="CW417" s="355" t="e">
        <f t="shared" ca="1" si="768"/>
        <v>#DIV/0!</v>
      </c>
      <c r="CX417" s="402"/>
      <c r="CY417" t="e">
        <f t="shared" ca="1" si="769"/>
        <v>#DIV/0!</v>
      </c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</row>
    <row r="418" spans="1:133" x14ac:dyDescent="0.25">
      <c r="A418" s="126">
        <v>339</v>
      </c>
      <c r="B418" s="123" t="str">
        <f>IF(ввод!F341="","",ввод!F341)</f>
        <v/>
      </c>
      <c r="C418" s="123" t="str">
        <f>IF(ввод!G341="","",ввод!G341)</f>
        <v/>
      </c>
      <c r="D418" s="123" t="str">
        <f>IF(ввод!H341="","",ввод!H341)</f>
        <v/>
      </c>
      <c r="E418" s="124" t="str">
        <f>IF(ввод!I341="","",ввод!I341)</f>
        <v/>
      </c>
      <c r="F418" s="100" t="str">
        <f t="shared" si="665"/>
        <v/>
      </c>
      <c r="G418" s="257" t="str">
        <f>IF(AND(F418&gt;=2,COUNTA(ввод!D341)=1),1,"")</f>
        <v/>
      </c>
      <c r="H418" s="100" t="e">
        <f t="shared" si="701"/>
        <v>#DIV/0!</v>
      </c>
      <c r="K418" s="100" t="e">
        <f t="shared" si="697"/>
        <v>#DIV/0!</v>
      </c>
      <c r="M418" s="100" t="e">
        <f>IF(ISNUMBER(парам!$B$8),K418-парам!$B$8,K418-$B$3)</f>
        <v>#DIV/0!</v>
      </c>
      <c r="N418" s="100" t="e">
        <f t="shared" si="698"/>
        <v>#DIV/0!</v>
      </c>
      <c r="O418" s="125" t="e">
        <f t="shared" ca="1" si="702"/>
        <v>#DIV/0!</v>
      </c>
      <c r="P418" s="100">
        <f t="shared" si="703"/>
        <v>0</v>
      </c>
      <c r="Q418" s="100">
        <f t="shared" si="699"/>
        <v>0</v>
      </c>
      <c r="R418" s="125">
        <f t="shared" ca="1" si="704"/>
        <v>0</v>
      </c>
      <c r="S418" s="100" t="e">
        <f t="shared" si="770"/>
        <v>#DIV/0!</v>
      </c>
      <c r="T418" s="100" t="e">
        <f t="shared" si="705"/>
        <v>#DIV/0!</v>
      </c>
      <c r="U418" s="125" t="e">
        <f t="shared" ca="1" si="771"/>
        <v>#DIV/0!</v>
      </c>
      <c r="V418" s="174" t="e">
        <f t="shared" ca="1" si="706"/>
        <v>#DIV/0!</v>
      </c>
      <c r="W418" s="351" t="e">
        <f t="shared" ca="1" si="707"/>
        <v>#DIV/0!</v>
      </c>
      <c r="X418" s="174" t="e">
        <f t="shared" ca="1" si="708"/>
        <v>#DIV/0!</v>
      </c>
      <c r="Y418" s="174" t="e">
        <f t="shared" ca="1" si="709"/>
        <v>#DIV/0!</v>
      </c>
      <c r="Z418" s="351" t="e">
        <f t="shared" si="710"/>
        <v>#DIV/0!</v>
      </c>
      <c r="AA418" s="174" t="e">
        <f t="shared" si="711"/>
        <v>#DIV/0!</v>
      </c>
      <c r="AB418" s="174" t="e">
        <f t="shared" si="712"/>
        <v>#DIV/0!</v>
      </c>
      <c r="AC418" s="352" t="e">
        <f t="shared" si="772"/>
        <v>#DIV/0!</v>
      </c>
      <c r="AD418" s="267" t="e">
        <f t="shared" si="713"/>
        <v>#DIV/0!</v>
      </c>
      <c r="AE418" s="267" t="e">
        <f t="shared" si="714"/>
        <v>#DIV/0!</v>
      </c>
      <c r="AF418" s="354" t="e">
        <f t="shared" ca="1" si="715"/>
        <v>#DIV/0!</v>
      </c>
      <c r="AG418" s="100" t="e">
        <f t="shared" ca="1" si="716"/>
        <v>#DIV/0!</v>
      </c>
      <c r="AH418" s="100" t="e">
        <f t="shared" ca="1" si="717"/>
        <v>#DIV/0!</v>
      </c>
      <c r="AI418" s="354" t="e">
        <f t="shared" ca="1" si="718"/>
        <v>#DIV/0!</v>
      </c>
      <c r="AJ418" s="100" t="e">
        <f t="shared" ca="1" si="719"/>
        <v>#DIV/0!</v>
      </c>
      <c r="AK418" s="100" t="e">
        <f t="shared" ca="1" si="720"/>
        <v>#DIV/0!</v>
      </c>
      <c r="AL418" s="354" t="e">
        <f t="shared" ca="1" si="721"/>
        <v>#DIV/0!</v>
      </c>
      <c r="AM418" s="354" t="e">
        <f t="shared" ca="1" si="722"/>
        <v>#DIV/0!</v>
      </c>
      <c r="AN418" s="100" t="e">
        <f t="shared" ref="AN418:AO418" ca="1" si="789">SUM(AL414:AL418)</f>
        <v>#DIV/0!</v>
      </c>
      <c r="AO418" s="100" t="e">
        <f t="shared" ca="1" si="789"/>
        <v>#DIV/0!</v>
      </c>
      <c r="AP418" s="355" t="e">
        <f t="shared" ca="1" si="724"/>
        <v>#DIV/0!</v>
      </c>
      <c r="AQ418" s="355" t="e">
        <f t="shared" ca="1" si="725"/>
        <v>#DIV/0!</v>
      </c>
      <c r="AR418" s="355" t="e">
        <f t="shared" si="726"/>
        <v>#DIV/0!</v>
      </c>
      <c r="AS418" s="355" t="e">
        <f t="shared" si="727"/>
        <v>#DIV/0!</v>
      </c>
      <c r="AT418" s="355" t="e">
        <f t="shared" ca="1" si="728"/>
        <v>#DIV/0!</v>
      </c>
      <c r="AU418" s="355" t="e">
        <f t="shared" ca="1" si="729"/>
        <v>#DIV/0!</v>
      </c>
      <c r="AV418" s="355" t="e">
        <f t="shared" ca="1" si="730"/>
        <v>#DIV/0!</v>
      </c>
      <c r="AW418" s="379">
        <f t="shared" ca="1" si="731"/>
        <v>0</v>
      </c>
      <c r="AX418" s="351">
        <f t="shared" ca="1" si="732"/>
        <v>0</v>
      </c>
      <c r="AY418" s="174">
        <f t="shared" ca="1" si="733"/>
        <v>0</v>
      </c>
      <c r="AZ418" s="174">
        <f t="shared" ca="1" si="734"/>
        <v>0</v>
      </c>
      <c r="BA418" s="351"/>
      <c r="BB418" s="174"/>
      <c r="BC418" s="174"/>
      <c r="BD418" s="352">
        <f t="shared" si="735"/>
        <v>-1</v>
      </c>
      <c r="BE418" s="267">
        <f t="shared" si="736"/>
        <v>-6</v>
      </c>
      <c r="BF418" s="267">
        <f t="shared" si="737"/>
        <v>-5</v>
      </c>
      <c r="BG418" s="354">
        <f t="shared" ca="1" si="738"/>
        <v>1</v>
      </c>
      <c r="BH418" s="100">
        <f t="shared" ca="1" si="739"/>
        <v>15</v>
      </c>
      <c r="BI418" s="100">
        <f t="shared" ca="1" si="740"/>
        <v>7</v>
      </c>
      <c r="BJ418" s="354">
        <f t="shared" ca="1" si="741"/>
        <v>0</v>
      </c>
      <c r="BK418" s="100">
        <f t="shared" ca="1" si="742"/>
        <v>0</v>
      </c>
      <c r="BL418" s="100">
        <f t="shared" ca="1" si="743"/>
        <v>0</v>
      </c>
      <c r="BM418" s="354">
        <f t="shared" ca="1" si="744"/>
        <v>0</v>
      </c>
      <c r="BN418" s="354"/>
      <c r="BQ418" s="355" t="str">
        <f t="shared" ca="1" si="745"/>
        <v/>
      </c>
      <c r="BR418" s="355" t="str">
        <f t="shared" ca="1" si="746"/>
        <v/>
      </c>
      <c r="BS418" s="355"/>
      <c r="BT418" s="355" t="str">
        <f t="shared" si="747"/>
        <v xml:space="preserve">wr6D </v>
      </c>
      <c r="BU418" s="355" t="str">
        <f t="shared" ca="1" si="748"/>
        <v xml:space="preserve">wr15'15&lt;1S </v>
      </c>
      <c r="BV418" s="355" t="str">
        <f t="shared" ca="1" si="749"/>
        <v/>
      </c>
      <c r="BW418" s="355"/>
      <c r="BX418" s="379" t="e">
        <f t="shared" ca="1" si="750"/>
        <v>#DIV/0!</v>
      </c>
      <c r="BY418" s="351" t="e">
        <f t="shared" ca="1" si="751"/>
        <v>#DIV/0!</v>
      </c>
      <c r="BZ418" s="174" t="e">
        <f t="shared" ca="1" si="752"/>
        <v>#DIV/0!</v>
      </c>
      <c r="CA418" s="174" t="e">
        <f t="shared" ca="1" si="753"/>
        <v>#DIV/0!</v>
      </c>
      <c r="CB418" s="351"/>
      <c r="CC418" s="174"/>
      <c r="CD418" s="174"/>
      <c r="CE418" s="352" t="e">
        <f t="shared" si="754"/>
        <v>#DIV/0!</v>
      </c>
      <c r="CF418" s="267" t="e">
        <f t="shared" si="755"/>
        <v>#DIV/0!</v>
      </c>
      <c r="CG418" s="267" t="e">
        <f t="shared" si="756"/>
        <v>#DIV/0!</v>
      </c>
      <c r="CH418" s="354" t="e">
        <f t="shared" ca="1" si="757"/>
        <v>#DIV/0!</v>
      </c>
      <c r="CI418" s="100" t="e">
        <f t="shared" ca="1" si="758"/>
        <v>#DIV/0!</v>
      </c>
      <c r="CJ418" s="100" t="e">
        <f t="shared" ca="1" si="759"/>
        <v>#DIV/0!</v>
      </c>
      <c r="CK418" s="354" t="e">
        <f t="shared" ca="1" si="760"/>
        <v>#DIV/0!</v>
      </c>
      <c r="CL418" s="100" t="e">
        <f t="shared" ca="1" si="761"/>
        <v>#DIV/0!</v>
      </c>
      <c r="CM418" s="100" t="e">
        <f t="shared" ca="1" si="762"/>
        <v>#DIV/0!</v>
      </c>
      <c r="CN418" s="354" t="e">
        <f t="shared" ca="1" si="763"/>
        <v>#DIV/0!</v>
      </c>
      <c r="CO418" s="354"/>
      <c r="CR418" s="355" t="e">
        <f t="shared" ca="1" si="764"/>
        <v>#DIV/0!</v>
      </c>
      <c r="CS418" s="355" t="e">
        <f t="shared" ca="1" si="765"/>
        <v>#DIV/0!</v>
      </c>
      <c r="CT418" s="355"/>
      <c r="CU418" s="355" t="e">
        <f t="shared" si="766"/>
        <v>#DIV/0!</v>
      </c>
      <c r="CV418" s="355" t="e">
        <f t="shared" ca="1" si="767"/>
        <v>#DIV/0!</v>
      </c>
      <c r="CW418" s="355" t="e">
        <f t="shared" ca="1" si="768"/>
        <v>#DIV/0!</v>
      </c>
      <c r="CX418" s="402"/>
      <c r="CY418" t="e">
        <f t="shared" ca="1" si="769"/>
        <v>#DIV/0!</v>
      </c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</row>
    <row r="419" spans="1:133" x14ac:dyDescent="0.25">
      <c r="A419" s="126">
        <v>340</v>
      </c>
      <c r="B419" s="123" t="str">
        <f>IF(ввод!F342="","",ввод!F342)</f>
        <v/>
      </c>
      <c r="C419" s="123" t="str">
        <f>IF(ввод!G342="","",ввод!G342)</f>
        <v/>
      </c>
      <c r="D419" s="123" t="str">
        <f>IF(ввод!H342="","",ввод!H342)</f>
        <v/>
      </c>
      <c r="E419" s="124" t="str">
        <f>IF(ввод!I342="","",ввод!I342)</f>
        <v/>
      </c>
      <c r="F419" s="100" t="str">
        <f t="shared" si="665"/>
        <v/>
      </c>
      <c r="G419" s="257" t="str">
        <f>IF(AND(F419&gt;=2,COUNTA(ввод!D342)=1),1,"")</f>
        <v/>
      </c>
      <c r="H419" s="100" t="e">
        <f t="shared" si="701"/>
        <v>#DIV/0!</v>
      </c>
      <c r="K419" s="100" t="e">
        <f t="shared" si="697"/>
        <v>#DIV/0!</v>
      </c>
      <c r="M419" s="100" t="e">
        <f>IF(ISNUMBER(парам!$B$8),K419-парам!$B$8,K419-$B$3)</f>
        <v>#DIV/0!</v>
      </c>
      <c r="N419" s="100" t="e">
        <f t="shared" si="698"/>
        <v>#DIV/0!</v>
      </c>
      <c r="O419" s="125" t="e">
        <f t="shared" ca="1" si="702"/>
        <v>#DIV/0!</v>
      </c>
      <c r="P419" s="100">
        <f t="shared" si="703"/>
        <v>0</v>
      </c>
      <c r="Q419" s="100">
        <f t="shared" si="699"/>
        <v>0</v>
      </c>
      <c r="R419" s="125">
        <f t="shared" ca="1" si="704"/>
        <v>0</v>
      </c>
      <c r="S419" s="100" t="e">
        <f t="shared" si="770"/>
        <v>#DIV/0!</v>
      </c>
      <c r="T419" s="100" t="e">
        <f t="shared" si="705"/>
        <v>#DIV/0!</v>
      </c>
      <c r="U419" s="125" t="e">
        <f t="shared" ca="1" si="771"/>
        <v>#DIV/0!</v>
      </c>
      <c r="V419" s="174" t="e">
        <f t="shared" ca="1" si="706"/>
        <v>#DIV/0!</v>
      </c>
      <c r="W419" s="351" t="e">
        <f t="shared" ca="1" si="707"/>
        <v>#DIV/0!</v>
      </c>
      <c r="X419" s="174" t="e">
        <f t="shared" ca="1" si="708"/>
        <v>#DIV/0!</v>
      </c>
      <c r="Y419" s="174" t="e">
        <f t="shared" ca="1" si="709"/>
        <v>#DIV/0!</v>
      </c>
      <c r="Z419" s="351" t="e">
        <f t="shared" si="710"/>
        <v>#DIV/0!</v>
      </c>
      <c r="AA419" s="174" t="e">
        <f t="shared" si="711"/>
        <v>#DIV/0!</v>
      </c>
      <c r="AB419" s="174" t="e">
        <f t="shared" si="712"/>
        <v>#DIV/0!</v>
      </c>
      <c r="AC419" s="352" t="e">
        <f t="shared" si="772"/>
        <v>#DIV/0!</v>
      </c>
      <c r="AD419" s="267" t="e">
        <f t="shared" si="713"/>
        <v>#DIV/0!</v>
      </c>
      <c r="AE419" s="267" t="e">
        <f t="shared" si="714"/>
        <v>#DIV/0!</v>
      </c>
      <c r="AF419" s="354" t="e">
        <f t="shared" ca="1" si="715"/>
        <v>#DIV/0!</v>
      </c>
      <c r="AG419" s="100" t="e">
        <f t="shared" ca="1" si="716"/>
        <v>#DIV/0!</v>
      </c>
      <c r="AH419" s="100" t="e">
        <f t="shared" ca="1" si="717"/>
        <v>#DIV/0!</v>
      </c>
      <c r="AI419" s="354" t="e">
        <f t="shared" ca="1" si="718"/>
        <v>#DIV/0!</v>
      </c>
      <c r="AJ419" s="100" t="e">
        <f t="shared" ca="1" si="719"/>
        <v>#DIV/0!</v>
      </c>
      <c r="AK419" s="100" t="e">
        <f t="shared" ca="1" si="720"/>
        <v>#DIV/0!</v>
      </c>
      <c r="AL419" s="354" t="e">
        <f t="shared" ca="1" si="721"/>
        <v>#DIV/0!</v>
      </c>
      <c r="AM419" s="354" t="e">
        <f t="shared" ca="1" si="722"/>
        <v>#DIV/0!</v>
      </c>
      <c r="AN419" s="100" t="e">
        <f t="shared" ref="AN419:AO419" ca="1" si="790">SUM(AL415:AL419)</f>
        <v>#DIV/0!</v>
      </c>
      <c r="AO419" s="100" t="e">
        <f t="shared" ca="1" si="790"/>
        <v>#DIV/0!</v>
      </c>
      <c r="AP419" s="355" t="e">
        <f t="shared" ca="1" si="724"/>
        <v>#DIV/0!</v>
      </c>
      <c r="AQ419" s="355" t="e">
        <f t="shared" ca="1" si="725"/>
        <v>#DIV/0!</v>
      </c>
      <c r="AR419" s="355" t="e">
        <f t="shared" si="726"/>
        <v>#DIV/0!</v>
      </c>
      <c r="AS419" s="355" t="e">
        <f t="shared" si="727"/>
        <v>#DIV/0!</v>
      </c>
      <c r="AT419" s="355" t="e">
        <f t="shared" ca="1" si="728"/>
        <v>#DIV/0!</v>
      </c>
      <c r="AU419" s="355" t="e">
        <f t="shared" ca="1" si="729"/>
        <v>#DIV/0!</v>
      </c>
      <c r="AV419" s="355" t="e">
        <f t="shared" ca="1" si="730"/>
        <v>#DIV/0!</v>
      </c>
      <c r="AW419" s="379">
        <f t="shared" ca="1" si="731"/>
        <v>0</v>
      </c>
      <c r="AX419" s="351">
        <f t="shared" ca="1" si="732"/>
        <v>0</v>
      </c>
      <c r="AY419" s="174">
        <f t="shared" ca="1" si="733"/>
        <v>0</v>
      </c>
      <c r="AZ419" s="174">
        <f t="shared" ca="1" si="734"/>
        <v>0</v>
      </c>
      <c r="BA419" s="351"/>
      <c r="BB419" s="174"/>
      <c r="BC419" s="174"/>
      <c r="BD419" s="352">
        <f t="shared" si="735"/>
        <v>-1</v>
      </c>
      <c r="BE419" s="267">
        <f t="shared" si="736"/>
        <v>-6</v>
      </c>
      <c r="BF419" s="267">
        <f t="shared" si="737"/>
        <v>-5</v>
      </c>
      <c r="BG419" s="354">
        <f t="shared" ca="1" si="738"/>
        <v>1</v>
      </c>
      <c r="BH419" s="100">
        <f t="shared" ca="1" si="739"/>
        <v>15</v>
      </c>
      <c r="BI419" s="100">
        <f t="shared" ca="1" si="740"/>
        <v>7</v>
      </c>
      <c r="BJ419" s="354">
        <f t="shared" ca="1" si="741"/>
        <v>0</v>
      </c>
      <c r="BK419" s="100">
        <f t="shared" ca="1" si="742"/>
        <v>0</v>
      </c>
      <c r="BL419" s="100">
        <f t="shared" ca="1" si="743"/>
        <v>0</v>
      </c>
      <c r="BM419" s="354">
        <f t="shared" ca="1" si="744"/>
        <v>0</v>
      </c>
      <c r="BN419" s="354"/>
      <c r="BQ419" s="355" t="str">
        <f t="shared" ca="1" si="745"/>
        <v/>
      </c>
      <c r="BR419" s="355" t="str">
        <f t="shared" ca="1" si="746"/>
        <v/>
      </c>
      <c r="BS419" s="355"/>
      <c r="BT419" s="355" t="str">
        <f t="shared" si="747"/>
        <v xml:space="preserve">wr6D </v>
      </c>
      <c r="BU419" s="355" t="str">
        <f t="shared" ca="1" si="748"/>
        <v xml:space="preserve">wr15'15&lt;1S </v>
      </c>
      <c r="BV419" s="355" t="str">
        <f t="shared" ca="1" si="749"/>
        <v/>
      </c>
      <c r="BW419" s="355"/>
      <c r="BX419" s="379" t="e">
        <f t="shared" ca="1" si="750"/>
        <v>#DIV/0!</v>
      </c>
      <c r="BY419" s="351" t="e">
        <f t="shared" ca="1" si="751"/>
        <v>#DIV/0!</v>
      </c>
      <c r="BZ419" s="174" t="e">
        <f t="shared" ca="1" si="752"/>
        <v>#DIV/0!</v>
      </c>
      <c r="CA419" s="174" t="e">
        <f t="shared" ca="1" si="753"/>
        <v>#DIV/0!</v>
      </c>
      <c r="CB419" s="351"/>
      <c r="CC419" s="174"/>
      <c r="CD419" s="174"/>
      <c r="CE419" s="352" t="e">
        <f t="shared" si="754"/>
        <v>#DIV/0!</v>
      </c>
      <c r="CF419" s="267" t="e">
        <f t="shared" si="755"/>
        <v>#DIV/0!</v>
      </c>
      <c r="CG419" s="267" t="e">
        <f t="shared" si="756"/>
        <v>#DIV/0!</v>
      </c>
      <c r="CH419" s="354" t="e">
        <f t="shared" ca="1" si="757"/>
        <v>#DIV/0!</v>
      </c>
      <c r="CI419" s="100" t="e">
        <f t="shared" ca="1" si="758"/>
        <v>#DIV/0!</v>
      </c>
      <c r="CJ419" s="100" t="e">
        <f t="shared" ca="1" si="759"/>
        <v>#DIV/0!</v>
      </c>
      <c r="CK419" s="354" t="e">
        <f t="shared" ca="1" si="760"/>
        <v>#DIV/0!</v>
      </c>
      <c r="CL419" s="100" t="e">
        <f t="shared" ca="1" si="761"/>
        <v>#DIV/0!</v>
      </c>
      <c r="CM419" s="100" t="e">
        <f t="shared" ca="1" si="762"/>
        <v>#DIV/0!</v>
      </c>
      <c r="CN419" s="354" t="e">
        <f t="shared" ca="1" si="763"/>
        <v>#DIV/0!</v>
      </c>
      <c r="CO419" s="354"/>
      <c r="CR419" s="355" t="e">
        <f t="shared" ca="1" si="764"/>
        <v>#DIV/0!</v>
      </c>
      <c r="CS419" s="355" t="e">
        <f t="shared" ca="1" si="765"/>
        <v>#DIV/0!</v>
      </c>
      <c r="CT419" s="355"/>
      <c r="CU419" s="355" t="e">
        <f t="shared" si="766"/>
        <v>#DIV/0!</v>
      </c>
      <c r="CV419" s="355" t="e">
        <f t="shared" ca="1" si="767"/>
        <v>#DIV/0!</v>
      </c>
      <c r="CW419" s="355" t="e">
        <f t="shared" ca="1" si="768"/>
        <v>#DIV/0!</v>
      </c>
      <c r="CX419" s="402"/>
      <c r="CY419" t="e">
        <f t="shared" ca="1" si="769"/>
        <v>#DIV/0!</v>
      </c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</row>
    <row r="420" spans="1:133" x14ac:dyDescent="0.25">
      <c r="A420" s="126">
        <v>341</v>
      </c>
      <c r="B420" s="123" t="str">
        <f>IF(ввод!F343="","",ввод!F343)</f>
        <v/>
      </c>
      <c r="C420" s="123" t="str">
        <f>IF(ввод!G343="","",ввод!G343)</f>
        <v/>
      </c>
      <c r="D420" s="123" t="str">
        <f>IF(ввод!H343="","",ввод!H343)</f>
        <v/>
      </c>
      <c r="E420" s="124" t="str">
        <f>IF(ввод!I343="","",ввод!I343)</f>
        <v/>
      </c>
      <c r="F420" s="100" t="str">
        <f t="shared" si="665"/>
        <v/>
      </c>
      <c r="G420" s="257" t="str">
        <f>IF(AND(F420&gt;=2,COUNTA(ввод!D343)=1),1,"")</f>
        <v/>
      </c>
      <c r="H420" s="100" t="e">
        <f t="shared" si="701"/>
        <v>#DIV/0!</v>
      </c>
      <c r="K420" s="100" t="e">
        <f t="shared" si="697"/>
        <v>#DIV/0!</v>
      </c>
      <c r="M420" s="100" t="e">
        <f>IF(ISNUMBER(парам!$B$8),K420-парам!$B$8,K420-$B$3)</f>
        <v>#DIV/0!</v>
      </c>
      <c r="N420" s="100" t="e">
        <f t="shared" si="698"/>
        <v>#DIV/0!</v>
      </c>
      <c r="O420" s="125" t="e">
        <f t="shared" ca="1" si="702"/>
        <v>#DIV/0!</v>
      </c>
      <c r="P420" s="100">
        <f t="shared" si="703"/>
        <v>0</v>
      </c>
      <c r="Q420" s="100">
        <f t="shared" si="699"/>
        <v>0</v>
      </c>
      <c r="R420" s="125">
        <f t="shared" ca="1" si="704"/>
        <v>0</v>
      </c>
      <c r="S420" s="100" t="e">
        <f t="shared" si="770"/>
        <v>#DIV/0!</v>
      </c>
      <c r="T420" s="100" t="e">
        <f t="shared" si="705"/>
        <v>#DIV/0!</v>
      </c>
      <c r="U420" s="125" t="e">
        <f t="shared" ca="1" si="771"/>
        <v>#DIV/0!</v>
      </c>
      <c r="V420" s="174" t="e">
        <f t="shared" ca="1" si="706"/>
        <v>#DIV/0!</v>
      </c>
      <c r="W420" s="351" t="e">
        <f t="shared" ca="1" si="707"/>
        <v>#DIV/0!</v>
      </c>
      <c r="X420" s="174" t="e">
        <f t="shared" ca="1" si="708"/>
        <v>#DIV/0!</v>
      </c>
      <c r="Y420" s="174" t="e">
        <f t="shared" ca="1" si="709"/>
        <v>#DIV/0!</v>
      </c>
      <c r="Z420" s="351" t="e">
        <f t="shared" si="710"/>
        <v>#DIV/0!</v>
      </c>
      <c r="AA420" s="174" t="e">
        <f t="shared" si="711"/>
        <v>#DIV/0!</v>
      </c>
      <c r="AB420" s="174" t="e">
        <f t="shared" si="712"/>
        <v>#DIV/0!</v>
      </c>
      <c r="AC420" s="352" t="e">
        <f t="shared" si="772"/>
        <v>#DIV/0!</v>
      </c>
      <c r="AD420" s="267" t="e">
        <f t="shared" si="713"/>
        <v>#DIV/0!</v>
      </c>
      <c r="AE420" s="267" t="e">
        <f t="shared" si="714"/>
        <v>#DIV/0!</v>
      </c>
      <c r="AF420" s="354" t="e">
        <f t="shared" ca="1" si="715"/>
        <v>#DIV/0!</v>
      </c>
      <c r="AG420" s="100" t="e">
        <f t="shared" ca="1" si="716"/>
        <v>#DIV/0!</v>
      </c>
      <c r="AH420" s="100" t="e">
        <f t="shared" ca="1" si="717"/>
        <v>#DIV/0!</v>
      </c>
      <c r="AI420" s="354" t="e">
        <f t="shared" ca="1" si="718"/>
        <v>#DIV/0!</v>
      </c>
      <c r="AJ420" s="100" t="e">
        <f t="shared" ca="1" si="719"/>
        <v>#DIV/0!</v>
      </c>
      <c r="AK420" s="100" t="e">
        <f t="shared" ca="1" si="720"/>
        <v>#DIV/0!</v>
      </c>
      <c r="AL420" s="354" t="e">
        <f t="shared" ca="1" si="721"/>
        <v>#DIV/0!</v>
      </c>
      <c r="AM420" s="354" t="e">
        <f t="shared" ca="1" si="722"/>
        <v>#DIV/0!</v>
      </c>
      <c r="AN420" s="100" t="e">
        <f t="shared" ref="AN420:AO420" ca="1" si="791">SUM(AL416:AL420)</f>
        <v>#DIV/0!</v>
      </c>
      <c r="AO420" s="100" t="e">
        <f t="shared" ca="1" si="791"/>
        <v>#DIV/0!</v>
      </c>
      <c r="AP420" s="355" t="e">
        <f t="shared" ca="1" si="724"/>
        <v>#DIV/0!</v>
      </c>
      <c r="AQ420" s="355" t="e">
        <f t="shared" ca="1" si="725"/>
        <v>#DIV/0!</v>
      </c>
      <c r="AR420" s="355" t="e">
        <f t="shared" si="726"/>
        <v>#DIV/0!</v>
      </c>
      <c r="AS420" s="355" t="e">
        <f t="shared" si="727"/>
        <v>#DIV/0!</v>
      </c>
      <c r="AT420" s="355" t="e">
        <f t="shared" ca="1" si="728"/>
        <v>#DIV/0!</v>
      </c>
      <c r="AU420" s="355" t="e">
        <f t="shared" ca="1" si="729"/>
        <v>#DIV/0!</v>
      </c>
      <c r="AV420" s="355" t="e">
        <f t="shared" ca="1" si="730"/>
        <v>#DIV/0!</v>
      </c>
      <c r="AW420" s="379">
        <f t="shared" ca="1" si="731"/>
        <v>0</v>
      </c>
      <c r="AX420" s="351">
        <f t="shared" ca="1" si="732"/>
        <v>0</v>
      </c>
      <c r="AY420" s="174">
        <f t="shared" ca="1" si="733"/>
        <v>0</v>
      </c>
      <c r="AZ420" s="174">
        <f t="shared" ca="1" si="734"/>
        <v>0</v>
      </c>
      <c r="BA420" s="351"/>
      <c r="BB420" s="174"/>
      <c r="BC420" s="174"/>
      <c r="BD420" s="352">
        <f t="shared" si="735"/>
        <v>-1</v>
      </c>
      <c r="BE420" s="267">
        <f t="shared" si="736"/>
        <v>-6</v>
      </c>
      <c r="BF420" s="267">
        <f t="shared" si="737"/>
        <v>-5</v>
      </c>
      <c r="BG420" s="354">
        <f t="shared" ca="1" si="738"/>
        <v>1</v>
      </c>
      <c r="BH420" s="100">
        <f t="shared" ca="1" si="739"/>
        <v>15</v>
      </c>
      <c r="BI420" s="100">
        <f t="shared" ca="1" si="740"/>
        <v>7</v>
      </c>
      <c r="BJ420" s="354">
        <f t="shared" ca="1" si="741"/>
        <v>0</v>
      </c>
      <c r="BK420" s="100">
        <f t="shared" ca="1" si="742"/>
        <v>0</v>
      </c>
      <c r="BL420" s="100">
        <f t="shared" ca="1" si="743"/>
        <v>0</v>
      </c>
      <c r="BM420" s="354">
        <f t="shared" ca="1" si="744"/>
        <v>0</v>
      </c>
      <c r="BN420" s="354"/>
      <c r="BQ420" s="355" t="str">
        <f t="shared" ca="1" si="745"/>
        <v/>
      </c>
      <c r="BR420" s="355" t="str">
        <f t="shared" ca="1" si="746"/>
        <v/>
      </c>
      <c r="BS420" s="355"/>
      <c r="BT420" s="355" t="str">
        <f t="shared" si="747"/>
        <v xml:space="preserve">wr6D </v>
      </c>
      <c r="BU420" s="355" t="str">
        <f t="shared" ca="1" si="748"/>
        <v xml:space="preserve">wr15'15&lt;1S </v>
      </c>
      <c r="BV420" s="355" t="str">
        <f t="shared" ca="1" si="749"/>
        <v/>
      </c>
      <c r="BW420" s="355"/>
      <c r="BX420" s="379" t="e">
        <f t="shared" ca="1" si="750"/>
        <v>#DIV/0!</v>
      </c>
      <c r="BY420" s="351" t="e">
        <f t="shared" ca="1" si="751"/>
        <v>#DIV/0!</v>
      </c>
      <c r="BZ420" s="174" t="e">
        <f t="shared" ca="1" si="752"/>
        <v>#DIV/0!</v>
      </c>
      <c r="CA420" s="174" t="e">
        <f t="shared" ca="1" si="753"/>
        <v>#DIV/0!</v>
      </c>
      <c r="CB420" s="351"/>
      <c r="CC420" s="174"/>
      <c r="CD420" s="174"/>
      <c r="CE420" s="352" t="e">
        <f t="shared" si="754"/>
        <v>#DIV/0!</v>
      </c>
      <c r="CF420" s="267" t="e">
        <f t="shared" si="755"/>
        <v>#DIV/0!</v>
      </c>
      <c r="CG420" s="267" t="e">
        <f t="shared" si="756"/>
        <v>#DIV/0!</v>
      </c>
      <c r="CH420" s="354" t="e">
        <f t="shared" ca="1" si="757"/>
        <v>#DIV/0!</v>
      </c>
      <c r="CI420" s="100" t="e">
        <f t="shared" ca="1" si="758"/>
        <v>#DIV/0!</v>
      </c>
      <c r="CJ420" s="100" t="e">
        <f t="shared" ca="1" si="759"/>
        <v>#DIV/0!</v>
      </c>
      <c r="CK420" s="354" t="e">
        <f t="shared" ca="1" si="760"/>
        <v>#DIV/0!</v>
      </c>
      <c r="CL420" s="100" t="e">
        <f t="shared" ca="1" si="761"/>
        <v>#DIV/0!</v>
      </c>
      <c r="CM420" s="100" t="e">
        <f t="shared" ca="1" si="762"/>
        <v>#DIV/0!</v>
      </c>
      <c r="CN420" s="354" t="e">
        <f t="shared" ca="1" si="763"/>
        <v>#DIV/0!</v>
      </c>
      <c r="CO420" s="354"/>
      <c r="CR420" s="355" t="e">
        <f t="shared" ca="1" si="764"/>
        <v>#DIV/0!</v>
      </c>
      <c r="CS420" s="355" t="e">
        <f t="shared" ca="1" si="765"/>
        <v>#DIV/0!</v>
      </c>
      <c r="CT420" s="355"/>
      <c r="CU420" s="355" t="e">
        <f t="shared" si="766"/>
        <v>#DIV/0!</v>
      </c>
      <c r="CV420" s="355" t="e">
        <f t="shared" ca="1" si="767"/>
        <v>#DIV/0!</v>
      </c>
      <c r="CW420" s="355" t="e">
        <f t="shared" ca="1" si="768"/>
        <v>#DIV/0!</v>
      </c>
      <c r="CX420" s="402"/>
      <c r="CY420" t="e">
        <f t="shared" ca="1" si="769"/>
        <v>#DIV/0!</v>
      </c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</row>
    <row r="421" spans="1:133" x14ac:dyDescent="0.25">
      <c r="A421" s="126">
        <v>342</v>
      </c>
      <c r="B421" s="123" t="str">
        <f>IF(ввод!F344="","",ввод!F344)</f>
        <v/>
      </c>
      <c r="C421" s="123" t="str">
        <f>IF(ввод!G344="","",ввод!G344)</f>
        <v/>
      </c>
      <c r="D421" s="123" t="str">
        <f>IF(ввод!H344="","",ввод!H344)</f>
        <v/>
      </c>
      <c r="E421" s="124" t="str">
        <f>IF(ввод!I344="","",ввод!I344)</f>
        <v/>
      </c>
      <c r="F421" s="100" t="str">
        <f t="shared" si="665"/>
        <v/>
      </c>
      <c r="G421" s="257" t="str">
        <f>IF(AND(F421&gt;=2,COUNTA(ввод!D344)=1),1,"")</f>
        <v/>
      </c>
      <c r="H421" s="100" t="e">
        <f t="shared" si="701"/>
        <v>#DIV/0!</v>
      </c>
      <c r="K421" s="100" t="e">
        <f t="shared" si="697"/>
        <v>#DIV/0!</v>
      </c>
      <c r="M421" s="100" t="e">
        <f>IF(ISNUMBER(парам!$B$8),K421-парам!$B$8,K421-$B$3)</f>
        <v>#DIV/0!</v>
      </c>
      <c r="N421" s="100" t="e">
        <f t="shared" si="698"/>
        <v>#DIV/0!</v>
      </c>
      <c r="O421" s="125" t="e">
        <f t="shared" ca="1" si="702"/>
        <v>#DIV/0!</v>
      </c>
      <c r="P421" s="100">
        <f t="shared" si="703"/>
        <v>0</v>
      </c>
      <c r="Q421" s="100">
        <f t="shared" si="699"/>
        <v>0</v>
      </c>
      <c r="R421" s="125">
        <f t="shared" ca="1" si="704"/>
        <v>0</v>
      </c>
      <c r="S421" s="100" t="e">
        <f t="shared" si="770"/>
        <v>#DIV/0!</v>
      </c>
      <c r="T421" s="100" t="e">
        <f t="shared" si="705"/>
        <v>#DIV/0!</v>
      </c>
      <c r="U421" s="125" t="e">
        <f t="shared" ca="1" si="771"/>
        <v>#DIV/0!</v>
      </c>
      <c r="V421" s="174" t="e">
        <f t="shared" ca="1" si="706"/>
        <v>#DIV/0!</v>
      </c>
      <c r="W421" s="351" t="e">
        <f t="shared" ca="1" si="707"/>
        <v>#DIV/0!</v>
      </c>
      <c r="X421" s="174" t="e">
        <f t="shared" ca="1" si="708"/>
        <v>#DIV/0!</v>
      </c>
      <c r="Y421" s="174" t="e">
        <f t="shared" ca="1" si="709"/>
        <v>#DIV/0!</v>
      </c>
      <c r="Z421" s="351" t="e">
        <f t="shared" si="710"/>
        <v>#DIV/0!</v>
      </c>
      <c r="AA421" s="174" t="e">
        <f t="shared" si="711"/>
        <v>#DIV/0!</v>
      </c>
      <c r="AB421" s="174" t="e">
        <f t="shared" si="712"/>
        <v>#DIV/0!</v>
      </c>
      <c r="AC421" s="352" t="e">
        <f t="shared" si="772"/>
        <v>#DIV/0!</v>
      </c>
      <c r="AD421" s="267" t="e">
        <f t="shared" si="713"/>
        <v>#DIV/0!</v>
      </c>
      <c r="AE421" s="267" t="e">
        <f t="shared" si="714"/>
        <v>#DIV/0!</v>
      </c>
      <c r="AF421" s="354" t="e">
        <f t="shared" ca="1" si="715"/>
        <v>#DIV/0!</v>
      </c>
      <c r="AG421" s="100" t="e">
        <f t="shared" ca="1" si="716"/>
        <v>#DIV/0!</v>
      </c>
      <c r="AH421" s="100" t="e">
        <f t="shared" ca="1" si="717"/>
        <v>#DIV/0!</v>
      </c>
      <c r="AI421" s="354" t="e">
        <f t="shared" ca="1" si="718"/>
        <v>#DIV/0!</v>
      </c>
      <c r="AJ421" s="100" t="e">
        <f t="shared" ca="1" si="719"/>
        <v>#DIV/0!</v>
      </c>
      <c r="AK421" s="100" t="e">
        <f t="shared" ca="1" si="720"/>
        <v>#DIV/0!</v>
      </c>
      <c r="AL421" s="354" t="e">
        <f t="shared" ca="1" si="721"/>
        <v>#DIV/0!</v>
      </c>
      <c r="AM421" s="354" t="e">
        <f t="shared" ca="1" si="722"/>
        <v>#DIV/0!</v>
      </c>
      <c r="AN421" s="100" t="e">
        <f t="shared" ref="AN421:AO421" ca="1" si="792">SUM(AL417:AL421)</f>
        <v>#DIV/0!</v>
      </c>
      <c r="AO421" s="100" t="e">
        <f t="shared" ca="1" si="792"/>
        <v>#DIV/0!</v>
      </c>
      <c r="AP421" s="355" t="e">
        <f t="shared" ca="1" si="724"/>
        <v>#DIV/0!</v>
      </c>
      <c r="AQ421" s="355" t="e">
        <f t="shared" ca="1" si="725"/>
        <v>#DIV/0!</v>
      </c>
      <c r="AR421" s="355" t="e">
        <f t="shared" si="726"/>
        <v>#DIV/0!</v>
      </c>
      <c r="AS421" s="355" t="e">
        <f t="shared" si="727"/>
        <v>#DIV/0!</v>
      </c>
      <c r="AT421" s="355" t="e">
        <f t="shared" ca="1" si="728"/>
        <v>#DIV/0!</v>
      </c>
      <c r="AU421" s="355" t="e">
        <f t="shared" ca="1" si="729"/>
        <v>#DIV/0!</v>
      </c>
      <c r="AV421" s="355" t="e">
        <f t="shared" ca="1" si="730"/>
        <v>#DIV/0!</v>
      </c>
      <c r="AW421" s="379">
        <f t="shared" ca="1" si="731"/>
        <v>0</v>
      </c>
      <c r="AX421" s="351">
        <f t="shared" ca="1" si="732"/>
        <v>0</v>
      </c>
      <c r="AY421" s="174">
        <f t="shared" ca="1" si="733"/>
        <v>0</v>
      </c>
      <c r="AZ421" s="174">
        <f t="shared" ca="1" si="734"/>
        <v>0</v>
      </c>
      <c r="BA421" s="351"/>
      <c r="BB421" s="174"/>
      <c r="BC421" s="174"/>
      <c r="BD421" s="352">
        <f t="shared" si="735"/>
        <v>-1</v>
      </c>
      <c r="BE421" s="267">
        <f t="shared" si="736"/>
        <v>-6</v>
      </c>
      <c r="BF421" s="267">
        <f t="shared" si="737"/>
        <v>-5</v>
      </c>
      <c r="BG421" s="354">
        <f t="shared" ca="1" si="738"/>
        <v>1</v>
      </c>
      <c r="BH421" s="100">
        <f t="shared" ca="1" si="739"/>
        <v>15</v>
      </c>
      <c r="BI421" s="100">
        <f t="shared" ca="1" si="740"/>
        <v>7</v>
      </c>
      <c r="BJ421" s="354">
        <f t="shared" ca="1" si="741"/>
        <v>0</v>
      </c>
      <c r="BK421" s="100">
        <f t="shared" ca="1" si="742"/>
        <v>0</v>
      </c>
      <c r="BL421" s="100">
        <f t="shared" ca="1" si="743"/>
        <v>0</v>
      </c>
      <c r="BM421" s="354">
        <f t="shared" ca="1" si="744"/>
        <v>0</v>
      </c>
      <c r="BN421" s="354"/>
      <c r="BQ421" s="355" t="str">
        <f t="shared" ca="1" si="745"/>
        <v/>
      </c>
      <c r="BR421" s="355" t="str">
        <f t="shared" ca="1" si="746"/>
        <v/>
      </c>
      <c r="BS421" s="355"/>
      <c r="BT421" s="355" t="str">
        <f t="shared" si="747"/>
        <v xml:space="preserve">wr6D </v>
      </c>
      <c r="BU421" s="355" t="str">
        <f t="shared" ca="1" si="748"/>
        <v xml:space="preserve">wr15'15&lt;1S </v>
      </c>
      <c r="BV421" s="355" t="str">
        <f t="shared" ca="1" si="749"/>
        <v/>
      </c>
      <c r="BW421" s="355"/>
      <c r="BX421" s="379" t="e">
        <f t="shared" ca="1" si="750"/>
        <v>#DIV/0!</v>
      </c>
      <c r="BY421" s="351" t="e">
        <f t="shared" ca="1" si="751"/>
        <v>#DIV/0!</v>
      </c>
      <c r="BZ421" s="174" t="e">
        <f t="shared" ca="1" si="752"/>
        <v>#DIV/0!</v>
      </c>
      <c r="CA421" s="174" t="e">
        <f t="shared" ca="1" si="753"/>
        <v>#DIV/0!</v>
      </c>
      <c r="CB421" s="351"/>
      <c r="CC421" s="174"/>
      <c r="CD421" s="174"/>
      <c r="CE421" s="352" t="e">
        <f t="shared" si="754"/>
        <v>#DIV/0!</v>
      </c>
      <c r="CF421" s="267" t="e">
        <f t="shared" si="755"/>
        <v>#DIV/0!</v>
      </c>
      <c r="CG421" s="267" t="e">
        <f t="shared" si="756"/>
        <v>#DIV/0!</v>
      </c>
      <c r="CH421" s="354" t="e">
        <f t="shared" ca="1" si="757"/>
        <v>#DIV/0!</v>
      </c>
      <c r="CI421" s="100" t="e">
        <f t="shared" ca="1" si="758"/>
        <v>#DIV/0!</v>
      </c>
      <c r="CJ421" s="100" t="e">
        <f t="shared" ca="1" si="759"/>
        <v>#DIV/0!</v>
      </c>
      <c r="CK421" s="354" t="e">
        <f t="shared" ca="1" si="760"/>
        <v>#DIV/0!</v>
      </c>
      <c r="CL421" s="100" t="e">
        <f t="shared" ca="1" si="761"/>
        <v>#DIV/0!</v>
      </c>
      <c r="CM421" s="100" t="e">
        <f t="shared" ca="1" si="762"/>
        <v>#DIV/0!</v>
      </c>
      <c r="CN421" s="354" t="e">
        <f t="shared" ca="1" si="763"/>
        <v>#DIV/0!</v>
      </c>
      <c r="CO421" s="354"/>
      <c r="CR421" s="355" t="e">
        <f t="shared" ca="1" si="764"/>
        <v>#DIV/0!</v>
      </c>
      <c r="CS421" s="355" t="e">
        <f t="shared" ca="1" si="765"/>
        <v>#DIV/0!</v>
      </c>
      <c r="CT421" s="355"/>
      <c r="CU421" s="355" t="e">
        <f t="shared" si="766"/>
        <v>#DIV/0!</v>
      </c>
      <c r="CV421" s="355" t="e">
        <f t="shared" ca="1" si="767"/>
        <v>#DIV/0!</v>
      </c>
      <c r="CW421" s="355" t="e">
        <f t="shared" ca="1" si="768"/>
        <v>#DIV/0!</v>
      </c>
      <c r="CX421" s="402"/>
      <c r="CY421" t="e">
        <f t="shared" ca="1" si="769"/>
        <v>#DIV/0!</v>
      </c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</row>
    <row r="422" spans="1:133" x14ac:dyDescent="0.25">
      <c r="A422" s="126">
        <v>343</v>
      </c>
      <c r="B422" s="123" t="str">
        <f>IF(ввод!F345="","",ввод!F345)</f>
        <v/>
      </c>
      <c r="C422" s="123" t="str">
        <f>IF(ввод!G345="","",ввод!G345)</f>
        <v/>
      </c>
      <c r="D422" s="123" t="str">
        <f>IF(ввод!H345="","",ввод!H345)</f>
        <v/>
      </c>
      <c r="E422" s="124" t="str">
        <f>IF(ввод!I345="","",ввод!I345)</f>
        <v/>
      </c>
      <c r="F422" s="100" t="str">
        <f t="shared" si="665"/>
        <v/>
      </c>
      <c r="G422" s="257" t="str">
        <f>IF(AND(F422&gt;=2,COUNTA(ввод!D345)=1),1,"")</f>
        <v/>
      </c>
      <c r="H422" s="100" t="e">
        <f t="shared" si="701"/>
        <v>#DIV/0!</v>
      </c>
      <c r="K422" s="100" t="e">
        <f t="shared" si="697"/>
        <v>#DIV/0!</v>
      </c>
      <c r="M422" s="100" t="e">
        <f>IF(ISNUMBER(парам!$B$8),K422-парам!$B$8,K422-$B$3)</f>
        <v>#DIV/0!</v>
      </c>
      <c r="N422" s="100" t="e">
        <f t="shared" si="698"/>
        <v>#DIV/0!</v>
      </c>
      <c r="O422" s="125" t="e">
        <f t="shared" ca="1" si="702"/>
        <v>#DIV/0!</v>
      </c>
      <c r="P422" s="100">
        <f t="shared" si="703"/>
        <v>0</v>
      </c>
      <c r="Q422" s="100">
        <f t="shared" si="699"/>
        <v>0</v>
      </c>
      <c r="R422" s="125">
        <f t="shared" ca="1" si="704"/>
        <v>0</v>
      </c>
      <c r="S422" s="100" t="e">
        <f t="shared" si="770"/>
        <v>#DIV/0!</v>
      </c>
      <c r="T422" s="100" t="e">
        <f t="shared" si="705"/>
        <v>#DIV/0!</v>
      </c>
      <c r="U422" s="125" t="e">
        <f t="shared" ca="1" si="771"/>
        <v>#DIV/0!</v>
      </c>
      <c r="V422" s="174" t="e">
        <f t="shared" ca="1" si="706"/>
        <v>#DIV/0!</v>
      </c>
      <c r="W422" s="351" t="e">
        <f t="shared" ca="1" si="707"/>
        <v>#DIV/0!</v>
      </c>
      <c r="X422" s="174" t="e">
        <f t="shared" ca="1" si="708"/>
        <v>#DIV/0!</v>
      </c>
      <c r="Y422" s="174" t="e">
        <f t="shared" ca="1" si="709"/>
        <v>#DIV/0!</v>
      </c>
      <c r="Z422" s="351" t="e">
        <f t="shared" si="710"/>
        <v>#DIV/0!</v>
      </c>
      <c r="AA422" s="174" t="e">
        <f t="shared" si="711"/>
        <v>#DIV/0!</v>
      </c>
      <c r="AB422" s="174" t="e">
        <f t="shared" si="712"/>
        <v>#DIV/0!</v>
      </c>
      <c r="AC422" s="352" t="e">
        <f t="shared" si="772"/>
        <v>#DIV/0!</v>
      </c>
      <c r="AD422" s="267" t="e">
        <f t="shared" si="713"/>
        <v>#DIV/0!</v>
      </c>
      <c r="AE422" s="267" t="e">
        <f t="shared" si="714"/>
        <v>#DIV/0!</v>
      </c>
      <c r="AF422" s="354" t="e">
        <f t="shared" ca="1" si="715"/>
        <v>#DIV/0!</v>
      </c>
      <c r="AG422" s="100" t="e">
        <f t="shared" ca="1" si="716"/>
        <v>#DIV/0!</v>
      </c>
      <c r="AH422" s="100" t="e">
        <f t="shared" ca="1" si="717"/>
        <v>#DIV/0!</v>
      </c>
      <c r="AI422" s="354" t="e">
        <f t="shared" ca="1" si="718"/>
        <v>#DIV/0!</v>
      </c>
      <c r="AJ422" s="100" t="e">
        <f t="shared" ca="1" si="719"/>
        <v>#DIV/0!</v>
      </c>
      <c r="AK422" s="100" t="e">
        <f t="shared" ca="1" si="720"/>
        <v>#DIV/0!</v>
      </c>
      <c r="AL422" s="354" t="e">
        <f t="shared" ca="1" si="721"/>
        <v>#DIV/0!</v>
      </c>
      <c r="AM422" s="354" t="e">
        <f t="shared" ca="1" si="722"/>
        <v>#DIV/0!</v>
      </c>
      <c r="AN422" s="100" t="e">
        <f t="shared" ref="AN422:AO422" ca="1" si="793">SUM(AL418:AL422)</f>
        <v>#DIV/0!</v>
      </c>
      <c r="AO422" s="100" t="e">
        <f t="shared" ca="1" si="793"/>
        <v>#DIV/0!</v>
      </c>
      <c r="AP422" s="355" t="e">
        <f t="shared" ca="1" si="724"/>
        <v>#DIV/0!</v>
      </c>
      <c r="AQ422" s="355" t="e">
        <f t="shared" ca="1" si="725"/>
        <v>#DIV/0!</v>
      </c>
      <c r="AR422" s="355" t="e">
        <f t="shared" si="726"/>
        <v>#DIV/0!</v>
      </c>
      <c r="AS422" s="355" t="e">
        <f t="shared" si="727"/>
        <v>#DIV/0!</v>
      </c>
      <c r="AT422" s="355" t="e">
        <f t="shared" ca="1" si="728"/>
        <v>#DIV/0!</v>
      </c>
      <c r="AU422" s="355" t="e">
        <f t="shared" ca="1" si="729"/>
        <v>#DIV/0!</v>
      </c>
      <c r="AV422" s="355" t="e">
        <f t="shared" ca="1" si="730"/>
        <v>#DIV/0!</v>
      </c>
      <c r="AW422" s="379">
        <f t="shared" ca="1" si="731"/>
        <v>0</v>
      </c>
      <c r="AX422" s="351">
        <f t="shared" ca="1" si="732"/>
        <v>0</v>
      </c>
      <c r="AY422" s="174">
        <f t="shared" ca="1" si="733"/>
        <v>0</v>
      </c>
      <c r="AZ422" s="174">
        <f t="shared" ca="1" si="734"/>
        <v>0</v>
      </c>
      <c r="BA422" s="351"/>
      <c r="BB422" s="174"/>
      <c r="BC422" s="174"/>
      <c r="BD422" s="352">
        <f t="shared" si="735"/>
        <v>-1</v>
      </c>
      <c r="BE422" s="267">
        <f t="shared" si="736"/>
        <v>-6</v>
      </c>
      <c r="BF422" s="267">
        <f t="shared" si="737"/>
        <v>-5</v>
      </c>
      <c r="BG422" s="354">
        <f t="shared" ca="1" si="738"/>
        <v>1</v>
      </c>
      <c r="BH422" s="100">
        <f t="shared" ca="1" si="739"/>
        <v>15</v>
      </c>
      <c r="BI422" s="100">
        <f t="shared" ca="1" si="740"/>
        <v>7</v>
      </c>
      <c r="BJ422" s="354">
        <f t="shared" ca="1" si="741"/>
        <v>0</v>
      </c>
      <c r="BK422" s="100">
        <f t="shared" ca="1" si="742"/>
        <v>0</v>
      </c>
      <c r="BL422" s="100">
        <f t="shared" ca="1" si="743"/>
        <v>0</v>
      </c>
      <c r="BM422" s="354">
        <f t="shared" ca="1" si="744"/>
        <v>0</v>
      </c>
      <c r="BN422" s="354"/>
      <c r="BQ422" s="355" t="str">
        <f t="shared" ca="1" si="745"/>
        <v/>
      </c>
      <c r="BR422" s="355" t="str">
        <f t="shared" ca="1" si="746"/>
        <v/>
      </c>
      <c r="BS422" s="355"/>
      <c r="BT422" s="355" t="str">
        <f t="shared" si="747"/>
        <v xml:space="preserve">wr6D </v>
      </c>
      <c r="BU422" s="355" t="str">
        <f t="shared" ca="1" si="748"/>
        <v xml:space="preserve">wr15'15&lt;1S </v>
      </c>
      <c r="BV422" s="355" t="str">
        <f t="shared" ca="1" si="749"/>
        <v/>
      </c>
      <c r="BW422" s="355"/>
      <c r="BX422" s="379" t="e">
        <f t="shared" ca="1" si="750"/>
        <v>#DIV/0!</v>
      </c>
      <c r="BY422" s="351" t="e">
        <f t="shared" ca="1" si="751"/>
        <v>#DIV/0!</v>
      </c>
      <c r="BZ422" s="174" t="e">
        <f t="shared" ca="1" si="752"/>
        <v>#DIV/0!</v>
      </c>
      <c r="CA422" s="174" t="e">
        <f t="shared" ca="1" si="753"/>
        <v>#DIV/0!</v>
      </c>
      <c r="CB422" s="351"/>
      <c r="CC422" s="174"/>
      <c r="CD422" s="174"/>
      <c r="CE422" s="352" t="e">
        <f t="shared" si="754"/>
        <v>#DIV/0!</v>
      </c>
      <c r="CF422" s="267" t="e">
        <f t="shared" si="755"/>
        <v>#DIV/0!</v>
      </c>
      <c r="CG422" s="267" t="e">
        <f t="shared" si="756"/>
        <v>#DIV/0!</v>
      </c>
      <c r="CH422" s="354" t="e">
        <f t="shared" ca="1" si="757"/>
        <v>#DIV/0!</v>
      </c>
      <c r="CI422" s="100" t="e">
        <f t="shared" ca="1" si="758"/>
        <v>#DIV/0!</v>
      </c>
      <c r="CJ422" s="100" t="e">
        <f t="shared" ca="1" si="759"/>
        <v>#DIV/0!</v>
      </c>
      <c r="CK422" s="354" t="e">
        <f t="shared" ca="1" si="760"/>
        <v>#DIV/0!</v>
      </c>
      <c r="CL422" s="100" t="e">
        <f t="shared" ca="1" si="761"/>
        <v>#DIV/0!</v>
      </c>
      <c r="CM422" s="100" t="e">
        <f t="shared" ca="1" si="762"/>
        <v>#DIV/0!</v>
      </c>
      <c r="CN422" s="354" t="e">
        <f t="shared" ca="1" si="763"/>
        <v>#DIV/0!</v>
      </c>
      <c r="CO422" s="354"/>
      <c r="CR422" s="355" t="e">
        <f t="shared" ca="1" si="764"/>
        <v>#DIV/0!</v>
      </c>
      <c r="CS422" s="355" t="e">
        <f t="shared" ca="1" si="765"/>
        <v>#DIV/0!</v>
      </c>
      <c r="CT422" s="355"/>
      <c r="CU422" s="355" t="e">
        <f t="shared" si="766"/>
        <v>#DIV/0!</v>
      </c>
      <c r="CV422" s="355" t="e">
        <f t="shared" ca="1" si="767"/>
        <v>#DIV/0!</v>
      </c>
      <c r="CW422" s="355" t="e">
        <f t="shared" ca="1" si="768"/>
        <v>#DIV/0!</v>
      </c>
      <c r="CX422" s="402"/>
      <c r="CY422" t="e">
        <f t="shared" ca="1" si="769"/>
        <v>#DIV/0!</v>
      </c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</row>
    <row r="423" spans="1:133" x14ac:dyDescent="0.25">
      <c r="A423" s="126">
        <v>344</v>
      </c>
      <c r="B423" s="123" t="str">
        <f>IF(ввод!F346="","",ввод!F346)</f>
        <v/>
      </c>
      <c r="C423" s="123" t="str">
        <f>IF(ввод!G346="","",ввод!G346)</f>
        <v/>
      </c>
      <c r="D423" s="123" t="str">
        <f>IF(ввод!H346="","",ввод!H346)</f>
        <v/>
      </c>
      <c r="E423" s="124" t="str">
        <f>IF(ввод!I346="","",ввод!I346)</f>
        <v/>
      </c>
      <c r="F423" s="100" t="str">
        <f t="shared" si="665"/>
        <v/>
      </c>
      <c r="G423" s="257" t="str">
        <f>IF(AND(F423&gt;=2,COUNTA(ввод!D346)=1),1,"")</f>
        <v/>
      </c>
      <c r="H423" s="100" t="e">
        <f t="shared" si="701"/>
        <v>#DIV/0!</v>
      </c>
      <c r="K423" s="100" t="e">
        <f t="shared" si="697"/>
        <v>#DIV/0!</v>
      </c>
      <c r="M423" s="100" t="e">
        <f>IF(ISNUMBER(парам!$B$8),K423-парам!$B$8,K423-$B$3)</f>
        <v>#DIV/0!</v>
      </c>
      <c r="N423" s="100" t="e">
        <f t="shared" si="698"/>
        <v>#DIV/0!</v>
      </c>
      <c r="O423" s="125" t="e">
        <f t="shared" ca="1" si="702"/>
        <v>#DIV/0!</v>
      </c>
      <c r="P423" s="100">
        <f t="shared" si="703"/>
        <v>0</v>
      </c>
      <c r="Q423" s="100">
        <f t="shared" si="699"/>
        <v>0</v>
      </c>
      <c r="R423" s="125">
        <f t="shared" ca="1" si="704"/>
        <v>0</v>
      </c>
      <c r="S423" s="100" t="e">
        <f t="shared" si="770"/>
        <v>#DIV/0!</v>
      </c>
      <c r="T423" s="100" t="e">
        <f t="shared" si="705"/>
        <v>#DIV/0!</v>
      </c>
      <c r="U423" s="125" t="e">
        <f t="shared" ca="1" si="771"/>
        <v>#DIV/0!</v>
      </c>
      <c r="V423" s="174" t="e">
        <f t="shared" ca="1" si="706"/>
        <v>#DIV/0!</v>
      </c>
      <c r="W423" s="351" t="e">
        <f t="shared" ca="1" si="707"/>
        <v>#DIV/0!</v>
      </c>
      <c r="X423" s="174" t="e">
        <f t="shared" ca="1" si="708"/>
        <v>#DIV/0!</v>
      </c>
      <c r="Y423" s="174" t="e">
        <f t="shared" ca="1" si="709"/>
        <v>#DIV/0!</v>
      </c>
      <c r="Z423" s="351" t="e">
        <f t="shared" si="710"/>
        <v>#DIV/0!</v>
      </c>
      <c r="AA423" s="174" t="e">
        <f t="shared" si="711"/>
        <v>#DIV/0!</v>
      </c>
      <c r="AB423" s="174" t="e">
        <f t="shared" si="712"/>
        <v>#DIV/0!</v>
      </c>
      <c r="AC423" s="352" t="e">
        <f t="shared" si="772"/>
        <v>#DIV/0!</v>
      </c>
      <c r="AD423" s="267" t="e">
        <f t="shared" si="713"/>
        <v>#DIV/0!</v>
      </c>
      <c r="AE423" s="267" t="e">
        <f t="shared" si="714"/>
        <v>#DIV/0!</v>
      </c>
      <c r="AF423" s="354" t="e">
        <f t="shared" ca="1" si="715"/>
        <v>#DIV/0!</v>
      </c>
      <c r="AG423" s="100" t="e">
        <f t="shared" ca="1" si="716"/>
        <v>#DIV/0!</v>
      </c>
      <c r="AH423" s="100" t="e">
        <f t="shared" ca="1" si="717"/>
        <v>#DIV/0!</v>
      </c>
      <c r="AI423" s="354" t="e">
        <f t="shared" ca="1" si="718"/>
        <v>#DIV/0!</v>
      </c>
      <c r="AJ423" s="100" t="e">
        <f t="shared" ca="1" si="719"/>
        <v>#DIV/0!</v>
      </c>
      <c r="AK423" s="100" t="e">
        <f t="shared" ca="1" si="720"/>
        <v>#DIV/0!</v>
      </c>
      <c r="AL423" s="354" t="e">
        <f t="shared" ca="1" si="721"/>
        <v>#DIV/0!</v>
      </c>
      <c r="AM423" s="354" t="e">
        <f t="shared" ca="1" si="722"/>
        <v>#DIV/0!</v>
      </c>
      <c r="AN423" s="100" t="e">
        <f t="shared" ref="AN423:AO423" ca="1" si="794">SUM(AL419:AL423)</f>
        <v>#DIV/0!</v>
      </c>
      <c r="AO423" s="100" t="e">
        <f t="shared" ca="1" si="794"/>
        <v>#DIV/0!</v>
      </c>
      <c r="AP423" s="355" t="e">
        <f t="shared" ca="1" si="724"/>
        <v>#DIV/0!</v>
      </c>
      <c r="AQ423" s="355" t="e">
        <f t="shared" ca="1" si="725"/>
        <v>#DIV/0!</v>
      </c>
      <c r="AR423" s="355" t="e">
        <f t="shared" si="726"/>
        <v>#DIV/0!</v>
      </c>
      <c r="AS423" s="355" t="e">
        <f t="shared" si="727"/>
        <v>#DIV/0!</v>
      </c>
      <c r="AT423" s="355" t="e">
        <f t="shared" ca="1" si="728"/>
        <v>#DIV/0!</v>
      </c>
      <c r="AU423" s="355" t="e">
        <f t="shared" ca="1" si="729"/>
        <v>#DIV/0!</v>
      </c>
      <c r="AV423" s="355" t="e">
        <f t="shared" ca="1" si="730"/>
        <v>#DIV/0!</v>
      </c>
      <c r="AW423" s="379">
        <f t="shared" ca="1" si="731"/>
        <v>0</v>
      </c>
      <c r="AX423" s="351">
        <f t="shared" ca="1" si="732"/>
        <v>0</v>
      </c>
      <c r="AY423" s="174">
        <f t="shared" ca="1" si="733"/>
        <v>0</v>
      </c>
      <c r="AZ423" s="174">
        <f t="shared" ca="1" si="734"/>
        <v>0</v>
      </c>
      <c r="BA423" s="351"/>
      <c r="BB423" s="174"/>
      <c r="BC423" s="174"/>
      <c r="BD423" s="352">
        <f t="shared" si="735"/>
        <v>-1</v>
      </c>
      <c r="BE423" s="267">
        <f t="shared" si="736"/>
        <v>-6</v>
      </c>
      <c r="BF423" s="267">
        <f t="shared" si="737"/>
        <v>-5</v>
      </c>
      <c r="BG423" s="354">
        <f t="shared" ca="1" si="738"/>
        <v>1</v>
      </c>
      <c r="BH423" s="100">
        <f t="shared" ca="1" si="739"/>
        <v>15</v>
      </c>
      <c r="BI423" s="100">
        <f t="shared" ca="1" si="740"/>
        <v>7</v>
      </c>
      <c r="BJ423" s="354">
        <f t="shared" ca="1" si="741"/>
        <v>0</v>
      </c>
      <c r="BK423" s="100">
        <f t="shared" ca="1" si="742"/>
        <v>0</v>
      </c>
      <c r="BL423" s="100">
        <f t="shared" ca="1" si="743"/>
        <v>0</v>
      </c>
      <c r="BM423" s="354">
        <f t="shared" ca="1" si="744"/>
        <v>0</v>
      </c>
      <c r="BN423" s="354"/>
      <c r="BQ423" s="355" t="str">
        <f t="shared" ca="1" si="745"/>
        <v/>
      </c>
      <c r="BR423" s="355" t="str">
        <f t="shared" ca="1" si="746"/>
        <v/>
      </c>
      <c r="BS423" s="355"/>
      <c r="BT423" s="355" t="str">
        <f t="shared" si="747"/>
        <v xml:space="preserve">wr6D </v>
      </c>
      <c r="BU423" s="355" t="str">
        <f t="shared" ca="1" si="748"/>
        <v xml:space="preserve">wr15'15&lt;1S </v>
      </c>
      <c r="BV423" s="355" t="str">
        <f t="shared" ca="1" si="749"/>
        <v/>
      </c>
      <c r="BW423" s="355"/>
      <c r="BX423" s="379" t="e">
        <f t="shared" ca="1" si="750"/>
        <v>#DIV/0!</v>
      </c>
      <c r="BY423" s="351" t="e">
        <f t="shared" ca="1" si="751"/>
        <v>#DIV/0!</v>
      </c>
      <c r="BZ423" s="174" t="e">
        <f t="shared" ca="1" si="752"/>
        <v>#DIV/0!</v>
      </c>
      <c r="CA423" s="174" t="e">
        <f t="shared" ca="1" si="753"/>
        <v>#DIV/0!</v>
      </c>
      <c r="CB423" s="351"/>
      <c r="CC423" s="174"/>
      <c r="CD423" s="174"/>
      <c r="CE423" s="352" t="e">
        <f t="shared" si="754"/>
        <v>#DIV/0!</v>
      </c>
      <c r="CF423" s="267" t="e">
        <f t="shared" si="755"/>
        <v>#DIV/0!</v>
      </c>
      <c r="CG423" s="267" t="e">
        <f t="shared" si="756"/>
        <v>#DIV/0!</v>
      </c>
      <c r="CH423" s="354" t="e">
        <f t="shared" ca="1" si="757"/>
        <v>#DIV/0!</v>
      </c>
      <c r="CI423" s="100" t="e">
        <f t="shared" ca="1" si="758"/>
        <v>#DIV/0!</v>
      </c>
      <c r="CJ423" s="100" t="e">
        <f t="shared" ca="1" si="759"/>
        <v>#DIV/0!</v>
      </c>
      <c r="CK423" s="354" t="e">
        <f t="shared" ca="1" si="760"/>
        <v>#DIV/0!</v>
      </c>
      <c r="CL423" s="100" t="e">
        <f t="shared" ca="1" si="761"/>
        <v>#DIV/0!</v>
      </c>
      <c r="CM423" s="100" t="e">
        <f t="shared" ca="1" si="762"/>
        <v>#DIV/0!</v>
      </c>
      <c r="CN423" s="354" t="e">
        <f t="shared" ca="1" si="763"/>
        <v>#DIV/0!</v>
      </c>
      <c r="CO423" s="354"/>
      <c r="CR423" s="355" t="e">
        <f t="shared" ca="1" si="764"/>
        <v>#DIV/0!</v>
      </c>
      <c r="CS423" s="355" t="e">
        <f t="shared" ca="1" si="765"/>
        <v>#DIV/0!</v>
      </c>
      <c r="CT423" s="355"/>
      <c r="CU423" s="355" t="e">
        <f t="shared" si="766"/>
        <v>#DIV/0!</v>
      </c>
      <c r="CV423" s="355" t="e">
        <f t="shared" ca="1" si="767"/>
        <v>#DIV/0!</v>
      </c>
      <c r="CW423" s="355" t="e">
        <f t="shared" ca="1" si="768"/>
        <v>#DIV/0!</v>
      </c>
      <c r="CX423" s="402"/>
      <c r="CY423" t="e">
        <f t="shared" ca="1" si="769"/>
        <v>#DIV/0!</v>
      </c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</row>
    <row r="424" spans="1:133" x14ac:dyDescent="0.25">
      <c r="A424" s="126">
        <v>345</v>
      </c>
      <c r="B424" s="123" t="str">
        <f>IF(ввод!F347="","",ввод!F347)</f>
        <v/>
      </c>
      <c r="C424" s="123" t="str">
        <f>IF(ввод!G347="","",ввод!G347)</f>
        <v/>
      </c>
      <c r="D424" s="123" t="str">
        <f>IF(ввод!H347="","",ввод!H347)</f>
        <v/>
      </c>
      <c r="E424" s="124" t="str">
        <f>IF(ввод!I347="","",ввод!I347)</f>
        <v/>
      </c>
      <c r="F424" s="100" t="str">
        <f t="shared" si="665"/>
        <v/>
      </c>
      <c r="G424" s="257" t="str">
        <f>IF(AND(F424&gt;=2,COUNTA(ввод!D347)=1),1,"")</f>
        <v/>
      </c>
      <c r="H424" s="100" t="e">
        <f t="shared" si="701"/>
        <v>#DIV/0!</v>
      </c>
      <c r="K424" s="100" t="e">
        <f t="shared" si="697"/>
        <v>#DIV/0!</v>
      </c>
      <c r="M424" s="100" t="e">
        <f>IF(ISNUMBER(парам!$B$8),K424-парам!$B$8,K424-$B$3)</f>
        <v>#DIV/0!</v>
      </c>
      <c r="N424" s="100" t="e">
        <f t="shared" si="698"/>
        <v>#DIV/0!</v>
      </c>
      <c r="O424" s="125" t="e">
        <f t="shared" ca="1" si="702"/>
        <v>#DIV/0!</v>
      </c>
      <c r="P424" s="100">
        <f t="shared" si="703"/>
        <v>0</v>
      </c>
      <c r="Q424" s="100">
        <f t="shared" si="699"/>
        <v>0</v>
      </c>
      <c r="R424" s="125">
        <f t="shared" ca="1" si="704"/>
        <v>0</v>
      </c>
      <c r="S424" s="100" t="e">
        <f t="shared" si="770"/>
        <v>#DIV/0!</v>
      </c>
      <c r="T424" s="100" t="e">
        <f t="shared" si="705"/>
        <v>#DIV/0!</v>
      </c>
      <c r="U424" s="125" t="e">
        <f t="shared" ca="1" si="771"/>
        <v>#DIV/0!</v>
      </c>
      <c r="V424" s="174" t="e">
        <f t="shared" ca="1" si="706"/>
        <v>#DIV/0!</v>
      </c>
      <c r="W424" s="351" t="e">
        <f t="shared" ca="1" si="707"/>
        <v>#DIV/0!</v>
      </c>
      <c r="X424" s="174" t="e">
        <f t="shared" ca="1" si="708"/>
        <v>#DIV/0!</v>
      </c>
      <c r="Y424" s="174" t="e">
        <f t="shared" ca="1" si="709"/>
        <v>#DIV/0!</v>
      </c>
      <c r="Z424" s="351" t="e">
        <f t="shared" si="710"/>
        <v>#DIV/0!</v>
      </c>
      <c r="AA424" s="174" t="e">
        <f t="shared" si="711"/>
        <v>#DIV/0!</v>
      </c>
      <c r="AB424" s="174" t="e">
        <f t="shared" si="712"/>
        <v>#DIV/0!</v>
      </c>
      <c r="AC424" s="352" t="e">
        <f t="shared" si="772"/>
        <v>#DIV/0!</v>
      </c>
      <c r="AD424" s="267" t="e">
        <f t="shared" si="713"/>
        <v>#DIV/0!</v>
      </c>
      <c r="AE424" s="267" t="e">
        <f t="shared" si="714"/>
        <v>#DIV/0!</v>
      </c>
      <c r="AF424" s="354" t="e">
        <f t="shared" ca="1" si="715"/>
        <v>#DIV/0!</v>
      </c>
      <c r="AG424" s="100" t="e">
        <f t="shared" ca="1" si="716"/>
        <v>#DIV/0!</v>
      </c>
      <c r="AH424" s="100" t="e">
        <f t="shared" ca="1" si="717"/>
        <v>#DIV/0!</v>
      </c>
      <c r="AI424" s="354" t="e">
        <f t="shared" ca="1" si="718"/>
        <v>#DIV/0!</v>
      </c>
      <c r="AJ424" s="100" t="e">
        <f t="shared" ca="1" si="719"/>
        <v>#DIV/0!</v>
      </c>
      <c r="AK424" s="100" t="e">
        <f t="shared" ca="1" si="720"/>
        <v>#DIV/0!</v>
      </c>
      <c r="AL424" s="354" t="e">
        <f t="shared" ca="1" si="721"/>
        <v>#DIV/0!</v>
      </c>
      <c r="AM424" s="354" t="e">
        <f t="shared" ca="1" si="722"/>
        <v>#DIV/0!</v>
      </c>
      <c r="AN424" s="100" t="e">
        <f t="shared" ref="AN424:AO424" ca="1" si="795">SUM(AL420:AL424)</f>
        <v>#DIV/0!</v>
      </c>
      <c r="AO424" s="100" t="e">
        <f t="shared" ca="1" si="795"/>
        <v>#DIV/0!</v>
      </c>
      <c r="AP424" s="355" t="e">
        <f t="shared" ca="1" si="724"/>
        <v>#DIV/0!</v>
      </c>
      <c r="AQ424" s="355" t="e">
        <f t="shared" ca="1" si="725"/>
        <v>#DIV/0!</v>
      </c>
      <c r="AR424" s="355" t="e">
        <f t="shared" si="726"/>
        <v>#DIV/0!</v>
      </c>
      <c r="AS424" s="355" t="e">
        <f t="shared" si="727"/>
        <v>#DIV/0!</v>
      </c>
      <c r="AT424" s="355" t="e">
        <f t="shared" ca="1" si="728"/>
        <v>#DIV/0!</v>
      </c>
      <c r="AU424" s="355" t="e">
        <f t="shared" ca="1" si="729"/>
        <v>#DIV/0!</v>
      </c>
      <c r="AV424" s="355" t="e">
        <f t="shared" ca="1" si="730"/>
        <v>#DIV/0!</v>
      </c>
      <c r="AW424" s="379">
        <f t="shared" ca="1" si="731"/>
        <v>0</v>
      </c>
      <c r="AX424" s="351">
        <f t="shared" ca="1" si="732"/>
        <v>0</v>
      </c>
      <c r="AY424" s="174">
        <f t="shared" ca="1" si="733"/>
        <v>0</v>
      </c>
      <c r="AZ424" s="174">
        <f t="shared" ca="1" si="734"/>
        <v>0</v>
      </c>
      <c r="BA424" s="351"/>
      <c r="BB424" s="174"/>
      <c r="BC424" s="174"/>
      <c r="BD424" s="352">
        <f t="shared" si="735"/>
        <v>-1</v>
      </c>
      <c r="BE424" s="267">
        <f t="shared" si="736"/>
        <v>-6</v>
      </c>
      <c r="BF424" s="267">
        <f t="shared" si="737"/>
        <v>-5</v>
      </c>
      <c r="BG424" s="354">
        <f t="shared" ca="1" si="738"/>
        <v>1</v>
      </c>
      <c r="BH424" s="100">
        <f t="shared" ca="1" si="739"/>
        <v>15</v>
      </c>
      <c r="BI424" s="100">
        <f t="shared" ca="1" si="740"/>
        <v>7</v>
      </c>
      <c r="BJ424" s="354">
        <f t="shared" ca="1" si="741"/>
        <v>0</v>
      </c>
      <c r="BK424" s="100">
        <f t="shared" ca="1" si="742"/>
        <v>0</v>
      </c>
      <c r="BL424" s="100">
        <f t="shared" ca="1" si="743"/>
        <v>0</v>
      </c>
      <c r="BM424" s="354">
        <f t="shared" ca="1" si="744"/>
        <v>0</v>
      </c>
      <c r="BN424" s="354"/>
      <c r="BQ424" s="355" t="str">
        <f t="shared" ca="1" si="745"/>
        <v/>
      </c>
      <c r="BR424" s="355" t="str">
        <f t="shared" ca="1" si="746"/>
        <v/>
      </c>
      <c r="BS424" s="355"/>
      <c r="BT424" s="355" t="str">
        <f t="shared" si="747"/>
        <v xml:space="preserve">wr6D </v>
      </c>
      <c r="BU424" s="355" t="str">
        <f t="shared" ca="1" si="748"/>
        <v xml:space="preserve">wr15'15&lt;1S </v>
      </c>
      <c r="BV424" s="355" t="str">
        <f t="shared" ca="1" si="749"/>
        <v/>
      </c>
      <c r="BW424" s="355"/>
      <c r="BX424" s="379" t="e">
        <f t="shared" ca="1" si="750"/>
        <v>#DIV/0!</v>
      </c>
      <c r="BY424" s="351" t="e">
        <f t="shared" ca="1" si="751"/>
        <v>#DIV/0!</v>
      </c>
      <c r="BZ424" s="174" t="e">
        <f t="shared" ca="1" si="752"/>
        <v>#DIV/0!</v>
      </c>
      <c r="CA424" s="174" t="e">
        <f t="shared" ca="1" si="753"/>
        <v>#DIV/0!</v>
      </c>
      <c r="CB424" s="351"/>
      <c r="CC424" s="174"/>
      <c r="CD424" s="174"/>
      <c r="CE424" s="352" t="e">
        <f t="shared" si="754"/>
        <v>#DIV/0!</v>
      </c>
      <c r="CF424" s="267" t="e">
        <f t="shared" si="755"/>
        <v>#DIV/0!</v>
      </c>
      <c r="CG424" s="267" t="e">
        <f t="shared" si="756"/>
        <v>#DIV/0!</v>
      </c>
      <c r="CH424" s="354" t="e">
        <f t="shared" ca="1" si="757"/>
        <v>#DIV/0!</v>
      </c>
      <c r="CI424" s="100" t="e">
        <f t="shared" ca="1" si="758"/>
        <v>#DIV/0!</v>
      </c>
      <c r="CJ424" s="100" t="e">
        <f t="shared" ca="1" si="759"/>
        <v>#DIV/0!</v>
      </c>
      <c r="CK424" s="354" t="e">
        <f t="shared" ca="1" si="760"/>
        <v>#DIV/0!</v>
      </c>
      <c r="CL424" s="100" t="e">
        <f t="shared" ca="1" si="761"/>
        <v>#DIV/0!</v>
      </c>
      <c r="CM424" s="100" t="e">
        <f t="shared" ca="1" si="762"/>
        <v>#DIV/0!</v>
      </c>
      <c r="CN424" s="354" t="e">
        <f t="shared" ca="1" si="763"/>
        <v>#DIV/0!</v>
      </c>
      <c r="CO424" s="354"/>
      <c r="CR424" s="355" t="e">
        <f t="shared" ca="1" si="764"/>
        <v>#DIV/0!</v>
      </c>
      <c r="CS424" s="355" t="e">
        <f t="shared" ca="1" si="765"/>
        <v>#DIV/0!</v>
      </c>
      <c r="CT424" s="355"/>
      <c r="CU424" s="355" t="e">
        <f t="shared" si="766"/>
        <v>#DIV/0!</v>
      </c>
      <c r="CV424" s="355" t="e">
        <f t="shared" ca="1" si="767"/>
        <v>#DIV/0!</v>
      </c>
      <c r="CW424" s="355" t="e">
        <f t="shared" ca="1" si="768"/>
        <v>#DIV/0!</v>
      </c>
      <c r="CX424" s="402"/>
      <c r="CY424" t="e">
        <f t="shared" ca="1" si="769"/>
        <v>#DIV/0!</v>
      </c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</row>
    <row r="425" spans="1:133" x14ac:dyDescent="0.25">
      <c r="A425" s="126">
        <v>346</v>
      </c>
      <c r="B425" s="123" t="str">
        <f>IF(ввод!F348="","",ввод!F348)</f>
        <v/>
      </c>
      <c r="C425" s="123" t="str">
        <f>IF(ввод!G348="","",ввод!G348)</f>
        <v/>
      </c>
      <c r="D425" s="123" t="str">
        <f>IF(ввод!H348="","",ввод!H348)</f>
        <v/>
      </c>
      <c r="E425" s="124" t="str">
        <f>IF(ввод!I348="","",ввод!I348)</f>
        <v/>
      </c>
      <c r="F425" s="100" t="str">
        <f t="shared" si="665"/>
        <v/>
      </c>
      <c r="G425" s="257" t="str">
        <f>IF(AND(F425&gt;=2,COUNTA(ввод!D348)=1),1,"")</f>
        <v/>
      </c>
      <c r="H425" s="100" t="e">
        <f t="shared" si="701"/>
        <v>#DIV/0!</v>
      </c>
      <c r="K425" s="100" t="e">
        <f t="shared" si="697"/>
        <v>#DIV/0!</v>
      </c>
      <c r="M425" s="100" t="e">
        <f>IF(ISNUMBER(парам!$B$8),K425-парам!$B$8,K425-$B$3)</f>
        <v>#DIV/0!</v>
      </c>
      <c r="N425" s="100" t="e">
        <f t="shared" si="698"/>
        <v>#DIV/0!</v>
      </c>
      <c r="O425" s="125" t="e">
        <f t="shared" ca="1" si="702"/>
        <v>#DIV/0!</v>
      </c>
      <c r="P425" s="100">
        <f t="shared" si="703"/>
        <v>0</v>
      </c>
      <c r="Q425" s="100">
        <f t="shared" si="699"/>
        <v>0</v>
      </c>
      <c r="R425" s="125">
        <f t="shared" ca="1" si="704"/>
        <v>0</v>
      </c>
      <c r="S425" s="100" t="e">
        <f t="shared" si="770"/>
        <v>#DIV/0!</v>
      </c>
      <c r="T425" s="100" t="e">
        <f t="shared" si="705"/>
        <v>#DIV/0!</v>
      </c>
      <c r="U425" s="125" t="e">
        <f t="shared" ca="1" si="771"/>
        <v>#DIV/0!</v>
      </c>
      <c r="V425" s="174" t="e">
        <f t="shared" ca="1" si="706"/>
        <v>#DIV/0!</v>
      </c>
      <c r="W425" s="351" t="e">
        <f t="shared" ca="1" si="707"/>
        <v>#DIV/0!</v>
      </c>
      <c r="X425" s="174" t="e">
        <f t="shared" ca="1" si="708"/>
        <v>#DIV/0!</v>
      </c>
      <c r="Y425" s="174" t="e">
        <f t="shared" ca="1" si="709"/>
        <v>#DIV/0!</v>
      </c>
      <c r="Z425" s="351" t="e">
        <f t="shared" si="710"/>
        <v>#DIV/0!</v>
      </c>
      <c r="AA425" s="174" t="e">
        <f t="shared" si="711"/>
        <v>#DIV/0!</v>
      </c>
      <c r="AB425" s="174" t="e">
        <f t="shared" si="712"/>
        <v>#DIV/0!</v>
      </c>
      <c r="AC425" s="352" t="e">
        <f t="shared" si="772"/>
        <v>#DIV/0!</v>
      </c>
      <c r="AD425" s="267" t="e">
        <f t="shared" si="713"/>
        <v>#DIV/0!</v>
      </c>
      <c r="AE425" s="267" t="e">
        <f t="shared" si="714"/>
        <v>#DIV/0!</v>
      </c>
      <c r="AF425" s="354" t="e">
        <f t="shared" ca="1" si="715"/>
        <v>#DIV/0!</v>
      </c>
      <c r="AG425" s="100" t="e">
        <f t="shared" ca="1" si="716"/>
        <v>#DIV/0!</v>
      </c>
      <c r="AH425" s="100" t="e">
        <f t="shared" ca="1" si="717"/>
        <v>#DIV/0!</v>
      </c>
      <c r="AI425" s="354" t="e">
        <f t="shared" ca="1" si="718"/>
        <v>#DIV/0!</v>
      </c>
      <c r="AJ425" s="100" t="e">
        <f t="shared" ca="1" si="719"/>
        <v>#DIV/0!</v>
      </c>
      <c r="AK425" s="100" t="e">
        <f t="shared" ca="1" si="720"/>
        <v>#DIV/0!</v>
      </c>
      <c r="AL425" s="354" t="e">
        <f t="shared" ca="1" si="721"/>
        <v>#DIV/0!</v>
      </c>
      <c r="AM425" s="354" t="e">
        <f t="shared" ca="1" si="722"/>
        <v>#DIV/0!</v>
      </c>
      <c r="AN425" s="100" t="e">
        <f t="shared" ref="AN425:AO425" ca="1" si="796">SUM(AL421:AL425)</f>
        <v>#DIV/0!</v>
      </c>
      <c r="AO425" s="100" t="e">
        <f t="shared" ca="1" si="796"/>
        <v>#DIV/0!</v>
      </c>
      <c r="AP425" s="355" t="e">
        <f t="shared" ca="1" si="724"/>
        <v>#DIV/0!</v>
      </c>
      <c r="AQ425" s="355" t="e">
        <f t="shared" ca="1" si="725"/>
        <v>#DIV/0!</v>
      </c>
      <c r="AR425" s="355" t="e">
        <f t="shared" si="726"/>
        <v>#DIV/0!</v>
      </c>
      <c r="AS425" s="355" t="e">
        <f t="shared" si="727"/>
        <v>#DIV/0!</v>
      </c>
      <c r="AT425" s="355" t="e">
        <f t="shared" ca="1" si="728"/>
        <v>#DIV/0!</v>
      </c>
      <c r="AU425" s="355" t="e">
        <f t="shared" ca="1" si="729"/>
        <v>#DIV/0!</v>
      </c>
      <c r="AV425" s="355" t="e">
        <f t="shared" ca="1" si="730"/>
        <v>#DIV/0!</v>
      </c>
      <c r="AW425" s="379">
        <f t="shared" ca="1" si="731"/>
        <v>0</v>
      </c>
      <c r="AX425" s="351">
        <f t="shared" ca="1" si="732"/>
        <v>0</v>
      </c>
      <c r="AY425" s="174">
        <f t="shared" ca="1" si="733"/>
        <v>0</v>
      </c>
      <c r="AZ425" s="174">
        <f t="shared" ca="1" si="734"/>
        <v>0</v>
      </c>
      <c r="BA425" s="351"/>
      <c r="BB425" s="174"/>
      <c r="BC425" s="174"/>
      <c r="BD425" s="352">
        <f t="shared" si="735"/>
        <v>-1</v>
      </c>
      <c r="BE425" s="267">
        <f t="shared" si="736"/>
        <v>-6</v>
      </c>
      <c r="BF425" s="267">
        <f t="shared" si="737"/>
        <v>-5</v>
      </c>
      <c r="BG425" s="354">
        <f t="shared" ca="1" si="738"/>
        <v>1</v>
      </c>
      <c r="BH425" s="100">
        <f t="shared" ca="1" si="739"/>
        <v>15</v>
      </c>
      <c r="BI425" s="100">
        <f t="shared" ca="1" si="740"/>
        <v>7</v>
      </c>
      <c r="BJ425" s="354">
        <f t="shared" ca="1" si="741"/>
        <v>0</v>
      </c>
      <c r="BK425" s="100">
        <f t="shared" ca="1" si="742"/>
        <v>0</v>
      </c>
      <c r="BL425" s="100">
        <f t="shared" ca="1" si="743"/>
        <v>0</v>
      </c>
      <c r="BM425" s="354">
        <f t="shared" ca="1" si="744"/>
        <v>0</v>
      </c>
      <c r="BN425" s="354"/>
      <c r="BQ425" s="355" t="str">
        <f t="shared" ca="1" si="745"/>
        <v/>
      </c>
      <c r="BR425" s="355" t="str">
        <f t="shared" ca="1" si="746"/>
        <v/>
      </c>
      <c r="BS425" s="355"/>
      <c r="BT425" s="355" t="str">
        <f t="shared" si="747"/>
        <v xml:space="preserve">wr6D </v>
      </c>
      <c r="BU425" s="355" t="str">
        <f t="shared" ca="1" si="748"/>
        <v xml:space="preserve">wr15'15&lt;1S </v>
      </c>
      <c r="BV425" s="355" t="str">
        <f t="shared" ca="1" si="749"/>
        <v/>
      </c>
      <c r="BW425" s="355"/>
      <c r="BX425" s="379" t="e">
        <f t="shared" ca="1" si="750"/>
        <v>#DIV/0!</v>
      </c>
      <c r="BY425" s="351" t="e">
        <f t="shared" ca="1" si="751"/>
        <v>#DIV/0!</v>
      </c>
      <c r="BZ425" s="174" t="e">
        <f t="shared" ca="1" si="752"/>
        <v>#DIV/0!</v>
      </c>
      <c r="CA425" s="174" t="e">
        <f t="shared" ca="1" si="753"/>
        <v>#DIV/0!</v>
      </c>
      <c r="CB425" s="351"/>
      <c r="CC425" s="174"/>
      <c r="CD425" s="174"/>
      <c r="CE425" s="352" t="e">
        <f t="shared" si="754"/>
        <v>#DIV/0!</v>
      </c>
      <c r="CF425" s="267" t="e">
        <f t="shared" si="755"/>
        <v>#DIV/0!</v>
      </c>
      <c r="CG425" s="267" t="e">
        <f t="shared" si="756"/>
        <v>#DIV/0!</v>
      </c>
      <c r="CH425" s="354" t="e">
        <f t="shared" ca="1" si="757"/>
        <v>#DIV/0!</v>
      </c>
      <c r="CI425" s="100" t="e">
        <f t="shared" ca="1" si="758"/>
        <v>#DIV/0!</v>
      </c>
      <c r="CJ425" s="100" t="e">
        <f t="shared" ca="1" si="759"/>
        <v>#DIV/0!</v>
      </c>
      <c r="CK425" s="354" t="e">
        <f t="shared" ca="1" si="760"/>
        <v>#DIV/0!</v>
      </c>
      <c r="CL425" s="100" t="e">
        <f t="shared" ca="1" si="761"/>
        <v>#DIV/0!</v>
      </c>
      <c r="CM425" s="100" t="e">
        <f t="shared" ca="1" si="762"/>
        <v>#DIV/0!</v>
      </c>
      <c r="CN425" s="354" t="e">
        <f t="shared" ca="1" si="763"/>
        <v>#DIV/0!</v>
      </c>
      <c r="CO425" s="354"/>
      <c r="CR425" s="355" t="e">
        <f t="shared" ca="1" si="764"/>
        <v>#DIV/0!</v>
      </c>
      <c r="CS425" s="355" t="e">
        <f t="shared" ca="1" si="765"/>
        <v>#DIV/0!</v>
      </c>
      <c r="CT425" s="355"/>
      <c r="CU425" s="355" t="e">
        <f t="shared" si="766"/>
        <v>#DIV/0!</v>
      </c>
      <c r="CV425" s="355" t="e">
        <f t="shared" ca="1" si="767"/>
        <v>#DIV/0!</v>
      </c>
      <c r="CW425" s="355" t="e">
        <f t="shared" ca="1" si="768"/>
        <v>#DIV/0!</v>
      </c>
      <c r="CX425" s="402"/>
      <c r="CY425" t="e">
        <f t="shared" ca="1" si="769"/>
        <v>#DIV/0!</v>
      </c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</row>
    <row r="426" spans="1:133" x14ac:dyDescent="0.25">
      <c r="A426" s="126">
        <v>347</v>
      </c>
      <c r="B426" s="123" t="str">
        <f>IF(ввод!F349="","",ввод!F349)</f>
        <v/>
      </c>
      <c r="C426" s="123" t="str">
        <f>IF(ввод!G349="","",ввод!G349)</f>
        <v/>
      </c>
      <c r="D426" s="123" t="str">
        <f>IF(ввод!H349="","",ввод!H349)</f>
        <v/>
      </c>
      <c r="E426" s="124" t="str">
        <f>IF(ввод!I349="","",ввод!I349)</f>
        <v/>
      </c>
      <c r="F426" s="100" t="str">
        <f t="shared" si="665"/>
        <v/>
      </c>
      <c r="G426" s="257" t="str">
        <f>IF(AND(F426&gt;=2,COUNTA(ввод!D349)=1),1,"")</f>
        <v/>
      </c>
      <c r="H426" s="100" t="e">
        <f t="shared" si="701"/>
        <v>#DIV/0!</v>
      </c>
      <c r="K426" s="100" t="e">
        <f t="shared" si="697"/>
        <v>#DIV/0!</v>
      </c>
      <c r="M426" s="100" t="e">
        <f>IF(ISNUMBER(парам!$B$8),K426-парам!$B$8,K426-$B$3)</f>
        <v>#DIV/0!</v>
      </c>
      <c r="N426" s="100" t="e">
        <f t="shared" si="698"/>
        <v>#DIV/0!</v>
      </c>
      <c r="O426" s="125" t="e">
        <f t="shared" ca="1" si="702"/>
        <v>#DIV/0!</v>
      </c>
      <c r="P426" s="100">
        <f t="shared" si="703"/>
        <v>0</v>
      </c>
      <c r="Q426" s="100">
        <f t="shared" si="699"/>
        <v>0</v>
      </c>
      <c r="R426" s="125">
        <f t="shared" ca="1" si="704"/>
        <v>0</v>
      </c>
      <c r="S426" s="100" t="e">
        <f t="shared" si="770"/>
        <v>#DIV/0!</v>
      </c>
      <c r="T426" s="100" t="e">
        <f t="shared" si="705"/>
        <v>#DIV/0!</v>
      </c>
      <c r="U426" s="125" t="e">
        <f t="shared" ca="1" si="771"/>
        <v>#DIV/0!</v>
      </c>
      <c r="V426" s="174" t="e">
        <f t="shared" ca="1" si="706"/>
        <v>#DIV/0!</v>
      </c>
      <c r="W426" s="351" t="e">
        <f t="shared" ca="1" si="707"/>
        <v>#DIV/0!</v>
      </c>
      <c r="X426" s="174" t="e">
        <f t="shared" ca="1" si="708"/>
        <v>#DIV/0!</v>
      </c>
      <c r="Y426" s="174" t="e">
        <f t="shared" ca="1" si="709"/>
        <v>#DIV/0!</v>
      </c>
      <c r="Z426" s="351" t="e">
        <f t="shared" si="710"/>
        <v>#DIV/0!</v>
      </c>
      <c r="AA426" s="174" t="e">
        <f t="shared" si="711"/>
        <v>#DIV/0!</v>
      </c>
      <c r="AB426" s="174" t="e">
        <f t="shared" si="712"/>
        <v>#DIV/0!</v>
      </c>
      <c r="AC426" s="352" t="e">
        <f t="shared" si="772"/>
        <v>#DIV/0!</v>
      </c>
      <c r="AD426" s="267" t="e">
        <f t="shared" si="713"/>
        <v>#DIV/0!</v>
      </c>
      <c r="AE426" s="267" t="e">
        <f t="shared" si="714"/>
        <v>#DIV/0!</v>
      </c>
      <c r="AF426" s="354" t="e">
        <f t="shared" ca="1" si="715"/>
        <v>#DIV/0!</v>
      </c>
      <c r="AG426" s="100" t="e">
        <f t="shared" ca="1" si="716"/>
        <v>#DIV/0!</v>
      </c>
      <c r="AH426" s="100" t="e">
        <f t="shared" ca="1" si="717"/>
        <v>#DIV/0!</v>
      </c>
      <c r="AI426" s="354" t="e">
        <f t="shared" ca="1" si="718"/>
        <v>#DIV/0!</v>
      </c>
      <c r="AJ426" s="100" t="e">
        <f t="shared" ca="1" si="719"/>
        <v>#DIV/0!</v>
      </c>
      <c r="AK426" s="100" t="e">
        <f t="shared" ca="1" si="720"/>
        <v>#DIV/0!</v>
      </c>
      <c r="AL426" s="354" t="e">
        <f t="shared" ca="1" si="721"/>
        <v>#DIV/0!</v>
      </c>
      <c r="AM426" s="354" t="e">
        <f t="shared" ca="1" si="722"/>
        <v>#DIV/0!</v>
      </c>
      <c r="AN426" s="100" t="e">
        <f t="shared" ref="AN426:AO426" ca="1" si="797">SUM(AL422:AL426)</f>
        <v>#DIV/0!</v>
      </c>
      <c r="AO426" s="100" t="e">
        <f t="shared" ca="1" si="797"/>
        <v>#DIV/0!</v>
      </c>
      <c r="AP426" s="355" t="e">
        <f t="shared" ca="1" si="724"/>
        <v>#DIV/0!</v>
      </c>
      <c r="AQ426" s="355" t="e">
        <f t="shared" ca="1" si="725"/>
        <v>#DIV/0!</v>
      </c>
      <c r="AR426" s="355" t="e">
        <f t="shared" si="726"/>
        <v>#DIV/0!</v>
      </c>
      <c r="AS426" s="355" t="e">
        <f t="shared" si="727"/>
        <v>#DIV/0!</v>
      </c>
      <c r="AT426" s="355" t="e">
        <f t="shared" ca="1" si="728"/>
        <v>#DIV/0!</v>
      </c>
      <c r="AU426" s="355" t="e">
        <f t="shared" ca="1" si="729"/>
        <v>#DIV/0!</v>
      </c>
      <c r="AV426" s="355" t="e">
        <f t="shared" ca="1" si="730"/>
        <v>#DIV/0!</v>
      </c>
      <c r="AW426" s="379">
        <f t="shared" ca="1" si="731"/>
        <v>0</v>
      </c>
      <c r="AX426" s="351">
        <f t="shared" ca="1" si="732"/>
        <v>0</v>
      </c>
      <c r="AY426" s="174">
        <f t="shared" ca="1" si="733"/>
        <v>0</v>
      </c>
      <c r="AZ426" s="174">
        <f t="shared" ca="1" si="734"/>
        <v>0</v>
      </c>
      <c r="BA426" s="351"/>
      <c r="BB426" s="174"/>
      <c r="BC426" s="174"/>
      <c r="BD426" s="352">
        <f t="shared" si="735"/>
        <v>-1</v>
      </c>
      <c r="BE426" s="267">
        <f t="shared" si="736"/>
        <v>-6</v>
      </c>
      <c r="BF426" s="267">
        <f t="shared" si="737"/>
        <v>-5</v>
      </c>
      <c r="BG426" s="354">
        <f t="shared" ca="1" si="738"/>
        <v>1</v>
      </c>
      <c r="BH426" s="100">
        <f t="shared" ca="1" si="739"/>
        <v>15</v>
      </c>
      <c r="BI426" s="100">
        <f t="shared" ca="1" si="740"/>
        <v>7</v>
      </c>
      <c r="BJ426" s="354">
        <f t="shared" ca="1" si="741"/>
        <v>0</v>
      </c>
      <c r="BK426" s="100">
        <f t="shared" ca="1" si="742"/>
        <v>0</v>
      </c>
      <c r="BL426" s="100">
        <f t="shared" ca="1" si="743"/>
        <v>0</v>
      </c>
      <c r="BM426" s="354">
        <f t="shared" ca="1" si="744"/>
        <v>0</v>
      </c>
      <c r="BN426" s="354"/>
      <c r="BQ426" s="355" t="str">
        <f t="shared" ca="1" si="745"/>
        <v/>
      </c>
      <c r="BR426" s="355" t="str">
        <f t="shared" ca="1" si="746"/>
        <v/>
      </c>
      <c r="BS426" s="355"/>
      <c r="BT426" s="355" t="str">
        <f t="shared" si="747"/>
        <v xml:space="preserve">wr6D </v>
      </c>
      <c r="BU426" s="355" t="str">
        <f t="shared" ca="1" si="748"/>
        <v xml:space="preserve">wr15'15&lt;1S </v>
      </c>
      <c r="BV426" s="355" t="str">
        <f t="shared" ca="1" si="749"/>
        <v/>
      </c>
      <c r="BW426" s="355"/>
      <c r="BX426" s="379" t="e">
        <f t="shared" ca="1" si="750"/>
        <v>#DIV/0!</v>
      </c>
      <c r="BY426" s="351" t="e">
        <f t="shared" ca="1" si="751"/>
        <v>#DIV/0!</v>
      </c>
      <c r="BZ426" s="174" t="e">
        <f t="shared" ca="1" si="752"/>
        <v>#DIV/0!</v>
      </c>
      <c r="CA426" s="174" t="e">
        <f t="shared" ca="1" si="753"/>
        <v>#DIV/0!</v>
      </c>
      <c r="CB426" s="351"/>
      <c r="CC426" s="174"/>
      <c r="CD426" s="174"/>
      <c r="CE426" s="352" t="e">
        <f t="shared" si="754"/>
        <v>#DIV/0!</v>
      </c>
      <c r="CF426" s="267" t="e">
        <f t="shared" si="755"/>
        <v>#DIV/0!</v>
      </c>
      <c r="CG426" s="267" t="e">
        <f t="shared" si="756"/>
        <v>#DIV/0!</v>
      </c>
      <c r="CH426" s="354" t="e">
        <f t="shared" ca="1" si="757"/>
        <v>#DIV/0!</v>
      </c>
      <c r="CI426" s="100" t="e">
        <f t="shared" ca="1" si="758"/>
        <v>#DIV/0!</v>
      </c>
      <c r="CJ426" s="100" t="e">
        <f t="shared" ca="1" si="759"/>
        <v>#DIV/0!</v>
      </c>
      <c r="CK426" s="354" t="e">
        <f t="shared" ca="1" si="760"/>
        <v>#DIV/0!</v>
      </c>
      <c r="CL426" s="100" t="e">
        <f t="shared" ca="1" si="761"/>
        <v>#DIV/0!</v>
      </c>
      <c r="CM426" s="100" t="e">
        <f t="shared" ca="1" si="762"/>
        <v>#DIV/0!</v>
      </c>
      <c r="CN426" s="354" t="e">
        <f t="shared" ca="1" si="763"/>
        <v>#DIV/0!</v>
      </c>
      <c r="CO426" s="354"/>
      <c r="CR426" s="355" t="e">
        <f t="shared" ca="1" si="764"/>
        <v>#DIV/0!</v>
      </c>
      <c r="CS426" s="355" t="e">
        <f t="shared" ca="1" si="765"/>
        <v>#DIV/0!</v>
      </c>
      <c r="CT426" s="355"/>
      <c r="CU426" s="355" t="e">
        <f t="shared" si="766"/>
        <v>#DIV/0!</v>
      </c>
      <c r="CV426" s="355" t="e">
        <f t="shared" ca="1" si="767"/>
        <v>#DIV/0!</v>
      </c>
      <c r="CW426" s="355" t="e">
        <f t="shared" ca="1" si="768"/>
        <v>#DIV/0!</v>
      </c>
      <c r="CX426" s="402"/>
      <c r="CY426" t="e">
        <f t="shared" ca="1" si="769"/>
        <v>#DIV/0!</v>
      </c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</row>
    <row r="427" spans="1:133" x14ac:dyDescent="0.25">
      <c r="A427" s="126">
        <v>348</v>
      </c>
      <c r="B427" s="123" t="str">
        <f>IF(ввод!F350="","",ввод!F350)</f>
        <v/>
      </c>
      <c r="C427" s="123" t="str">
        <f>IF(ввод!G350="","",ввод!G350)</f>
        <v/>
      </c>
      <c r="D427" s="123" t="str">
        <f>IF(ввод!H350="","",ввод!H350)</f>
        <v/>
      </c>
      <c r="E427" s="124" t="str">
        <f>IF(ввод!I350="","",ввод!I350)</f>
        <v/>
      </c>
      <c r="F427" s="100" t="str">
        <f t="shared" si="665"/>
        <v/>
      </c>
      <c r="G427" s="257" t="str">
        <f>IF(AND(F427&gt;=2,COUNTA(ввод!D350)=1),1,"")</f>
        <v/>
      </c>
      <c r="H427" s="100" t="e">
        <f t="shared" si="701"/>
        <v>#DIV/0!</v>
      </c>
      <c r="K427" s="100" t="e">
        <f t="shared" si="697"/>
        <v>#DIV/0!</v>
      </c>
      <c r="M427" s="100" t="e">
        <f>IF(ISNUMBER(парам!$B$8),K427-парам!$B$8,K427-$B$3)</f>
        <v>#DIV/0!</v>
      </c>
      <c r="N427" s="100" t="e">
        <f t="shared" si="698"/>
        <v>#DIV/0!</v>
      </c>
      <c r="O427" s="125" t="e">
        <f t="shared" ca="1" si="702"/>
        <v>#DIV/0!</v>
      </c>
      <c r="P427" s="100">
        <f t="shared" si="703"/>
        <v>0</v>
      </c>
      <c r="Q427" s="100">
        <f t="shared" si="699"/>
        <v>0</v>
      </c>
      <c r="R427" s="125">
        <f t="shared" ca="1" si="704"/>
        <v>0</v>
      </c>
      <c r="S427" s="100" t="e">
        <f t="shared" si="770"/>
        <v>#DIV/0!</v>
      </c>
      <c r="T427" s="100" t="e">
        <f t="shared" si="705"/>
        <v>#DIV/0!</v>
      </c>
      <c r="U427" s="125" t="e">
        <f t="shared" ca="1" si="771"/>
        <v>#DIV/0!</v>
      </c>
      <c r="V427" s="174" t="e">
        <f t="shared" ca="1" si="706"/>
        <v>#DIV/0!</v>
      </c>
      <c r="W427" s="351" t="e">
        <f t="shared" ca="1" si="707"/>
        <v>#DIV/0!</v>
      </c>
      <c r="X427" s="174" t="e">
        <f t="shared" ca="1" si="708"/>
        <v>#DIV/0!</v>
      </c>
      <c r="Y427" s="174" t="e">
        <f t="shared" ca="1" si="709"/>
        <v>#DIV/0!</v>
      </c>
      <c r="Z427" s="351" t="e">
        <f t="shared" si="710"/>
        <v>#DIV/0!</v>
      </c>
      <c r="AA427" s="174" t="e">
        <f t="shared" si="711"/>
        <v>#DIV/0!</v>
      </c>
      <c r="AB427" s="174" t="e">
        <f t="shared" si="712"/>
        <v>#DIV/0!</v>
      </c>
      <c r="AC427" s="352" t="e">
        <f t="shared" si="772"/>
        <v>#DIV/0!</v>
      </c>
      <c r="AD427" s="267" t="e">
        <f t="shared" si="713"/>
        <v>#DIV/0!</v>
      </c>
      <c r="AE427" s="267" t="e">
        <f t="shared" si="714"/>
        <v>#DIV/0!</v>
      </c>
      <c r="AF427" s="354" t="e">
        <f t="shared" ca="1" si="715"/>
        <v>#DIV/0!</v>
      </c>
      <c r="AG427" s="100" t="e">
        <f t="shared" ca="1" si="716"/>
        <v>#DIV/0!</v>
      </c>
      <c r="AH427" s="100" t="e">
        <f t="shared" ca="1" si="717"/>
        <v>#DIV/0!</v>
      </c>
      <c r="AI427" s="354" t="e">
        <f t="shared" ca="1" si="718"/>
        <v>#DIV/0!</v>
      </c>
      <c r="AJ427" s="100" t="e">
        <f t="shared" ca="1" si="719"/>
        <v>#DIV/0!</v>
      </c>
      <c r="AK427" s="100" t="e">
        <f t="shared" ca="1" si="720"/>
        <v>#DIV/0!</v>
      </c>
      <c r="AL427" s="354" t="e">
        <f t="shared" ca="1" si="721"/>
        <v>#DIV/0!</v>
      </c>
      <c r="AM427" s="354" t="e">
        <f t="shared" ca="1" si="722"/>
        <v>#DIV/0!</v>
      </c>
      <c r="AN427" s="100" t="e">
        <f t="shared" ref="AN427:AO427" ca="1" si="798">SUM(AL423:AL427)</f>
        <v>#DIV/0!</v>
      </c>
      <c r="AO427" s="100" t="e">
        <f t="shared" ca="1" si="798"/>
        <v>#DIV/0!</v>
      </c>
      <c r="AP427" s="355" t="e">
        <f t="shared" ca="1" si="724"/>
        <v>#DIV/0!</v>
      </c>
      <c r="AQ427" s="355" t="e">
        <f t="shared" ca="1" si="725"/>
        <v>#DIV/0!</v>
      </c>
      <c r="AR427" s="355" t="e">
        <f t="shared" si="726"/>
        <v>#DIV/0!</v>
      </c>
      <c r="AS427" s="355" t="e">
        <f t="shared" si="727"/>
        <v>#DIV/0!</v>
      </c>
      <c r="AT427" s="355" t="e">
        <f t="shared" ca="1" si="728"/>
        <v>#DIV/0!</v>
      </c>
      <c r="AU427" s="355" t="e">
        <f t="shared" ca="1" si="729"/>
        <v>#DIV/0!</v>
      </c>
      <c r="AV427" s="355" t="e">
        <f t="shared" ca="1" si="730"/>
        <v>#DIV/0!</v>
      </c>
      <c r="AW427" s="379">
        <f t="shared" ca="1" si="731"/>
        <v>0</v>
      </c>
      <c r="AX427" s="351">
        <f t="shared" ca="1" si="732"/>
        <v>0</v>
      </c>
      <c r="AY427" s="174">
        <f t="shared" ca="1" si="733"/>
        <v>0</v>
      </c>
      <c r="AZ427" s="174">
        <f t="shared" ca="1" si="734"/>
        <v>0</v>
      </c>
      <c r="BA427" s="351"/>
      <c r="BB427" s="174"/>
      <c r="BC427" s="174"/>
      <c r="BD427" s="352">
        <f t="shared" si="735"/>
        <v>-1</v>
      </c>
      <c r="BE427" s="267">
        <f t="shared" si="736"/>
        <v>-6</v>
      </c>
      <c r="BF427" s="267">
        <f t="shared" si="737"/>
        <v>-5</v>
      </c>
      <c r="BG427" s="354">
        <f t="shared" ca="1" si="738"/>
        <v>1</v>
      </c>
      <c r="BH427" s="100">
        <f t="shared" ca="1" si="739"/>
        <v>15</v>
      </c>
      <c r="BI427" s="100">
        <f t="shared" ca="1" si="740"/>
        <v>7</v>
      </c>
      <c r="BJ427" s="354">
        <f t="shared" ca="1" si="741"/>
        <v>0</v>
      </c>
      <c r="BK427" s="100">
        <f t="shared" ca="1" si="742"/>
        <v>0</v>
      </c>
      <c r="BL427" s="100">
        <f t="shared" ca="1" si="743"/>
        <v>0</v>
      </c>
      <c r="BM427" s="354">
        <f t="shared" ca="1" si="744"/>
        <v>0</v>
      </c>
      <c r="BN427" s="354"/>
      <c r="BQ427" s="355" t="str">
        <f t="shared" ca="1" si="745"/>
        <v/>
      </c>
      <c r="BR427" s="355" t="str">
        <f t="shared" ca="1" si="746"/>
        <v/>
      </c>
      <c r="BS427" s="355"/>
      <c r="BT427" s="355" t="str">
        <f t="shared" si="747"/>
        <v xml:space="preserve">wr6D </v>
      </c>
      <c r="BU427" s="355" t="str">
        <f t="shared" ca="1" si="748"/>
        <v xml:space="preserve">wr15'15&lt;1S </v>
      </c>
      <c r="BV427" s="355" t="str">
        <f t="shared" ca="1" si="749"/>
        <v/>
      </c>
      <c r="BW427" s="355"/>
      <c r="BX427" s="379" t="e">
        <f t="shared" ca="1" si="750"/>
        <v>#DIV/0!</v>
      </c>
      <c r="BY427" s="351" t="e">
        <f t="shared" ca="1" si="751"/>
        <v>#DIV/0!</v>
      </c>
      <c r="BZ427" s="174" t="e">
        <f t="shared" ca="1" si="752"/>
        <v>#DIV/0!</v>
      </c>
      <c r="CA427" s="174" t="e">
        <f t="shared" ca="1" si="753"/>
        <v>#DIV/0!</v>
      </c>
      <c r="CB427" s="351"/>
      <c r="CC427" s="174"/>
      <c r="CD427" s="174"/>
      <c r="CE427" s="352" t="e">
        <f t="shared" si="754"/>
        <v>#DIV/0!</v>
      </c>
      <c r="CF427" s="267" t="e">
        <f t="shared" si="755"/>
        <v>#DIV/0!</v>
      </c>
      <c r="CG427" s="267" t="e">
        <f t="shared" si="756"/>
        <v>#DIV/0!</v>
      </c>
      <c r="CH427" s="354" t="e">
        <f t="shared" ca="1" si="757"/>
        <v>#DIV/0!</v>
      </c>
      <c r="CI427" s="100" t="e">
        <f t="shared" ca="1" si="758"/>
        <v>#DIV/0!</v>
      </c>
      <c r="CJ427" s="100" t="e">
        <f t="shared" ca="1" si="759"/>
        <v>#DIV/0!</v>
      </c>
      <c r="CK427" s="354" t="e">
        <f t="shared" ca="1" si="760"/>
        <v>#DIV/0!</v>
      </c>
      <c r="CL427" s="100" t="e">
        <f t="shared" ca="1" si="761"/>
        <v>#DIV/0!</v>
      </c>
      <c r="CM427" s="100" t="e">
        <f t="shared" ca="1" si="762"/>
        <v>#DIV/0!</v>
      </c>
      <c r="CN427" s="354" t="e">
        <f t="shared" ca="1" si="763"/>
        <v>#DIV/0!</v>
      </c>
      <c r="CO427" s="354"/>
      <c r="CR427" s="355" t="e">
        <f t="shared" ca="1" si="764"/>
        <v>#DIV/0!</v>
      </c>
      <c r="CS427" s="355" t="e">
        <f t="shared" ca="1" si="765"/>
        <v>#DIV/0!</v>
      </c>
      <c r="CT427" s="355"/>
      <c r="CU427" s="355" t="e">
        <f t="shared" si="766"/>
        <v>#DIV/0!</v>
      </c>
      <c r="CV427" s="355" t="e">
        <f t="shared" ca="1" si="767"/>
        <v>#DIV/0!</v>
      </c>
      <c r="CW427" s="355" t="e">
        <f t="shared" ca="1" si="768"/>
        <v>#DIV/0!</v>
      </c>
      <c r="CX427" s="402"/>
      <c r="CY427" t="e">
        <f t="shared" ca="1" si="769"/>
        <v>#DIV/0!</v>
      </c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</row>
    <row r="428" spans="1:133" x14ac:dyDescent="0.25">
      <c r="A428" s="126">
        <v>349</v>
      </c>
      <c r="B428" s="123" t="str">
        <f>IF(ввод!F351="","",ввод!F351)</f>
        <v/>
      </c>
      <c r="C428" s="123" t="str">
        <f>IF(ввод!G351="","",ввод!G351)</f>
        <v/>
      </c>
      <c r="D428" s="123" t="str">
        <f>IF(ввод!H351="","",ввод!H351)</f>
        <v/>
      </c>
      <c r="E428" s="124" t="str">
        <f>IF(ввод!I351="","",ввод!I351)</f>
        <v/>
      </c>
      <c r="F428" s="100" t="str">
        <f t="shared" si="665"/>
        <v/>
      </c>
      <c r="G428" s="257" t="str">
        <f>IF(AND(F428&gt;=2,COUNTA(ввод!D351)=1),1,"")</f>
        <v/>
      </c>
      <c r="H428" s="100" t="e">
        <f t="shared" si="701"/>
        <v>#DIV/0!</v>
      </c>
      <c r="K428" s="100" t="e">
        <f t="shared" si="697"/>
        <v>#DIV/0!</v>
      </c>
      <c r="M428" s="100" t="e">
        <f>IF(ISNUMBER(парам!$B$8),K428-парам!$B$8,K428-$B$3)</f>
        <v>#DIV/0!</v>
      </c>
      <c r="N428" s="100" t="e">
        <f t="shared" si="698"/>
        <v>#DIV/0!</v>
      </c>
      <c r="O428" s="125" t="e">
        <f t="shared" ca="1" si="702"/>
        <v>#DIV/0!</v>
      </c>
      <c r="P428" s="100">
        <f t="shared" si="703"/>
        <v>0</v>
      </c>
      <c r="Q428" s="100">
        <f t="shared" si="699"/>
        <v>0</v>
      </c>
      <c r="R428" s="125">
        <f t="shared" ca="1" si="704"/>
        <v>0</v>
      </c>
      <c r="S428" s="100" t="e">
        <f t="shared" si="770"/>
        <v>#DIV/0!</v>
      </c>
      <c r="T428" s="100" t="e">
        <f t="shared" si="705"/>
        <v>#DIV/0!</v>
      </c>
      <c r="U428" s="125" t="e">
        <f t="shared" ca="1" si="771"/>
        <v>#DIV/0!</v>
      </c>
      <c r="V428" s="174" t="e">
        <f t="shared" ca="1" si="706"/>
        <v>#DIV/0!</v>
      </c>
      <c r="W428" s="351" t="e">
        <f t="shared" ca="1" si="707"/>
        <v>#DIV/0!</v>
      </c>
      <c r="X428" s="174" t="e">
        <f t="shared" ca="1" si="708"/>
        <v>#DIV/0!</v>
      </c>
      <c r="Y428" s="174" t="e">
        <f t="shared" ca="1" si="709"/>
        <v>#DIV/0!</v>
      </c>
      <c r="Z428" s="351" t="e">
        <f t="shared" si="710"/>
        <v>#DIV/0!</v>
      </c>
      <c r="AA428" s="174" t="e">
        <f t="shared" si="711"/>
        <v>#DIV/0!</v>
      </c>
      <c r="AB428" s="174" t="e">
        <f t="shared" si="712"/>
        <v>#DIV/0!</v>
      </c>
      <c r="AC428" s="352" t="e">
        <f t="shared" si="772"/>
        <v>#DIV/0!</v>
      </c>
      <c r="AD428" s="267" t="e">
        <f t="shared" si="713"/>
        <v>#DIV/0!</v>
      </c>
      <c r="AE428" s="267" t="e">
        <f t="shared" si="714"/>
        <v>#DIV/0!</v>
      </c>
      <c r="AF428" s="354" t="e">
        <f t="shared" ca="1" si="715"/>
        <v>#DIV/0!</v>
      </c>
      <c r="AG428" s="100" t="e">
        <f t="shared" ca="1" si="716"/>
        <v>#DIV/0!</v>
      </c>
      <c r="AH428" s="100" t="e">
        <f t="shared" ca="1" si="717"/>
        <v>#DIV/0!</v>
      </c>
      <c r="AI428" s="354" t="e">
        <f t="shared" ca="1" si="718"/>
        <v>#DIV/0!</v>
      </c>
      <c r="AJ428" s="100" t="e">
        <f t="shared" ca="1" si="719"/>
        <v>#DIV/0!</v>
      </c>
      <c r="AK428" s="100" t="e">
        <f t="shared" ca="1" si="720"/>
        <v>#DIV/0!</v>
      </c>
      <c r="AL428" s="354" t="e">
        <f t="shared" ca="1" si="721"/>
        <v>#DIV/0!</v>
      </c>
      <c r="AM428" s="354" t="e">
        <f t="shared" ca="1" si="722"/>
        <v>#DIV/0!</v>
      </c>
      <c r="AN428" s="100" t="e">
        <f t="shared" ref="AN428:AO428" ca="1" si="799">SUM(AL424:AL428)</f>
        <v>#DIV/0!</v>
      </c>
      <c r="AO428" s="100" t="e">
        <f t="shared" ca="1" si="799"/>
        <v>#DIV/0!</v>
      </c>
      <c r="AP428" s="355" t="e">
        <f t="shared" ca="1" si="724"/>
        <v>#DIV/0!</v>
      </c>
      <c r="AQ428" s="355" t="e">
        <f t="shared" ca="1" si="725"/>
        <v>#DIV/0!</v>
      </c>
      <c r="AR428" s="355" t="e">
        <f t="shared" si="726"/>
        <v>#DIV/0!</v>
      </c>
      <c r="AS428" s="355" t="e">
        <f t="shared" si="727"/>
        <v>#DIV/0!</v>
      </c>
      <c r="AT428" s="355" t="e">
        <f t="shared" ca="1" si="728"/>
        <v>#DIV/0!</v>
      </c>
      <c r="AU428" s="355" t="e">
        <f t="shared" ca="1" si="729"/>
        <v>#DIV/0!</v>
      </c>
      <c r="AV428" s="355" t="e">
        <f t="shared" ca="1" si="730"/>
        <v>#DIV/0!</v>
      </c>
      <c r="AW428" s="379">
        <f t="shared" ca="1" si="731"/>
        <v>0</v>
      </c>
      <c r="AX428" s="351">
        <f t="shared" ca="1" si="732"/>
        <v>0</v>
      </c>
      <c r="AY428" s="174">
        <f t="shared" ca="1" si="733"/>
        <v>0</v>
      </c>
      <c r="AZ428" s="174">
        <f t="shared" ca="1" si="734"/>
        <v>0</v>
      </c>
      <c r="BA428" s="351"/>
      <c r="BB428" s="174"/>
      <c r="BC428" s="174"/>
      <c r="BD428" s="352">
        <f t="shared" si="735"/>
        <v>-1</v>
      </c>
      <c r="BE428" s="267">
        <f t="shared" si="736"/>
        <v>-6</v>
      </c>
      <c r="BF428" s="267">
        <f t="shared" si="737"/>
        <v>-5</v>
      </c>
      <c r="BG428" s="354">
        <f t="shared" ca="1" si="738"/>
        <v>1</v>
      </c>
      <c r="BH428" s="100">
        <f t="shared" ca="1" si="739"/>
        <v>15</v>
      </c>
      <c r="BI428" s="100">
        <f t="shared" ca="1" si="740"/>
        <v>7</v>
      </c>
      <c r="BJ428" s="354">
        <f t="shared" ca="1" si="741"/>
        <v>0</v>
      </c>
      <c r="BK428" s="100">
        <f t="shared" ca="1" si="742"/>
        <v>0</v>
      </c>
      <c r="BL428" s="100">
        <f t="shared" ca="1" si="743"/>
        <v>0</v>
      </c>
      <c r="BM428" s="354">
        <f t="shared" ca="1" si="744"/>
        <v>0</v>
      </c>
      <c r="BN428" s="354"/>
      <c r="BQ428" s="355" t="str">
        <f t="shared" ca="1" si="745"/>
        <v/>
      </c>
      <c r="BR428" s="355" t="str">
        <f t="shared" ca="1" si="746"/>
        <v/>
      </c>
      <c r="BS428" s="355"/>
      <c r="BT428" s="355" t="str">
        <f t="shared" si="747"/>
        <v xml:space="preserve">wr6D </v>
      </c>
      <c r="BU428" s="355" t="str">
        <f t="shared" ca="1" si="748"/>
        <v xml:space="preserve">wr15'15&lt;1S </v>
      </c>
      <c r="BV428" s="355" t="str">
        <f t="shared" ca="1" si="749"/>
        <v/>
      </c>
      <c r="BW428" s="355"/>
      <c r="BX428" s="379" t="e">
        <f t="shared" ca="1" si="750"/>
        <v>#DIV/0!</v>
      </c>
      <c r="BY428" s="351" t="e">
        <f t="shared" ca="1" si="751"/>
        <v>#DIV/0!</v>
      </c>
      <c r="BZ428" s="174" t="e">
        <f t="shared" ca="1" si="752"/>
        <v>#DIV/0!</v>
      </c>
      <c r="CA428" s="174" t="e">
        <f t="shared" ca="1" si="753"/>
        <v>#DIV/0!</v>
      </c>
      <c r="CB428" s="351"/>
      <c r="CC428" s="174"/>
      <c r="CD428" s="174"/>
      <c r="CE428" s="352" t="e">
        <f t="shared" si="754"/>
        <v>#DIV/0!</v>
      </c>
      <c r="CF428" s="267" t="e">
        <f t="shared" si="755"/>
        <v>#DIV/0!</v>
      </c>
      <c r="CG428" s="267" t="e">
        <f t="shared" si="756"/>
        <v>#DIV/0!</v>
      </c>
      <c r="CH428" s="354" t="e">
        <f t="shared" ca="1" si="757"/>
        <v>#DIV/0!</v>
      </c>
      <c r="CI428" s="100" t="e">
        <f t="shared" ca="1" si="758"/>
        <v>#DIV/0!</v>
      </c>
      <c r="CJ428" s="100" t="e">
        <f t="shared" ca="1" si="759"/>
        <v>#DIV/0!</v>
      </c>
      <c r="CK428" s="354" t="e">
        <f t="shared" ca="1" si="760"/>
        <v>#DIV/0!</v>
      </c>
      <c r="CL428" s="100" t="e">
        <f t="shared" ca="1" si="761"/>
        <v>#DIV/0!</v>
      </c>
      <c r="CM428" s="100" t="e">
        <f t="shared" ca="1" si="762"/>
        <v>#DIV/0!</v>
      </c>
      <c r="CN428" s="354" t="e">
        <f t="shared" ca="1" si="763"/>
        <v>#DIV/0!</v>
      </c>
      <c r="CO428" s="354"/>
      <c r="CR428" s="355" t="e">
        <f t="shared" ca="1" si="764"/>
        <v>#DIV/0!</v>
      </c>
      <c r="CS428" s="355" t="e">
        <f t="shared" ca="1" si="765"/>
        <v>#DIV/0!</v>
      </c>
      <c r="CT428" s="355"/>
      <c r="CU428" s="355" t="e">
        <f t="shared" si="766"/>
        <v>#DIV/0!</v>
      </c>
      <c r="CV428" s="355" t="e">
        <f t="shared" ca="1" si="767"/>
        <v>#DIV/0!</v>
      </c>
      <c r="CW428" s="355" t="e">
        <f t="shared" ca="1" si="768"/>
        <v>#DIV/0!</v>
      </c>
      <c r="CX428" s="402"/>
      <c r="CY428" t="e">
        <f t="shared" ca="1" si="769"/>
        <v>#DIV/0!</v>
      </c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</row>
    <row r="429" spans="1:133" x14ac:dyDescent="0.25">
      <c r="A429" s="126">
        <v>350</v>
      </c>
      <c r="B429" s="123" t="str">
        <f>IF(ввод!F352="","",ввод!F352)</f>
        <v/>
      </c>
      <c r="C429" s="123" t="str">
        <f>IF(ввод!G352="","",ввод!G352)</f>
        <v/>
      </c>
      <c r="D429" s="123" t="str">
        <f>IF(ввод!H352="","",ввод!H352)</f>
        <v/>
      </c>
      <c r="E429" s="124" t="str">
        <f>IF(ввод!I352="","",ввод!I352)</f>
        <v/>
      </c>
      <c r="F429" s="100" t="str">
        <f t="shared" si="665"/>
        <v/>
      </c>
      <c r="G429" s="257" t="str">
        <f>IF(AND(F429&gt;=2,COUNTA(ввод!D352)=1),1,"")</f>
        <v/>
      </c>
      <c r="H429" s="100" t="e">
        <f t="shared" si="701"/>
        <v>#DIV/0!</v>
      </c>
      <c r="K429" s="100" t="e">
        <f t="shared" si="697"/>
        <v>#DIV/0!</v>
      </c>
      <c r="M429" s="100" t="e">
        <f>IF(ISNUMBER(парам!$B$8),K429-парам!$B$8,K429-$B$3)</f>
        <v>#DIV/0!</v>
      </c>
      <c r="N429" s="100" t="e">
        <f t="shared" si="698"/>
        <v>#DIV/0!</v>
      </c>
      <c r="O429" s="125" t="e">
        <f t="shared" ca="1" si="702"/>
        <v>#DIV/0!</v>
      </c>
      <c r="P429" s="100">
        <f t="shared" si="703"/>
        <v>0</v>
      </c>
      <c r="Q429" s="100">
        <f t="shared" si="699"/>
        <v>0</v>
      </c>
      <c r="R429" s="125">
        <f t="shared" ca="1" si="704"/>
        <v>0</v>
      </c>
      <c r="S429" s="100" t="e">
        <f t="shared" si="770"/>
        <v>#DIV/0!</v>
      </c>
      <c r="T429" s="100" t="e">
        <f t="shared" si="705"/>
        <v>#DIV/0!</v>
      </c>
      <c r="U429" s="125" t="e">
        <f t="shared" ca="1" si="771"/>
        <v>#DIV/0!</v>
      </c>
      <c r="V429" s="174" t="e">
        <f t="shared" ca="1" si="706"/>
        <v>#DIV/0!</v>
      </c>
      <c r="W429" s="351" t="e">
        <f t="shared" ca="1" si="707"/>
        <v>#DIV/0!</v>
      </c>
      <c r="X429" s="174" t="e">
        <f t="shared" ca="1" si="708"/>
        <v>#DIV/0!</v>
      </c>
      <c r="Y429" s="174" t="e">
        <f t="shared" ca="1" si="709"/>
        <v>#DIV/0!</v>
      </c>
      <c r="Z429" s="351" t="e">
        <f t="shared" si="710"/>
        <v>#DIV/0!</v>
      </c>
      <c r="AA429" s="174" t="e">
        <f t="shared" si="711"/>
        <v>#DIV/0!</v>
      </c>
      <c r="AB429" s="174" t="e">
        <f t="shared" si="712"/>
        <v>#DIV/0!</v>
      </c>
      <c r="AC429" s="352" t="e">
        <f t="shared" si="772"/>
        <v>#DIV/0!</v>
      </c>
      <c r="AD429" s="267" t="e">
        <f t="shared" si="713"/>
        <v>#DIV/0!</v>
      </c>
      <c r="AE429" s="267" t="e">
        <f t="shared" si="714"/>
        <v>#DIV/0!</v>
      </c>
      <c r="AF429" s="354" t="e">
        <f t="shared" ca="1" si="715"/>
        <v>#DIV/0!</v>
      </c>
      <c r="AG429" s="100" t="e">
        <f t="shared" ca="1" si="716"/>
        <v>#DIV/0!</v>
      </c>
      <c r="AH429" s="100" t="e">
        <f t="shared" ca="1" si="717"/>
        <v>#DIV/0!</v>
      </c>
      <c r="AI429" s="354" t="e">
        <f t="shared" ca="1" si="718"/>
        <v>#DIV/0!</v>
      </c>
      <c r="AJ429" s="100" t="e">
        <f t="shared" ca="1" si="719"/>
        <v>#DIV/0!</v>
      </c>
      <c r="AK429" s="100" t="e">
        <f t="shared" ca="1" si="720"/>
        <v>#DIV/0!</v>
      </c>
      <c r="AL429" s="354" t="e">
        <f t="shared" ca="1" si="721"/>
        <v>#DIV/0!</v>
      </c>
      <c r="AM429" s="354" t="e">
        <f t="shared" ca="1" si="722"/>
        <v>#DIV/0!</v>
      </c>
      <c r="AN429" s="100" t="e">
        <f t="shared" ref="AN429:AO429" ca="1" si="800">SUM(AL425:AL429)</f>
        <v>#DIV/0!</v>
      </c>
      <c r="AO429" s="100" t="e">
        <f t="shared" ca="1" si="800"/>
        <v>#DIV/0!</v>
      </c>
      <c r="AP429" s="355" t="e">
        <f t="shared" ca="1" si="724"/>
        <v>#DIV/0!</v>
      </c>
      <c r="AQ429" s="355" t="e">
        <f t="shared" ca="1" si="725"/>
        <v>#DIV/0!</v>
      </c>
      <c r="AR429" s="355" t="e">
        <f t="shared" si="726"/>
        <v>#DIV/0!</v>
      </c>
      <c r="AS429" s="355" t="e">
        <f t="shared" si="727"/>
        <v>#DIV/0!</v>
      </c>
      <c r="AT429" s="355" t="e">
        <f t="shared" ca="1" si="728"/>
        <v>#DIV/0!</v>
      </c>
      <c r="AU429" s="355" t="e">
        <f t="shared" ca="1" si="729"/>
        <v>#DIV/0!</v>
      </c>
      <c r="AV429" s="355" t="e">
        <f t="shared" ca="1" si="730"/>
        <v>#DIV/0!</v>
      </c>
      <c r="AW429" s="379">
        <f t="shared" ca="1" si="731"/>
        <v>0</v>
      </c>
      <c r="AX429" s="351">
        <f t="shared" ca="1" si="732"/>
        <v>0</v>
      </c>
      <c r="AY429" s="174">
        <f t="shared" ca="1" si="733"/>
        <v>0</v>
      </c>
      <c r="AZ429" s="174">
        <f t="shared" ca="1" si="734"/>
        <v>0</v>
      </c>
      <c r="BA429" s="351"/>
      <c r="BB429" s="174"/>
      <c r="BC429" s="174"/>
      <c r="BD429" s="352">
        <f t="shared" si="735"/>
        <v>-1</v>
      </c>
      <c r="BE429" s="267">
        <f t="shared" si="736"/>
        <v>-6</v>
      </c>
      <c r="BF429" s="267">
        <f t="shared" si="737"/>
        <v>-5</v>
      </c>
      <c r="BG429" s="354">
        <f t="shared" ca="1" si="738"/>
        <v>1</v>
      </c>
      <c r="BH429" s="100">
        <f t="shared" ca="1" si="739"/>
        <v>15</v>
      </c>
      <c r="BI429" s="100">
        <f t="shared" ca="1" si="740"/>
        <v>7</v>
      </c>
      <c r="BJ429" s="354">
        <f t="shared" ca="1" si="741"/>
        <v>0</v>
      </c>
      <c r="BK429" s="100">
        <f t="shared" ca="1" si="742"/>
        <v>0</v>
      </c>
      <c r="BL429" s="100">
        <f t="shared" ca="1" si="743"/>
        <v>0</v>
      </c>
      <c r="BM429" s="354">
        <f t="shared" ca="1" si="744"/>
        <v>0</v>
      </c>
      <c r="BN429" s="354"/>
      <c r="BQ429" s="355" t="str">
        <f t="shared" ca="1" si="745"/>
        <v/>
      </c>
      <c r="BR429" s="355" t="str">
        <f t="shared" ca="1" si="746"/>
        <v/>
      </c>
      <c r="BS429" s="355"/>
      <c r="BT429" s="355" t="str">
        <f t="shared" si="747"/>
        <v xml:space="preserve">wr6D </v>
      </c>
      <c r="BU429" s="355" t="str">
        <f t="shared" ca="1" si="748"/>
        <v xml:space="preserve">wr15'15&lt;1S </v>
      </c>
      <c r="BV429" s="355" t="str">
        <f t="shared" ca="1" si="749"/>
        <v/>
      </c>
      <c r="BW429" s="355"/>
      <c r="BX429" s="379" t="e">
        <f t="shared" ca="1" si="750"/>
        <v>#DIV/0!</v>
      </c>
      <c r="BY429" s="351" t="e">
        <f t="shared" ca="1" si="751"/>
        <v>#DIV/0!</v>
      </c>
      <c r="BZ429" s="174" t="e">
        <f t="shared" ca="1" si="752"/>
        <v>#DIV/0!</v>
      </c>
      <c r="CA429" s="174" t="e">
        <f t="shared" ca="1" si="753"/>
        <v>#DIV/0!</v>
      </c>
      <c r="CB429" s="351"/>
      <c r="CC429" s="174"/>
      <c r="CD429" s="174"/>
      <c r="CE429" s="352" t="e">
        <f t="shared" si="754"/>
        <v>#DIV/0!</v>
      </c>
      <c r="CF429" s="267" t="e">
        <f t="shared" si="755"/>
        <v>#DIV/0!</v>
      </c>
      <c r="CG429" s="267" t="e">
        <f t="shared" si="756"/>
        <v>#DIV/0!</v>
      </c>
      <c r="CH429" s="354" t="e">
        <f t="shared" ca="1" si="757"/>
        <v>#DIV/0!</v>
      </c>
      <c r="CI429" s="100" t="e">
        <f t="shared" ca="1" si="758"/>
        <v>#DIV/0!</v>
      </c>
      <c r="CJ429" s="100" t="e">
        <f t="shared" ca="1" si="759"/>
        <v>#DIV/0!</v>
      </c>
      <c r="CK429" s="354" t="e">
        <f t="shared" ca="1" si="760"/>
        <v>#DIV/0!</v>
      </c>
      <c r="CL429" s="100" t="e">
        <f t="shared" ca="1" si="761"/>
        <v>#DIV/0!</v>
      </c>
      <c r="CM429" s="100" t="e">
        <f t="shared" ca="1" si="762"/>
        <v>#DIV/0!</v>
      </c>
      <c r="CN429" s="354" t="e">
        <f t="shared" ca="1" si="763"/>
        <v>#DIV/0!</v>
      </c>
      <c r="CO429" s="354"/>
      <c r="CR429" s="355" t="e">
        <f t="shared" ca="1" si="764"/>
        <v>#DIV/0!</v>
      </c>
      <c r="CS429" s="355" t="e">
        <f t="shared" ca="1" si="765"/>
        <v>#DIV/0!</v>
      </c>
      <c r="CT429" s="355"/>
      <c r="CU429" s="355" t="e">
        <f t="shared" si="766"/>
        <v>#DIV/0!</v>
      </c>
      <c r="CV429" s="355" t="e">
        <f t="shared" ca="1" si="767"/>
        <v>#DIV/0!</v>
      </c>
      <c r="CW429" s="355" t="e">
        <f t="shared" ca="1" si="768"/>
        <v>#DIV/0!</v>
      </c>
      <c r="CX429" s="402"/>
      <c r="CY429" t="e">
        <f t="shared" ca="1" si="769"/>
        <v>#DIV/0!</v>
      </c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</row>
    <row r="430" spans="1:133" x14ac:dyDescent="0.25">
      <c r="A430" s="126">
        <v>351</v>
      </c>
      <c r="B430" s="123" t="str">
        <f>IF(ввод!F353="","",ввод!F353)</f>
        <v/>
      </c>
      <c r="C430" s="123" t="str">
        <f>IF(ввод!G353="","",ввод!G353)</f>
        <v/>
      </c>
      <c r="D430" s="123" t="str">
        <f>IF(ввод!H353="","",ввод!H353)</f>
        <v/>
      </c>
      <c r="E430" s="124" t="str">
        <f>IF(ввод!I353="","",ввод!I353)</f>
        <v/>
      </c>
      <c r="F430" s="100" t="str">
        <f t="shared" si="665"/>
        <v/>
      </c>
      <c r="G430" s="257" t="str">
        <f>IF(AND(F430&gt;=2,COUNTA(ввод!D353)=1),1,"")</f>
        <v/>
      </c>
      <c r="H430" s="100" t="e">
        <f t="shared" si="701"/>
        <v>#DIV/0!</v>
      </c>
      <c r="K430" s="100" t="e">
        <f t="shared" si="697"/>
        <v>#DIV/0!</v>
      </c>
      <c r="M430" s="100" t="e">
        <f>IF(ISNUMBER(парам!$B$8),K430-парам!$B$8,K430-$B$3)</f>
        <v>#DIV/0!</v>
      </c>
      <c r="N430" s="100" t="e">
        <f t="shared" si="698"/>
        <v>#DIV/0!</v>
      </c>
      <c r="O430" s="125" t="e">
        <f t="shared" ca="1" si="702"/>
        <v>#DIV/0!</v>
      </c>
      <c r="P430" s="100">
        <f t="shared" si="703"/>
        <v>0</v>
      </c>
      <c r="Q430" s="100">
        <f t="shared" si="699"/>
        <v>0</v>
      </c>
      <c r="R430" s="125">
        <f t="shared" ca="1" si="704"/>
        <v>0</v>
      </c>
      <c r="S430" s="100" t="e">
        <f t="shared" si="770"/>
        <v>#DIV/0!</v>
      </c>
      <c r="T430" s="100" t="e">
        <f t="shared" si="705"/>
        <v>#DIV/0!</v>
      </c>
      <c r="U430" s="125" t="e">
        <f t="shared" ca="1" si="771"/>
        <v>#DIV/0!</v>
      </c>
      <c r="V430" s="174" t="e">
        <f t="shared" ca="1" si="706"/>
        <v>#DIV/0!</v>
      </c>
      <c r="W430" s="351" t="e">
        <f t="shared" ca="1" si="707"/>
        <v>#DIV/0!</v>
      </c>
      <c r="X430" s="174" t="e">
        <f t="shared" ca="1" si="708"/>
        <v>#DIV/0!</v>
      </c>
      <c r="Y430" s="174" t="e">
        <f t="shared" ca="1" si="709"/>
        <v>#DIV/0!</v>
      </c>
      <c r="Z430" s="351" t="e">
        <f t="shared" si="710"/>
        <v>#DIV/0!</v>
      </c>
      <c r="AA430" s="174" t="e">
        <f t="shared" si="711"/>
        <v>#DIV/0!</v>
      </c>
      <c r="AB430" s="174" t="e">
        <f t="shared" si="712"/>
        <v>#DIV/0!</v>
      </c>
      <c r="AC430" s="352" t="e">
        <f t="shared" si="772"/>
        <v>#DIV/0!</v>
      </c>
      <c r="AD430" s="267" t="e">
        <f t="shared" si="713"/>
        <v>#DIV/0!</v>
      </c>
      <c r="AE430" s="267" t="e">
        <f t="shared" si="714"/>
        <v>#DIV/0!</v>
      </c>
      <c r="AF430" s="354" t="e">
        <f t="shared" ca="1" si="715"/>
        <v>#DIV/0!</v>
      </c>
      <c r="AG430" s="100" t="e">
        <f t="shared" ca="1" si="716"/>
        <v>#DIV/0!</v>
      </c>
      <c r="AH430" s="100" t="e">
        <f t="shared" ca="1" si="717"/>
        <v>#DIV/0!</v>
      </c>
      <c r="AI430" s="354" t="e">
        <f t="shared" ca="1" si="718"/>
        <v>#DIV/0!</v>
      </c>
      <c r="AJ430" s="100" t="e">
        <f t="shared" ca="1" si="719"/>
        <v>#DIV/0!</v>
      </c>
      <c r="AK430" s="100" t="e">
        <f t="shared" ca="1" si="720"/>
        <v>#DIV/0!</v>
      </c>
      <c r="AL430" s="354" t="e">
        <f t="shared" ca="1" si="721"/>
        <v>#DIV/0!</v>
      </c>
      <c r="AM430" s="354" t="e">
        <f t="shared" ca="1" si="722"/>
        <v>#DIV/0!</v>
      </c>
      <c r="AN430" s="100" t="e">
        <f t="shared" ref="AN430:AO430" ca="1" si="801">SUM(AL426:AL430)</f>
        <v>#DIV/0!</v>
      </c>
      <c r="AO430" s="100" t="e">
        <f t="shared" ca="1" si="801"/>
        <v>#DIV/0!</v>
      </c>
      <c r="AP430" s="355" t="e">
        <f t="shared" ca="1" si="724"/>
        <v>#DIV/0!</v>
      </c>
      <c r="AQ430" s="355" t="e">
        <f t="shared" ca="1" si="725"/>
        <v>#DIV/0!</v>
      </c>
      <c r="AR430" s="355" t="e">
        <f t="shared" si="726"/>
        <v>#DIV/0!</v>
      </c>
      <c r="AS430" s="355" t="e">
        <f t="shared" si="727"/>
        <v>#DIV/0!</v>
      </c>
      <c r="AT430" s="355" t="e">
        <f t="shared" ca="1" si="728"/>
        <v>#DIV/0!</v>
      </c>
      <c r="AU430" s="355" t="e">
        <f t="shared" ca="1" si="729"/>
        <v>#DIV/0!</v>
      </c>
      <c r="AV430" s="355" t="e">
        <f t="shared" ca="1" si="730"/>
        <v>#DIV/0!</v>
      </c>
      <c r="AW430" s="379">
        <f t="shared" ca="1" si="731"/>
        <v>0</v>
      </c>
      <c r="AX430" s="351">
        <f t="shared" ca="1" si="732"/>
        <v>0</v>
      </c>
      <c r="AY430" s="174">
        <f t="shared" ca="1" si="733"/>
        <v>0</v>
      </c>
      <c r="AZ430" s="174">
        <f t="shared" ca="1" si="734"/>
        <v>0</v>
      </c>
      <c r="BA430" s="351"/>
      <c r="BB430" s="174"/>
      <c r="BC430" s="174"/>
      <c r="BD430" s="352">
        <f t="shared" si="735"/>
        <v>-1</v>
      </c>
      <c r="BE430" s="267">
        <f t="shared" si="736"/>
        <v>-6</v>
      </c>
      <c r="BF430" s="267">
        <f t="shared" si="737"/>
        <v>-5</v>
      </c>
      <c r="BG430" s="354">
        <f t="shared" ca="1" si="738"/>
        <v>1</v>
      </c>
      <c r="BH430" s="100">
        <f t="shared" ca="1" si="739"/>
        <v>15</v>
      </c>
      <c r="BI430" s="100">
        <f t="shared" ca="1" si="740"/>
        <v>7</v>
      </c>
      <c r="BJ430" s="354">
        <f t="shared" ca="1" si="741"/>
        <v>0</v>
      </c>
      <c r="BK430" s="100">
        <f t="shared" ca="1" si="742"/>
        <v>0</v>
      </c>
      <c r="BL430" s="100">
        <f t="shared" ca="1" si="743"/>
        <v>0</v>
      </c>
      <c r="BM430" s="354">
        <f t="shared" ca="1" si="744"/>
        <v>0</v>
      </c>
      <c r="BN430" s="354"/>
      <c r="BQ430" s="355" t="str">
        <f t="shared" ca="1" si="745"/>
        <v/>
      </c>
      <c r="BR430" s="355" t="str">
        <f t="shared" ca="1" si="746"/>
        <v/>
      </c>
      <c r="BS430" s="355"/>
      <c r="BT430" s="355" t="str">
        <f t="shared" si="747"/>
        <v xml:space="preserve">wr6D </v>
      </c>
      <c r="BU430" s="355" t="str">
        <f t="shared" ca="1" si="748"/>
        <v xml:space="preserve">wr15'15&lt;1S </v>
      </c>
      <c r="BV430" s="355" t="str">
        <f t="shared" ca="1" si="749"/>
        <v/>
      </c>
      <c r="BW430" s="355"/>
      <c r="BX430" s="379" t="e">
        <f t="shared" ca="1" si="750"/>
        <v>#DIV/0!</v>
      </c>
      <c r="BY430" s="351" t="e">
        <f t="shared" ca="1" si="751"/>
        <v>#DIV/0!</v>
      </c>
      <c r="BZ430" s="174" t="e">
        <f t="shared" ca="1" si="752"/>
        <v>#DIV/0!</v>
      </c>
      <c r="CA430" s="174" t="e">
        <f t="shared" ca="1" si="753"/>
        <v>#DIV/0!</v>
      </c>
      <c r="CB430" s="351"/>
      <c r="CC430" s="174"/>
      <c r="CD430" s="174"/>
      <c r="CE430" s="352" t="e">
        <f t="shared" si="754"/>
        <v>#DIV/0!</v>
      </c>
      <c r="CF430" s="267" t="e">
        <f t="shared" si="755"/>
        <v>#DIV/0!</v>
      </c>
      <c r="CG430" s="267" t="e">
        <f t="shared" si="756"/>
        <v>#DIV/0!</v>
      </c>
      <c r="CH430" s="354" t="e">
        <f t="shared" ca="1" si="757"/>
        <v>#DIV/0!</v>
      </c>
      <c r="CI430" s="100" t="e">
        <f t="shared" ca="1" si="758"/>
        <v>#DIV/0!</v>
      </c>
      <c r="CJ430" s="100" t="e">
        <f t="shared" ca="1" si="759"/>
        <v>#DIV/0!</v>
      </c>
      <c r="CK430" s="354" t="e">
        <f t="shared" ca="1" si="760"/>
        <v>#DIV/0!</v>
      </c>
      <c r="CL430" s="100" t="e">
        <f t="shared" ca="1" si="761"/>
        <v>#DIV/0!</v>
      </c>
      <c r="CM430" s="100" t="e">
        <f t="shared" ca="1" si="762"/>
        <v>#DIV/0!</v>
      </c>
      <c r="CN430" s="354" t="e">
        <f t="shared" ca="1" si="763"/>
        <v>#DIV/0!</v>
      </c>
      <c r="CO430" s="354"/>
      <c r="CR430" s="355" t="e">
        <f t="shared" ca="1" si="764"/>
        <v>#DIV/0!</v>
      </c>
      <c r="CS430" s="355" t="e">
        <f t="shared" ca="1" si="765"/>
        <v>#DIV/0!</v>
      </c>
      <c r="CT430" s="355"/>
      <c r="CU430" s="355" t="e">
        <f t="shared" si="766"/>
        <v>#DIV/0!</v>
      </c>
      <c r="CV430" s="355" t="e">
        <f t="shared" ca="1" si="767"/>
        <v>#DIV/0!</v>
      </c>
      <c r="CW430" s="355" t="e">
        <f t="shared" ca="1" si="768"/>
        <v>#DIV/0!</v>
      </c>
      <c r="CX430" s="402"/>
      <c r="CY430" t="e">
        <f t="shared" ca="1" si="769"/>
        <v>#DIV/0!</v>
      </c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</row>
    <row r="431" spans="1:133" x14ac:dyDescent="0.25">
      <c r="A431" s="126">
        <v>352</v>
      </c>
      <c r="B431" s="123" t="str">
        <f>IF(ввод!F354="","",ввод!F354)</f>
        <v/>
      </c>
      <c r="C431" s="123" t="str">
        <f>IF(ввод!G354="","",ввод!G354)</f>
        <v/>
      </c>
      <c r="D431" s="123" t="str">
        <f>IF(ввод!H354="","",ввод!H354)</f>
        <v/>
      </c>
      <c r="E431" s="124" t="str">
        <f>IF(ввод!I354="","",ввод!I354)</f>
        <v/>
      </c>
      <c r="F431" s="100" t="str">
        <f t="shared" si="665"/>
        <v/>
      </c>
      <c r="G431" s="257" t="str">
        <f>IF(AND(F431&gt;=2,COUNTA(ввод!D354)=1),1,"")</f>
        <v/>
      </c>
      <c r="H431" s="100" t="e">
        <f t="shared" si="701"/>
        <v>#DIV/0!</v>
      </c>
      <c r="K431" s="100" t="e">
        <f t="shared" si="697"/>
        <v>#DIV/0!</v>
      </c>
      <c r="M431" s="100" t="e">
        <f>IF(ISNUMBER(парам!$B$8),K431-парам!$B$8,K431-$B$3)</f>
        <v>#DIV/0!</v>
      </c>
      <c r="N431" s="100" t="e">
        <f t="shared" si="698"/>
        <v>#DIV/0!</v>
      </c>
      <c r="O431" s="125" t="e">
        <f t="shared" ca="1" si="702"/>
        <v>#DIV/0!</v>
      </c>
      <c r="P431" s="100">
        <f t="shared" si="703"/>
        <v>0</v>
      </c>
      <c r="Q431" s="100">
        <f t="shared" si="699"/>
        <v>0</v>
      </c>
      <c r="R431" s="125">
        <f t="shared" ca="1" si="704"/>
        <v>0</v>
      </c>
      <c r="S431" s="100" t="e">
        <f t="shared" si="770"/>
        <v>#DIV/0!</v>
      </c>
      <c r="T431" s="100" t="e">
        <f t="shared" si="705"/>
        <v>#DIV/0!</v>
      </c>
      <c r="U431" s="125" t="e">
        <f t="shared" ca="1" si="771"/>
        <v>#DIV/0!</v>
      </c>
      <c r="V431" s="174" t="e">
        <f t="shared" ca="1" si="706"/>
        <v>#DIV/0!</v>
      </c>
      <c r="W431" s="351" t="e">
        <f t="shared" ca="1" si="707"/>
        <v>#DIV/0!</v>
      </c>
      <c r="X431" s="174" t="e">
        <f t="shared" ca="1" si="708"/>
        <v>#DIV/0!</v>
      </c>
      <c r="Y431" s="174" t="e">
        <f t="shared" ca="1" si="709"/>
        <v>#DIV/0!</v>
      </c>
      <c r="Z431" s="351" t="e">
        <f t="shared" si="710"/>
        <v>#DIV/0!</v>
      </c>
      <c r="AA431" s="174" t="e">
        <f t="shared" si="711"/>
        <v>#DIV/0!</v>
      </c>
      <c r="AB431" s="174" t="e">
        <f t="shared" si="712"/>
        <v>#DIV/0!</v>
      </c>
      <c r="AC431" s="352" t="e">
        <f t="shared" si="772"/>
        <v>#DIV/0!</v>
      </c>
      <c r="AD431" s="267" t="e">
        <f t="shared" si="713"/>
        <v>#DIV/0!</v>
      </c>
      <c r="AE431" s="267" t="e">
        <f t="shared" si="714"/>
        <v>#DIV/0!</v>
      </c>
      <c r="AF431" s="354" t="e">
        <f t="shared" ca="1" si="715"/>
        <v>#DIV/0!</v>
      </c>
      <c r="AG431" s="100" t="e">
        <f t="shared" ca="1" si="716"/>
        <v>#DIV/0!</v>
      </c>
      <c r="AH431" s="100" t="e">
        <f t="shared" ca="1" si="717"/>
        <v>#DIV/0!</v>
      </c>
      <c r="AI431" s="354" t="e">
        <f t="shared" ca="1" si="718"/>
        <v>#DIV/0!</v>
      </c>
      <c r="AJ431" s="100" t="e">
        <f t="shared" ca="1" si="719"/>
        <v>#DIV/0!</v>
      </c>
      <c r="AK431" s="100" t="e">
        <f t="shared" ca="1" si="720"/>
        <v>#DIV/0!</v>
      </c>
      <c r="AL431" s="354" t="e">
        <f t="shared" ca="1" si="721"/>
        <v>#DIV/0!</v>
      </c>
      <c r="AM431" s="354" t="e">
        <f t="shared" ca="1" si="722"/>
        <v>#DIV/0!</v>
      </c>
      <c r="AN431" s="100" t="e">
        <f t="shared" ref="AN431:AO431" ca="1" si="802">SUM(AL427:AL431)</f>
        <v>#DIV/0!</v>
      </c>
      <c r="AO431" s="100" t="e">
        <f t="shared" ca="1" si="802"/>
        <v>#DIV/0!</v>
      </c>
      <c r="AP431" s="355" t="e">
        <f t="shared" ca="1" si="724"/>
        <v>#DIV/0!</v>
      </c>
      <c r="AQ431" s="355" t="e">
        <f t="shared" ca="1" si="725"/>
        <v>#DIV/0!</v>
      </c>
      <c r="AR431" s="355" t="e">
        <f t="shared" si="726"/>
        <v>#DIV/0!</v>
      </c>
      <c r="AS431" s="355" t="e">
        <f t="shared" si="727"/>
        <v>#DIV/0!</v>
      </c>
      <c r="AT431" s="355" t="e">
        <f t="shared" ca="1" si="728"/>
        <v>#DIV/0!</v>
      </c>
      <c r="AU431" s="355" t="e">
        <f t="shared" ca="1" si="729"/>
        <v>#DIV/0!</v>
      </c>
      <c r="AV431" s="355" t="e">
        <f t="shared" ca="1" si="730"/>
        <v>#DIV/0!</v>
      </c>
      <c r="AW431" s="379">
        <f t="shared" ca="1" si="731"/>
        <v>0</v>
      </c>
      <c r="AX431" s="351">
        <f t="shared" ca="1" si="732"/>
        <v>0</v>
      </c>
      <c r="AY431" s="174">
        <f t="shared" ca="1" si="733"/>
        <v>0</v>
      </c>
      <c r="AZ431" s="174">
        <f t="shared" ca="1" si="734"/>
        <v>0</v>
      </c>
      <c r="BA431" s="351"/>
      <c r="BB431" s="174"/>
      <c r="BC431" s="174"/>
      <c r="BD431" s="352">
        <f t="shared" si="735"/>
        <v>-1</v>
      </c>
      <c r="BE431" s="267">
        <f t="shared" si="736"/>
        <v>-6</v>
      </c>
      <c r="BF431" s="267">
        <f t="shared" si="737"/>
        <v>-5</v>
      </c>
      <c r="BG431" s="354">
        <f t="shared" ca="1" si="738"/>
        <v>1</v>
      </c>
      <c r="BH431" s="100">
        <f t="shared" ca="1" si="739"/>
        <v>15</v>
      </c>
      <c r="BI431" s="100">
        <f t="shared" ca="1" si="740"/>
        <v>7</v>
      </c>
      <c r="BJ431" s="354">
        <f t="shared" ca="1" si="741"/>
        <v>0</v>
      </c>
      <c r="BK431" s="100">
        <f t="shared" ca="1" si="742"/>
        <v>0</v>
      </c>
      <c r="BL431" s="100">
        <f t="shared" ca="1" si="743"/>
        <v>0</v>
      </c>
      <c r="BM431" s="354">
        <f t="shared" ca="1" si="744"/>
        <v>0</v>
      </c>
      <c r="BN431" s="354"/>
      <c r="BQ431" s="355" t="str">
        <f t="shared" ca="1" si="745"/>
        <v/>
      </c>
      <c r="BR431" s="355" t="str">
        <f t="shared" ca="1" si="746"/>
        <v/>
      </c>
      <c r="BS431" s="355"/>
      <c r="BT431" s="355" t="str">
        <f t="shared" si="747"/>
        <v xml:space="preserve">wr6D </v>
      </c>
      <c r="BU431" s="355" t="str">
        <f t="shared" ca="1" si="748"/>
        <v xml:space="preserve">wr15'15&lt;1S </v>
      </c>
      <c r="BV431" s="355" t="str">
        <f t="shared" ca="1" si="749"/>
        <v/>
      </c>
      <c r="BW431" s="355"/>
      <c r="BX431" s="379" t="e">
        <f t="shared" ca="1" si="750"/>
        <v>#DIV/0!</v>
      </c>
      <c r="BY431" s="351" t="e">
        <f t="shared" ca="1" si="751"/>
        <v>#DIV/0!</v>
      </c>
      <c r="BZ431" s="174" t="e">
        <f t="shared" ca="1" si="752"/>
        <v>#DIV/0!</v>
      </c>
      <c r="CA431" s="174" t="e">
        <f t="shared" ca="1" si="753"/>
        <v>#DIV/0!</v>
      </c>
      <c r="CB431" s="351"/>
      <c r="CC431" s="174"/>
      <c r="CD431" s="174"/>
      <c r="CE431" s="352" t="e">
        <f t="shared" si="754"/>
        <v>#DIV/0!</v>
      </c>
      <c r="CF431" s="267" t="e">
        <f t="shared" si="755"/>
        <v>#DIV/0!</v>
      </c>
      <c r="CG431" s="267" t="e">
        <f t="shared" si="756"/>
        <v>#DIV/0!</v>
      </c>
      <c r="CH431" s="354" t="e">
        <f t="shared" ca="1" si="757"/>
        <v>#DIV/0!</v>
      </c>
      <c r="CI431" s="100" t="e">
        <f t="shared" ca="1" si="758"/>
        <v>#DIV/0!</v>
      </c>
      <c r="CJ431" s="100" t="e">
        <f t="shared" ca="1" si="759"/>
        <v>#DIV/0!</v>
      </c>
      <c r="CK431" s="354" t="e">
        <f t="shared" ca="1" si="760"/>
        <v>#DIV/0!</v>
      </c>
      <c r="CL431" s="100" t="e">
        <f t="shared" ca="1" si="761"/>
        <v>#DIV/0!</v>
      </c>
      <c r="CM431" s="100" t="e">
        <f t="shared" ca="1" si="762"/>
        <v>#DIV/0!</v>
      </c>
      <c r="CN431" s="354" t="e">
        <f t="shared" ca="1" si="763"/>
        <v>#DIV/0!</v>
      </c>
      <c r="CO431" s="354"/>
      <c r="CR431" s="355" t="e">
        <f t="shared" ca="1" si="764"/>
        <v>#DIV/0!</v>
      </c>
      <c r="CS431" s="355" t="e">
        <f t="shared" ca="1" si="765"/>
        <v>#DIV/0!</v>
      </c>
      <c r="CT431" s="355"/>
      <c r="CU431" s="355" t="e">
        <f t="shared" si="766"/>
        <v>#DIV/0!</v>
      </c>
      <c r="CV431" s="355" t="e">
        <f t="shared" ca="1" si="767"/>
        <v>#DIV/0!</v>
      </c>
      <c r="CW431" s="355" t="e">
        <f t="shared" ca="1" si="768"/>
        <v>#DIV/0!</v>
      </c>
      <c r="CX431" s="402"/>
      <c r="CY431" t="e">
        <f t="shared" ca="1" si="769"/>
        <v>#DIV/0!</v>
      </c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</row>
    <row r="432" spans="1:133" x14ac:dyDescent="0.25">
      <c r="A432" s="126">
        <v>353</v>
      </c>
      <c r="B432" s="123" t="str">
        <f>IF(ввод!F355="","",ввод!F355)</f>
        <v/>
      </c>
      <c r="C432" s="123" t="str">
        <f>IF(ввод!G355="","",ввод!G355)</f>
        <v/>
      </c>
      <c r="D432" s="123" t="str">
        <f>IF(ввод!H355="","",ввод!H355)</f>
        <v/>
      </c>
      <c r="E432" s="124" t="str">
        <f>IF(ввод!I355="","",ввод!I355)</f>
        <v/>
      </c>
      <c r="F432" s="100" t="str">
        <f t="shared" si="665"/>
        <v/>
      </c>
      <c r="G432" s="257" t="str">
        <f>IF(AND(F432&gt;=2,COUNTA(ввод!D355)=1),1,"")</f>
        <v/>
      </c>
      <c r="H432" s="100" t="e">
        <f t="shared" si="701"/>
        <v>#DIV/0!</v>
      </c>
      <c r="K432" s="100" t="e">
        <f t="shared" si="697"/>
        <v>#DIV/0!</v>
      </c>
      <c r="M432" s="100" t="e">
        <f>IF(ISNUMBER(парам!$B$8),K432-парам!$B$8,K432-$B$3)</f>
        <v>#DIV/0!</v>
      </c>
      <c r="N432" s="100" t="e">
        <f t="shared" si="698"/>
        <v>#DIV/0!</v>
      </c>
      <c r="O432" s="125" t="e">
        <f t="shared" ca="1" si="702"/>
        <v>#DIV/0!</v>
      </c>
      <c r="P432" s="100">
        <f t="shared" si="703"/>
        <v>0</v>
      </c>
      <c r="Q432" s="100">
        <f t="shared" si="699"/>
        <v>0</v>
      </c>
      <c r="R432" s="125">
        <f t="shared" ca="1" si="704"/>
        <v>0</v>
      </c>
      <c r="S432" s="100" t="e">
        <f t="shared" si="770"/>
        <v>#DIV/0!</v>
      </c>
      <c r="T432" s="100" t="e">
        <f t="shared" si="705"/>
        <v>#DIV/0!</v>
      </c>
      <c r="U432" s="125" t="e">
        <f t="shared" ca="1" si="771"/>
        <v>#DIV/0!</v>
      </c>
      <c r="V432" s="174" t="e">
        <f t="shared" ca="1" si="706"/>
        <v>#DIV/0!</v>
      </c>
      <c r="W432" s="351" t="e">
        <f t="shared" ca="1" si="707"/>
        <v>#DIV/0!</v>
      </c>
      <c r="X432" s="174" t="e">
        <f t="shared" ca="1" si="708"/>
        <v>#DIV/0!</v>
      </c>
      <c r="Y432" s="174" t="e">
        <f t="shared" ca="1" si="709"/>
        <v>#DIV/0!</v>
      </c>
      <c r="Z432" s="351" t="e">
        <f t="shared" si="710"/>
        <v>#DIV/0!</v>
      </c>
      <c r="AA432" s="174" t="e">
        <f t="shared" si="711"/>
        <v>#DIV/0!</v>
      </c>
      <c r="AB432" s="174" t="e">
        <f t="shared" si="712"/>
        <v>#DIV/0!</v>
      </c>
      <c r="AC432" s="352" t="e">
        <f t="shared" si="772"/>
        <v>#DIV/0!</v>
      </c>
      <c r="AD432" s="267" t="e">
        <f t="shared" si="713"/>
        <v>#DIV/0!</v>
      </c>
      <c r="AE432" s="267" t="e">
        <f t="shared" si="714"/>
        <v>#DIV/0!</v>
      </c>
      <c r="AF432" s="354" t="e">
        <f t="shared" ca="1" si="715"/>
        <v>#DIV/0!</v>
      </c>
      <c r="AG432" s="100" t="e">
        <f t="shared" ca="1" si="716"/>
        <v>#DIV/0!</v>
      </c>
      <c r="AH432" s="100" t="e">
        <f t="shared" ca="1" si="717"/>
        <v>#DIV/0!</v>
      </c>
      <c r="AI432" s="354" t="e">
        <f t="shared" ca="1" si="718"/>
        <v>#DIV/0!</v>
      </c>
      <c r="AJ432" s="100" t="e">
        <f t="shared" ca="1" si="719"/>
        <v>#DIV/0!</v>
      </c>
      <c r="AK432" s="100" t="e">
        <f t="shared" ca="1" si="720"/>
        <v>#DIV/0!</v>
      </c>
      <c r="AL432" s="354" t="e">
        <f t="shared" ca="1" si="721"/>
        <v>#DIV/0!</v>
      </c>
      <c r="AM432" s="354" t="e">
        <f t="shared" ca="1" si="722"/>
        <v>#DIV/0!</v>
      </c>
      <c r="AN432" s="100" t="e">
        <f t="shared" ref="AN432:AO432" ca="1" si="803">SUM(AL428:AL432)</f>
        <v>#DIV/0!</v>
      </c>
      <c r="AO432" s="100" t="e">
        <f t="shared" ca="1" si="803"/>
        <v>#DIV/0!</v>
      </c>
      <c r="AP432" s="355" t="e">
        <f t="shared" ca="1" si="724"/>
        <v>#DIV/0!</v>
      </c>
      <c r="AQ432" s="355" t="e">
        <f t="shared" ca="1" si="725"/>
        <v>#DIV/0!</v>
      </c>
      <c r="AR432" s="355" t="e">
        <f t="shared" si="726"/>
        <v>#DIV/0!</v>
      </c>
      <c r="AS432" s="355" t="e">
        <f t="shared" si="727"/>
        <v>#DIV/0!</v>
      </c>
      <c r="AT432" s="355" t="e">
        <f t="shared" ca="1" si="728"/>
        <v>#DIV/0!</v>
      </c>
      <c r="AU432" s="355" t="e">
        <f t="shared" ca="1" si="729"/>
        <v>#DIV/0!</v>
      </c>
      <c r="AV432" s="355" t="e">
        <f t="shared" ca="1" si="730"/>
        <v>#DIV/0!</v>
      </c>
      <c r="AW432" s="379">
        <f t="shared" ca="1" si="731"/>
        <v>0</v>
      </c>
      <c r="AX432" s="351">
        <f t="shared" ca="1" si="732"/>
        <v>0</v>
      </c>
      <c r="AY432" s="174">
        <f t="shared" ca="1" si="733"/>
        <v>0</v>
      </c>
      <c r="AZ432" s="174">
        <f t="shared" ca="1" si="734"/>
        <v>0</v>
      </c>
      <c r="BA432" s="351"/>
      <c r="BB432" s="174"/>
      <c r="BC432" s="174"/>
      <c r="BD432" s="352">
        <f t="shared" si="735"/>
        <v>-1</v>
      </c>
      <c r="BE432" s="267">
        <f t="shared" si="736"/>
        <v>-6</v>
      </c>
      <c r="BF432" s="267">
        <f t="shared" si="737"/>
        <v>-5</v>
      </c>
      <c r="BG432" s="354">
        <f t="shared" ca="1" si="738"/>
        <v>1</v>
      </c>
      <c r="BH432" s="100">
        <f t="shared" ca="1" si="739"/>
        <v>15</v>
      </c>
      <c r="BI432" s="100">
        <f t="shared" ca="1" si="740"/>
        <v>7</v>
      </c>
      <c r="BJ432" s="354">
        <f t="shared" ca="1" si="741"/>
        <v>0</v>
      </c>
      <c r="BK432" s="100">
        <f t="shared" ca="1" si="742"/>
        <v>0</v>
      </c>
      <c r="BL432" s="100">
        <f t="shared" ca="1" si="743"/>
        <v>0</v>
      </c>
      <c r="BM432" s="354">
        <f t="shared" ca="1" si="744"/>
        <v>0</v>
      </c>
      <c r="BN432" s="354"/>
      <c r="BQ432" s="355" t="str">
        <f t="shared" ca="1" si="745"/>
        <v/>
      </c>
      <c r="BR432" s="355" t="str">
        <f t="shared" ca="1" si="746"/>
        <v/>
      </c>
      <c r="BS432" s="355"/>
      <c r="BT432" s="355" t="str">
        <f t="shared" si="747"/>
        <v xml:space="preserve">wr6D </v>
      </c>
      <c r="BU432" s="355" t="str">
        <f t="shared" ca="1" si="748"/>
        <v xml:space="preserve">wr15'15&lt;1S </v>
      </c>
      <c r="BV432" s="355" t="str">
        <f t="shared" ca="1" si="749"/>
        <v/>
      </c>
      <c r="BW432" s="355"/>
      <c r="BX432" s="379" t="e">
        <f t="shared" ca="1" si="750"/>
        <v>#DIV/0!</v>
      </c>
      <c r="BY432" s="351" t="e">
        <f t="shared" ca="1" si="751"/>
        <v>#DIV/0!</v>
      </c>
      <c r="BZ432" s="174" t="e">
        <f t="shared" ca="1" si="752"/>
        <v>#DIV/0!</v>
      </c>
      <c r="CA432" s="174" t="e">
        <f t="shared" ca="1" si="753"/>
        <v>#DIV/0!</v>
      </c>
      <c r="CB432" s="351"/>
      <c r="CC432" s="174"/>
      <c r="CD432" s="174"/>
      <c r="CE432" s="352" t="e">
        <f t="shared" si="754"/>
        <v>#DIV/0!</v>
      </c>
      <c r="CF432" s="267" t="e">
        <f t="shared" si="755"/>
        <v>#DIV/0!</v>
      </c>
      <c r="CG432" s="267" t="e">
        <f t="shared" si="756"/>
        <v>#DIV/0!</v>
      </c>
      <c r="CH432" s="354" t="e">
        <f t="shared" ca="1" si="757"/>
        <v>#DIV/0!</v>
      </c>
      <c r="CI432" s="100" t="e">
        <f t="shared" ca="1" si="758"/>
        <v>#DIV/0!</v>
      </c>
      <c r="CJ432" s="100" t="e">
        <f t="shared" ca="1" si="759"/>
        <v>#DIV/0!</v>
      </c>
      <c r="CK432" s="354" t="e">
        <f t="shared" ca="1" si="760"/>
        <v>#DIV/0!</v>
      </c>
      <c r="CL432" s="100" t="e">
        <f t="shared" ca="1" si="761"/>
        <v>#DIV/0!</v>
      </c>
      <c r="CM432" s="100" t="e">
        <f t="shared" ca="1" si="762"/>
        <v>#DIV/0!</v>
      </c>
      <c r="CN432" s="354" t="e">
        <f t="shared" ca="1" si="763"/>
        <v>#DIV/0!</v>
      </c>
      <c r="CO432" s="354"/>
      <c r="CR432" s="355" t="e">
        <f t="shared" ca="1" si="764"/>
        <v>#DIV/0!</v>
      </c>
      <c r="CS432" s="355" t="e">
        <f t="shared" ca="1" si="765"/>
        <v>#DIV/0!</v>
      </c>
      <c r="CT432" s="355"/>
      <c r="CU432" s="355" t="e">
        <f t="shared" si="766"/>
        <v>#DIV/0!</v>
      </c>
      <c r="CV432" s="355" t="e">
        <f t="shared" ca="1" si="767"/>
        <v>#DIV/0!</v>
      </c>
      <c r="CW432" s="355" t="e">
        <f t="shared" ca="1" si="768"/>
        <v>#DIV/0!</v>
      </c>
      <c r="CX432" s="402"/>
      <c r="CY432" t="e">
        <f t="shared" ca="1" si="769"/>
        <v>#DIV/0!</v>
      </c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</row>
    <row r="433" spans="1:133" x14ac:dyDescent="0.25">
      <c r="A433" s="126">
        <v>354</v>
      </c>
      <c r="B433" s="123" t="str">
        <f>IF(ввод!F356="","",ввод!F356)</f>
        <v/>
      </c>
      <c r="C433" s="123" t="str">
        <f>IF(ввод!G356="","",ввод!G356)</f>
        <v/>
      </c>
      <c r="D433" s="123" t="str">
        <f>IF(ввод!H356="","",ввод!H356)</f>
        <v/>
      </c>
      <c r="E433" s="124" t="str">
        <f>IF(ввод!I356="","",ввод!I356)</f>
        <v/>
      </c>
      <c r="F433" s="100" t="str">
        <f t="shared" ref="F433:F479" si="804">IF(COUNT(B433:E433)&lt;2,"",COUNT(B433:E433))</f>
        <v/>
      </c>
      <c r="G433" s="257" t="str">
        <f>IF(AND(F433&gt;=2,COUNTA(ввод!D356)=1),1,"")</f>
        <v/>
      </c>
      <c r="H433" s="100" t="e">
        <f t="shared" si="701"/>
        <v>#DIV/0!</v>
      </c>
      <c r="K433" s="100" t="e">
        <f t="shared" si="697"/>
        <v>#DIV/0!</v>
      </c>
      <c r="M433" s="100" t="e">
        <f>IF(ISNUMBER(парам!$B$8),K433-парам!$B$8,K433-$B$3)</f>
        <v>#DIV/0!</v>
      </c>
      <c r="N433" s="100" t="e">
        <f t="shared" si="698"/>
        <v>#DIV/0!</v>
      </c>
      <c r="O433" s="125" t="e">
        <f t="shared" ca="1" si="702"/>
        <v>#DIV/0!</v>
      </c>
      <c r="P433" s="100">
        <f t="shared" si="703"/>
        <v>0</v>
      </c>
      <c r="Q433" s="100">
        <f t="shared" si="699"/>
        <v>0</v>
      </c>
      <c r="R433" s="125">
        <f t="shared" ca="1" si="704"/>
        <v>0</v>
      </c>
      <c r="S433" s="100" t="e">
        <f t="shared" si="770"/>
        <v>#DIV/0!</v>
      </c>
      <c r="T433" s="100" t="e">
        <f t="shared" si="705"/>
        <v>#DIV/0!</v>
      </c>
      <c r="U433" s="125" t="e">
        <f t="shared" ca="1" si="771"/>
        <v>#DIV/0!</v>
      </c>
      <c r="V433" s="174" t="e">
        <f t="shared" ca="1" si="706"/>
        <v>#DIV/0!</v>
      </c>
      <c r="W433" s="351" t="e">
        <f t="shared" ca="1" si="707"/>
        <v>#DIV/0!</v>
      </c>
      <c r="X433" s="174" t="e">
        <f t="shared" ca="1" si="708"/>
        <v>#DIV/0!</v>
      </c>
      <c r="Y433" s="174" t="e">
        <f t="shared" ca="1" si="709"/>
        <v>#DIV/0!</v>
      </c>
      <c r="Z433" s="351" t="e">
        <f t="shared" si="710"/>
        <v>#DIV/0!</v>
      </c>
      <c r="AA433" s="174" t="e">
        <f t="shared" si="711"/>
        <v>#DIV/0!</v>
      </c>
      <c r="AB433" s="174" t="e">
        <f t="shared" si="712"/>
        <v>#DIV/0!</v>
      </c>
      <c r="AC433" s="352" t="e">
        <f t="shared" si="772"/>
        <v>#DIV/0!</v>
      </c>
      <c r="AD433" s="267" t="e">
        <f t="shared" si="713"/>
        <v>#DIV/0!</v>
      </c>
      <c r="AE433" s="267" t="e">
        <f t="shared" si="714"/>
        <v>#DIV/0!</v>
      </c>
      <c r="AF433" s="354" t="e">
        <f t="shared" ca="1" si="715"/>
        <v>#DIV/0!</v>
      </c>
      <c r="AG433" s="100" t="e">
        <f t="shared" ca="1" si="716"/>
        <v>#DIV/0!</v>
      </c>
      <c r="AH433" s="100" t="e">
        <f t="shared" ca="1" si="717"/>
        <v>#DIV/0!</v>
      </c>
      <c r="AI433" s="354" t="e">
        <f t="shared" ca="1" si="718"/>
        <v>#DIV/0!</v>
      </c>
      <c r="AJ433" s="100" t="e">
        <f t="shared" ca="1" si="719"/>
        <v>#DIV/0!</v>
      </c>
      <c r="AK433" s="100" t="e">
        <f t="shared" ca="1" si="720"/>
        <v>#DIV/0!</v>
      </c>
      <c r="AL433" s="354" t="e">
        <f t="shared" ca="1" si="721"/>
        <v>#DIV/0!</v>
      </c>
      <c r="AM433" s="354" t="e">
        <f t="shared" ca="1" si="722"/>
        <v>#DIV/0!</v>
      </c>
      <c r="AN433" s="100" t="e">
        <f t="shared" ref="AN433:AO433" ca="1" si="805">SUM(AL429:AL433)</f>
        <v>#DIV/0!</v>
      </c>
      <c r="AO433" s="100" t="e">
        <f t="shared" ca="1" si="805"/>
        <v>#DIV/0!</v>
      </c>
      <c r="AP433" s="355" t="e">
        <f t="shared" ca="1" si="724"/>
        <v>#DIV/0!</v>
      </c>
      <c r="AQ433" s="355" t="e">
        <f t="shared" ca="1" si="725"/>
        <v>#DIV/0!</v>
      </c>
      <c r="AR433" s="355" t="e">
        <f t="shared" si="726"/>
        <v>#DIV/0!</v>
      </c>
      <c r="AS433" s="355" t="e">
        <f t="shared" si="727"/>
        <v>#DIV/0!</v>
      </c>
      <c r="AT433" s="355" t="e">
        <f t="shared" ca="1" si="728"/>
        <v>#DIV/0!</v>
      </c>
      <c r="AU433" s="355" t="e">
        <f t="shared" ca="1" si="729"/>
        <v>#DIV/0!</v>
      </c>
      <c r="AV433" s="355" t="e">
        <f t="shared" ca="1" si="730"/>
        <v>#DIV/0!</v>
      </c>
      <c r="AW433" s="379">
        <f t="shared" ca="1" si="731"/>
        <v>0</v>
      </c>
      <c r="AX433" s="351">
        <f t="shared" ca="1" si="732"/>
        <v>0</v>
      </c>
      <c r="AY433" s="174">
        <f t="shared" ca="1" si="733"/>
        <v>0</v>
      </c>
      <c r="AZ433" s="174">
        <f t="shared" ca="1" si="734"/>
        <v>0</v>
      </c>
      <c r="BA433" s="351"/>
      <c r="BB433" s="174"/>
      <c r="BC433" s="174"/>
      <c r="BD433" s="352">
        <f t="shared" si="735"/>
        <v>-1</v>
      </c>
      <c r="BE433" s="267">
        <f t="shared" si="736"/>
        <v>-6</v>
      </c>
      <c r="BF433" s="267">
        <f t="shared" si="737"/>
        <v>-5</v>
      </c>
      <c r="BG433" s="354">
        <f t="shared" ca="1" si="738"/>
        <v>1</v>
      </c>
      <c r="BH433" s="100">
        <f t="shared" ca="1" si="739"/>
        <v>15</v>
      </c>
      <c r="BI433" s="100">
        <f t="shared" ca="1" si="740"/>
        <v>7</v>
      </c>
      <c r="BJ433" s="354">
        <f t="shared" ca="1" si="741"/>
        <v>0</v>
      </c>
      <c r="BK433" s="100">
        <f t="shared" ca="1" si="742"/>
        <v>0</v>
      </c>
      <c r="BL433" s="100">
        <f t="shared" ca="1" si="743"/>
        <v>0</v>
      </c>
      <c r="BM433" s="354">
        <f t="shared" ca="1" si="744"/>
        <v>0</v>
      </c>
      <c r="BN433" s="354"/>
      <c r="BQ433" s="355" t="str">
        <f t="shared" ca="1" si="745"/>
        <v/>
      </c>
      <c r="BR433" s="355" t="str">
        <f t="shared" ca="1" si="746"/>
        <v/>
      </c>
      <c r="BS433" s="355"/>
      <c r="BT433" s="355" t="str">
        <f t="shared" si="747"/>
        <v xml:space="preserve">wr6D </v>
      </c>
      <c r="BU433" s="355" t="str">
        <f t="shared" ca="1" si="748"/>
        <v xml:space="preserve">wr15'15&lt;1S </v>
      </c>
      <c r="BV433" s="355" t="str">
        <f t="shared" ca="1" si="749"/>
        <v/>
      </c>
      <c r="BW433" s="355"/>
      <c r="BX433" s="379" t="e">
        <f t="shared" ca="1" si="750"/>
        <v>#DIV/0!</v>
      </c>
      <c r="BY433" s="351" t="e">
        <f t="shared" ca="1" si="751"/>
        <v>#DIV/0!</v>
      </c>
      <c r="BZ433" s="174" t="e">
        <f t="shared" ca="1" si="752"/>
        <v>#DIV/0!</v>
      </c>
      <c r="CA433" s="174" t="e">
        <f t="shared" ca="1" si="753"/>
        <v>#DIV/0!</v>
      </c>
      <c r="CB433" s="351"/>
      <c r="CC433" s="174"/>
      <c r="CD433" s="174"/>
      <c r="CE433" s="352" t="e">
        <f t="shared" si="754"/>
        <v>#DIV/0!</v>
      </c>
      <c r="CF433" s="267" t="e">
        <f t="shared" si="755"/>
        <v>#DIV/0!</v>
      </c>
      <c r="CG433" s="267" t="e">
        <f t="shared" si="756"/>
        <v>#DIV/0!</v>
      </c>
      <c r="CH433" s="354" t="e">
        <f t="shared" ca="1" si="757"/>
        <v>#DIV/0!</v>
      </c>
      <c r="CI433" s="100" t="e">
        <f t="shared" ca="1" si="758"/>
        <v>#DIV/0!</v>
      </c>
      <c r="CJ433" s="100" t="e">
        <f t="shared" ca="1" si="759"/>
        <v>#DIV/0!</v>
      </c>
      <c r="CK433" s="354" t="e">
        <f t="shared" ca="1" si="760"/>
        <v>#DIV/0!</v>
      </c>
      <c r="CL433" s="100" t="e">
        <f t="shared" ca="1" si="761"/>
        <v>#DIV/0!</v>
      </c>
      <c r="CM433" s="100" t="e">
        <f t="shared" ca="1" si="762"/>
        <v>#DIV/0!</v>
      </c>
      <c r="CN433" s="354" t="e">
        <f t="shared" ca="1" si="763"/>
        <v>#DIV/0!</v>
      </c>
      <c r="CO433" s="354"/>
      <c r="CR433" s="355" t="e">
        <f t="shared" ca="1" si="764"/>
        <v>#DIV/0!</v>
      </c>
      <c r="CS433" s="355" t="e">
        <f t="shared" ca="1" si="765"/>
        <v>#DIV/0!</v>
      </c>
      <c r="CT433" s="355"/>
      <c r="CU433" s="355" t="e">
        <f t="shared" si="766"/>
        <v>#DIV/0!</v>
      </c>
      <c r="CV433" s="355" t="e">
        <f t="shared" ca="1" si="767"/>
        <v>#DIV/0!</v>
      </c>
      <c r="CW433" s="355" t="e">
        <f t="shared" ca="1" si="768"/>
        <v>#DIV/0!</v>
      </c>
      <c r="CX433" s="402"/>
      <c r="CY433" t="e">
        <f t="shared" ca="1" si="769"/>
        <v>#DIV/0!</v>
      </c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</row>
    <row r="434" spans="1:133" x14ac:dyDescent="0.25">
      <c r="A434" s="126">
        <v>355</v>
      </c>
      <c r="B434" s="123" t="str">
        <f>IF(ввод!F357="","",ввод!F357)</f>
        <v/>
      </c>
      <c r="C434" s="123" t="str">
        <f>IF(ввод!G357="","",ввод!G357)</f>
        <v/>
      </c>
      <c r="D434" s="123" t="str">
        <f>IF(ввод!H357="","",ввод!H357)</f>
        <v/>
      </c>
      <c r="E434" s="124" t="str">
        <f>IF(ввод!I357="","",ввод!I357)</f>
        <v/>
      </c>
      <c r="F434" s="100" t="str">
        <f t="shared" si="804"/>
        <v/>
      </c>
      <c r="G434" s="257" t="str">
        <f>IF(AND(F434&gt;=2,COUNTA(ввод!D357)=1),1,"")</f>
        <v/>
      </c>
      <c r="H434" s="100" t="e">
        <f t="shared" si="701"/>
        <v>#DIV/0!</v>
      </c>
      <c r="K434" s="100" t="e">
        <f t="shared" si="697"/>
        <v>#DIV/0!</v>
      </c>
      <c r="M434" s="100" t="e">
        <f>IF(ISNUMBER(парам!$B$8),K434-парам!$B$8,K434-$B$3)</f>
        <v>#DIV/0!</v>
      </c>
      <c r="N434" s="100" t="e">
        <f t="shared" si="698"/>
        <v>#DIV/0!</v>
      </c>
      <c r="O434" s="125" t="e">
        <f t="shared" ca="1" si="702"/>
        <v>#DIV/0!</v>
      </c>
      <c r="P434" s="100">
        <f t="shared" si="703"/>
        <v>0</v>
      </c>
      <c r="Q434" s="100">
        <f t="shared" si="699"/>
        <v>0</v>
      </c>
      <c r="R434" s="125">
        <f t="shared" ca="1" si="704"/>
        <v>0</v>
      </c>
      <c r="S434" s="100" t="e">
        <f t="shared" si="770"/>
        <v>#DIV/0!</v>
      </c>
      <c r="T434" s="100" t="e">
        <f t="shared" si="705"/>
        <v>#DIV/0!</v>
      </c>
      <c r="U434" s="125" t="e">
        <f t="shared" ca="1" si="771"/>
        <v>#DIV/0!</v>
      </c>
      <c r="V434" s="174" t="e">
        <f t="shared" ca="1" si="706"/>
        <v>#DIV/0!</v>
      </c>
      <c r="W434" s="351" t="e">
        <f t="shared" ca="1" si="707"/>
        <v>#DIV/0!</v>
      </c>
      <c r="X434" s="174" t="e">
        <f t="shared" ca="1" si="708"/>
        <v>#DIV/0!</v>
      </c>
      <c r="Y434" s="174" t="e">
        <f t="shared" ca="1" si="709"/>
        <v>#DIV/0!</v>
      </c>
      <c r="Z434" s="351" t="e">
        <f t="shared" si="710"/>
        <v>#DIV/0!</v>
      </c>
      <c r="AA434" s="174" t="e">
        <f t="shared" si="711"/>
        <v>#DIV/0!</v>
      </c>
      <c r="AB434" s="174" t="e">
        <f t="shared" si="712"/>
        <v>#DIV/0!</v>
      </c>
      <c r="AC434" s="352" t="e">
        <f t="shared" si="772"/>
        <v>#DIV/0!</v>
      </c>
      <c r="AD434" s="267" t="e">
        <f t="shared" si="713"/>
        <v>#DIV/0!</v>
      </c>
      <c r="AE434" s="267" t="e">
        <f t="shared" si="714"/>
        <v>#DIV/0!</v>
      </c>
      <c r="AF434" s="354" t="e">
        <f t="shared" ca="1" si="715"/>
        <v>#DIV/0!</v>
      </c>
      <c r="AG434" s="100" t="e">
        <f t="shared" ca="1" si="716"/>
        <v>#DIV/0!</v>
      </c>
      <c r="AH434" s="100" t="e">
        <f t="shared" ca="1" si="717"/>
        <v>#DIV/0!</v>
      </c>
      <c r="AI434" s="354" t="e">
        <f t="shared" ca="1" si="718"/>
        <v>#DIV/0!</v>
      </c>
      <c r="AJ434" s="100" t="e">
        <f t="shared" ca="1" si="719"/>
        <v>#DIV/0!</v>
      </c>
      <c r="AK434" s="100" t="e">
        <f t="shared" ca="1" si="720"/>
        <v>#DIV/0!</v>
      </c>
      <c r="AL434" s="354" t="e">
        <f t="shared" ca="1" si="721"/>
        <v>#DIV/0!</v>
      </c>
      <c r="AM434" s="354" t="e">
        <f t="shared" ca="1" si="722"/>
        <v>#DIV/0!</v>
      </c>
      <c r="AN434" s="100" t="e">
        <f t="shared" ref="AN434:AO434" ca="1" si="806">SUM(AL430:AL434)</f>
        <v>#DIV/0!</v>
      </c>
      <c r="AO434" s="100" t="e">
        <f t="shared" ca="1" si="806"/>
        <v>#DIV/0!</v>
      </c>
      <c r="AP434" s="355" t="e">
        <f t="shared" ca="1" si="724"/>
        <v>#DIV/0!</v>
      </c>
      <c r="AQ434" s="355" t="e">
        <f t="shared" ca="1" si="725"/>
        <v>#DIV/0!</v>
      </c>
      <c r="AR434" s="355" t="e">
        <f t="shared" si="726"/>
        <v>#DIV/0!</v>
      </c>
      <c r="AS434" s="355" t="e">
        <f t="shared" si="727"/>
        <v>#DIV/0!</v>
      </c>
      <c r="AT434" s="355" t="e">
        <f t="shared" ca="1" si="728"/>
        <v>#DIV/0!</v>
      </c>
      <c r="AU434" s="355" t="e">
        <f t="shared" ca="1" si="729"/>
        <v>#DIV/0!</v>
      </c>
      <c r="AV434" s="355" t="e">
        <f t="shared" ca="1" si="730"/>
        <v>#DIV/0!</v>
      </c>
      <c r="AW434" s="379">
        <f t="shared" ca="1" si="731"/>
        <v>0</v>
      </c>
      <c r="AX434" s="351">
        <f t="shared" ca="1" si="732"/>
        <v>0</v>
      </c>
      <c r="AY434" s="174">
        <f t="shared" ca="1" si="733"/>
        <v>0</v>
      </c>
      <c r="AZ434" s="174">
        <f t="shared" ca="1" si="734"/>
        <v>0</v>
      </c>
      <c r="BA434" s="351"/>
      <c r="BB434" s="174"/>
      <c r="BC434" s="174"/>
      <c r="BD434" s="352">
        <f t="shared" si="735"/>
        <v>-1</v>
      </c>
      <c r="BE434" s="267">
        <f t="shared" si="736"/>
        <v>-6</v>
      </c>
      <c r="BF434" s="267">
        <f t="shared" si="737"/>
        <v>-5</v>
      </c>
      <c r="BG434" s="354">
        <f t="shared" ca="1" si="738"/>
        <v>1</v>
      </c>
      <c r="BH434" s="100">
        <f t="shared" ca="1" si="739"/>
        <v>15</v>
      </c>
      <c r="BI434" s="100">
        <f t="shared" ca="1" si="740"/>
        <v>7</v>
      </c>
      <c r="BJ434" s="354">
        <f t="shared" ca="1" si="741"/>
        <v>0</v>
      </c>
      <c r="BK434" s="100">
        <f t="shared" ca="1" si="742"/>
        <v>0</v>
      </c>
      <c r="BL434" s="100">
        <f t="shared" ca="1" si="743"/>
        <v>0</v>
      </c>
      <c r="BM434" s="354">
        <f t="shared" ca="1" si="744"/>
        <v>0</v>
      </c>
      <c r="BN434" s="354"/>
      <c r="BQ434" s="355" t="str">
        <f t="shared" ca="1" si="745"/>
        <v/>
      </c>
      <c r="BR434" s="355" t="str">
        <f t="shared" ca="1" si="746"/>
        <v/>
      </c>
      <c r="BS434" s="355"/>
      <c r="BT434" s="355" t="str">
        <f t="shared" si="747"/>
        <v xml:space="preserve">wr6D </v>
      </c>
      <c r="BU434" s="355" t="str">
        <f t="shared" ca="1" si="748"/>
        <v xml:space="preserve">wr15'15&lt;1S </v>
      </c>
      <c r="BV434" s="355" t="str">
        <f t="shared" ca="1" si="749"/>
        <v/>
      </c>
      <c r="BW434" s="355"/>
      <c r="BX434" s="379" t="e">
        <f t="shared" ca="1" si="750"/>
        <v>#DIV/0!</v>
      </c>
      <c r="BY434" s="351" t="e">
        <f t="shared" ca="1" si="751"/>
        <v>#DIV/0!</v>
      </c>
      <c r="BZ434" s="174" t="e">
        <f t="shared" ca="1" si="752"/>
        <v>#DIV/0!</v>
      </c>
      <c r="CA434" s="174" t="e">
        <f t="shared" ca="1" si="753"/>
        <v>#DIV/0!</v>
      </c>
      <c r="CB434" s="351"/>
      <c r="CC434" s="174"/>
      <c r="CD434" s="174"/>
      <c r="CE434" s="352" t="e">
        <f t="shared" si="754"/>
        <v>#DIV/0!</v>
      </c>
      <c r="CF434" s="267" t="e">
        <f t="shared" si="755"/>
        <v>#DIV/0!</v>
      </c>
      <c r="CG434" s="267" t="e">
        <f t="shared" si="756"/>
        <v>#DIV/0!</v>
      </c>
      <c r="CH434" s="354" t="e">
        <f t="shared" ca="1" si="757"/>
        <v>#DIV/0!</v>
      </c>
      <c r="CI434" s="100" t="e">
        <f t="shared" ca="1" si="758"/>
        <v>#DIV/0!</v>
      </c>
      <c r="CJ434" s="100" t="e">
        <f t="shared" ca="1" si="759"/>
        <v>#DIV/0!</v>
      </c>
      <c r="CK434" s="354" t="e">
        <f t="shared" ca="1" si="760"/>
        <v>#DIV/0!</v>
      </c>
      <c r="CL434" s="100" t="e">
        <f t="shared" ca="1" si="761"/>
        <v>#DIV/0!</v>
      </c>
      <c r="CM434" s="100" t="e">
        <f t="shared" ca="1" si="762"/>
        <v>#DIV/0!</v>
      </c>
      <c r="CN434" s="354" t="e">
        <f t="shared" ca="1" si="763"/>
        <v>#DIV/0!</v>
      </c>
      <c r="CO434" s="354"/>
      <c r="CR434" s="355" t="e">
        <f t="shared" ca="1" si="764"/>
        <v>#DIV/0!</v>
      </c>
      <c r="CS434" s="355" t="e">
        <f t="shared" ca="1" si="765"/>
        <v>#DIV/0!</v>
      </c>
      <c r="CT434" s="355"/>
      <c r="CU434" s="355" t="e">
        <f t="shared" si="766"/>
        <v>#DIV/0!</v>
      </c>
      <c r="CV434" s="355" t="e">
        <f t="shared" ca="1" si="767"/>
        <v>#DIV/0!</v>
      </c>
      <c r="CW434" s="355" t="e">
        <f t="shared" ca="1" si="768"/>
        <v>#DIV/0!</v>
      </c>
      <c r="CX434" s="402"/>
      <c r="CY434" t="e">
        <f t="shared" ca="1" si="769"/>
        <v>#DIV/0!</v>
      </c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</row>
    <row r="435" spans="1:133" x14ac:dyDescent="0.25">
      <c r="A435" s="126">
        <v>356</v>
      </c>
      <c r="B435" s="123" t="str">
        <f>IF(ввод!F358="","",ввод!F358)</f>
        <v/>
      </c>
      <c r="C435" s="123" t="str">
        <f>IF(ввод!G358="","",ввод!G358)</f>
        <v/>
      </c>
      <c r="D435" s="123" t="str">
        <f>IF(ввод!H358="","",ввод!H358)</f>
        <v/>
      </c>
      <c r="E435" s="124" t="str">
        <f>IF(ввод!I358="","",ввод!I358)</f>
        <v/>
      </c>
      <c r="F435" s="100" t="str">
        <f t="shared" si="804"/>
        <v/>
      </c>
      <c r="G435" s="257" t="str">
        <f>IF(AND(F435&gt;=2,COUNTA(ввод!D358)=1),1,"")</f>
        <v/>
      </c>
      <c r="H435" s="100" t="e">
        <f t="shared" si="701"/>
        <v>#DIV/0!</v>
      </c>
      <c r="K435" s="100" t="e">
        <f t="shared" si="697"/>
        <v>#DIV/0!</v>
      </c>
      <c r="M435" s="100" t="e">
        <f>IF(ISNUMBER(парам!$B$8),K435-парам!$B$8,K435-$B$3)</f>
        <v>#DIV/0!</v>
      </c>
      <c r="N435" s="100" t="e">
        <f t="shared" si="698"/>
        <v>#DIV/0!</v>
      </c>
      <c r="O435" s="125" t="e">
        <f t="shared" ca="1" si="702"/>
        <v>#DIV/0!</v>
      </c>
      <c r="P435" s="100">
        <f t="shared" si="703"/>
        <v>0</v>
      </c>
      <c r="Q435" s="100">
        <f t="shared" si="699"/>
        <v>0</v>
      </c>
      <c r="R435" s="125">
        <f t="shared" ca="1" si="704"/>
        <v>0</v>
      </c>
      <c r="S435" s="100" t="e">
        <f t="shared" si="770"/>
        <v>#DIV/0!</v>
      </c>
      <c r="T435" s="100" t="e">
        <f t="shared" si="705"/>
        <v>#DIV/0!</v>
      </c>
      <c r="U435" s="125" t="e">
        <f t="shared" ca="1" si="771"/>
        <v>#DIV/0!</v>
      </c>
      <c r="V435" s="174" t="e">
        <f t="shared" ca="1" si="706"/>
        <v>#DIV/0!</v>
      </c>
      <c r="W435" s="351" t="e">
        <f t="shared" ca="1" si="707"/>
        <v>#DIV/0!</v>
      </c>
      <c r="X435" s="174" t="e">
        <f t="shared" ca="1" si="708"/>
        <v>#DIV/0!</v>
      </c>
      <c r="Y435" s="174" t="e">
        <f t="shared" ca="1" si="709"/>
        <v>#DIV/0!</v>
      </c>
      <c r="Z435" s="351" t="e">
        <f t="shared" si="710"/>
        <v>#DIV/0!</v>
      </c>
      <c r="AA435" s="174" t="e">
        <f t="shared" si="711"/>
        <v>#DIV/0!</v>
      </c>
      <c r="AB435" s="174" t="e">
        <f t="shared" si="712"/>
        <v>#DIV/0!</v>
      </c>
      <c r="AC435" s="352" t="e">
        <f t="shared" si="772"/>
        <v>#DIV/0!</v>
      </c>
      <c r="AD435" s="267" t="e">
        <f t="shared" si="713"/>
        <v>#DIV/0!</v>
      </c>
      <c r="AE435" s="267" t="e">
        <f t="shared" si="714"/>
        <v>#DIV/0!</v>
      </c>
      <c r="AF435" s="354" t="e">
        <f t="shared" ca="1" si="715"/>
        <v>#DIV/0!</v>
      </c>
      <c r="AG435" s="100" t="e">
        <f t="shared" ca="1" si="716"/>
        <v>#DIV/0!</v>
      </c>
      <c r="AH435" s="100" t="e">
        <f t="shared" ca="1" si="717"/>
        <v>#DIV/0!</v>
      </c>
      <c r="AI435" s="354" t="e">
        <f t="shared" ca="1" si="718"/>
        <v>#DIV/0!</v>
      </c>
      <c r="AJ435" s="100" t="e">
        <f t="shared" ca="1" si="719"/>
        <v>#DIV/0!</v>
      </c>
      <c r="AK435" s="100" t="e">
        <f t="shared" ca="1" si="720"/>
        <v>#DIV/0!</v>
      </c>
      <c r="AL435" s="354" t="e">
        <f t="shared" ca="1" si="721"/>
        <v>#DIV/0!</v>
      </c>
      <c r="AM435" s="354" t="e">
        <f t="shared" ca="1" si="722"/>
        <v>#DIV/0!</v>
      </c>
      <c r="AN435" s="100" t="e">
        <f t="shared" ref="AN435:AO435" ca="1" si="807">SUM(AL431:AL435)</f>
        <v>#DIV/0!</v>
      </c>
      <c r="AO435" s="100" t="e">
        <f t="shared" ca="1" si="807"/>
        <v>#DIV/0!</v>
      </c>
      <c r="AP435" s="355" t="e">
        <f t="shared" ca="1" si="724"/>
        <v>#DIV/0!</v>
      </c>
      <c r="AQ435" s="355" t="e">
        <f t="shared" ca="1" si="725"/>
        <v>#DIV/0!</v>
      </c>
      <c r="AR435" s="355" t="e">
        <f t="shared" si="726"/>
        <v>#DIV/0!</v>
      </c>
      <c r="AS435" s="355" t="e">
        <f t="shared" si="727"/>
        <v>#DIV/0!</v>
      </c>
      <c r="AT435" s="355" t="e">
        <f t="shared" ca="1" si="728"/>
        <v>#DIV/0!</v>
      </c>
      <c r="AU435" s="355" t="e">
        <f t="shared" ca="1" si="729"/>
        <v>#DIV/0!</v>
      </c>
      <c r="AV435" s="355" t="e">
        <f t="shared" ca="1" si="730"/>
        <v>#DIV/0!</v>
      </c>
      <c r="AW435" s="379">
        <f t="shared" ca="1" si="731"/>
        <v>0</v>
      </c>
      <c r="AX435" s="351">
        <f t="shared" ca="1" si="732"/>
        <v>0</v>
      </c>
      <c r="AY435" s="174">
        <f t="shared" ca="1" si="733"/>
        <v>0</v>
      </c>
      <c r="AZ435" s="174">
        <f t="shared" ca="1" si="734"/>
        <v>0</v>
      </c>
      <c r="BA435" s="351"/>
      <c r="BB435" s="174"/>
      <c r="BC435" s="174"/>
      <c r="BD435" s="352">
        <f t="shared" si="735"/>
        <v>-1</v>
      </c>
      <c r="BE435" s="267">
        <f t="shared" si="736"/>
        <v>-6</v>
      </c>
      <c r="BF435" s="267">
        <f t="shared" si="737"/>
        <v>-5</v>
      </c>
      <c r="BG435" s="354">
        <f t="shared" ca="1" si="738"/>
        <v>1</v>
      </c>
      <c r="BH435" s="100">
        <f t="shared" ca="1" si="739"/>
        <v>15</v>
      </c>
      <c r="BI435" s="100">
        <f t="shared" ca="1" si="740"/>
        <v>7</v>
      </c>
      <c r="BJ435" s="354">
        <f t="shared" ca="1" si="741"/>
        <v>0</v>
      </c>
      <c r="BK435" s="100">
        <f t="shared" ca="1" si="742"/>
        <v>0</v>
      </c>
      <c r="BL435" s="100">
        <f t="shared" ca="1" si="743"/>
        <v>0</v>
      </c>
      <c r="BM435" s="354">
        <f t="shared" ca="1" si="744"/>
        <v>0</v>
      </c>
      <c r="BN435" s="354"/>
      <c r="BQ435" s="355" t="str">
        <f t="shared" ca="1" si="745"/>
        <v/>
      </c>
      <c r="BR435" s="355" t="str">
        <f t="shared" ca="1" si="746"/>
        <v/>
      </c>
      <c r="BS435" s="355"/>
      <c r="BT435" s="355" t="str">
        <f t="shared" si="747"/>
        <v xml:space="preserve">wr6D </v>
      </c>
      <c r="BU435" s="355" t="str">
        <f t="shared" ca="1" si="748"/>
        <v xml:space="preserve">wr15'15&lt;1S </v>
      </c>
      <c r="BV435" s="355" t="str">
        <f t="shared" ca="1" si="749"/>
        <v/>
      </c>
      <c r="BW435" s="355"/>
      <c r="BX435" s="379" t="e">
        <f t="shared" ca="1" si="750"/>
        <v>#DIV/0!</v>
      </c>
      <c r="BY435" s="351" t="e">
        <f t="shared" ca="1" si="751"/>
        <v>#DIV/0!</v>
      </c>
      <c r="BZ435" s="174" t="e">
        <f t="shared" ca="1" si="752"/>
        <v>#DIV/0!</v>
      </c>
      <c r="CA435" s="174" t="e">
        <f t="shared" ca="1" si="753"/>
        <v>#DIV/0!</v>
      </c>
      <c r="CB435" s="351"/>
      <c r="CC435" s="174"/>
      <c r="CD435" s="174"/>
      <c r="CE435" s="352" t="e">
        <f t="shared" si="754"/>
        <v>#DIV/0!</v>
      </c>
      <c r="CF435" s="267" t="e">
        <f t="shared" si="755"/>
        <v>#DIV/0!</v>
      </c>
      <c r="CG435" s="267" t="e">
        <f t="shared" si="756"/>
        <v>#DIV/0!</v>
      </c>
      <c r="CH435" s="354" t="e">
        <f t="shared" ca="1" si="757"/>
        <v>#DIV/0!</v>
      </c>
      <c r="CI435" s="100" t="e">
        <f t="shared" ca="1" si="758"/>
        <v>#DIV/0!</v>
      </c>
      <c r="CJ435" s="100" t="e">
        <f t="shared" ca="1" si="759"/>
        <v>#DIV/0!</v>
      </c>
      <c r="CK435" s="354" t="e">
        <f t="shared" ca="1" si="760"/>
        <v>#DIV/0!</v>
      </c>
      <c r="CL435" s="100" t="e">
        <f t="shared" ca="1" si="761"/>
        <v>#DIV/0!</v>
      </c>
      <c r="CM435" s="100" t="e">
        <f t="shared" ca="1" si="762"/>
        <v>#DIV/0!</v>
      </c>
      <c r="CN435" s="354" t="e">
        <f t="shared" ca="1" si="763"/>
        <v>#DIV/0!</v>
      </c>
      <c r="CO435" s="354"/>
      <c r="CR435" s="355" t="e">
        <f t="shared" ca="1" si="764"/>
        <v>#DIV/0!</v>
      </c>
      <c r="CS435" s="355" t="e">
        <f t="shared" ca="1" si="765"/>
        <v>#DIV/0!</v>
      </c>
      <c r="CT435" s="355"/>
      <c r="CU435" s="355" t="e">
        <f t="shared" si="766"/>
        <v>#DIV/0!</v>
      </c>
      <c r="CV435" s="355" t="e">
        <f t="shared" ca="1" si="767"/>
        <v>#DIV/0!</v>
      </c>
      <c r="CW435" s="355" t="e">
        <f t="shared" ca="1" si="768"/>
        <v>#DIV/0!</v>
      </c>
      <c r="CX435" s="402"/>
      <c r="CY435" t="e">
        <f t="shared" ca="1" si="769"/>
        <v>#DIV/0!</v>
      </c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</row>
    <row r="436" spans="1:133" x14ac:dyDescent="0.25">
      <c r="A436" s="126">
        <v>357</v>
      </c>
      <c r="B436" s="123" t="str">
        <f>IF(ввод!F359="","",ввод!F359)</f>
        <v/>
      </c>
      <c r="C436" s="123" t="str">
        <f>IF(ввод!G359="","",ввод!G359)</f>
        <v/>
      </c>
      <c r="D436" s="123" t="str">
        <f>IF(ввод!H359="","",ввод!H359)</f>
        <v/>
      </c>
      <c r="E436" s="124" t="str">
        <f>IF(ввод!I359="","",ввод!I359)</f>
        <v/>
      </c>
      <c r="F436" s="100" t="str">
        <f t="shared" si="804"/>
        <v/>
      </c>
      <c r="G436" s="257" t="str">
        <f>IF(AND(F436&gt;=2,COUNTA(ввод!D359)=1),1,"")</f>
        <v/>
      </c>
      <c r="H436" s="100" t="e">
        <f t="shared" si="701"/>
        <v>#DIV/0!</v>
      </c>
      <c r="K436" s="100" t="e">
        <f t="shared" si="697"/>
        <v>#DIV/0!</v>
      </c>
      <c r="M436" s="100" t="e">
        <f>IF(ISNUMBER(парам!$B$8),K436-парам!$B$8,K436-$B$3)</f>
        <v>#DIV/0!</v>
      </c>
      <c r="N436" s="100" t="e">
        <f t="shared" si="698"/>
        <v>#DIV/0!</v>
      </c>
      <c r="O436" s="125" t="e">
        <f t="shared" ca="1" si="702"/>
        <v>#DIV/0!</v>
      </c>
      <c r="P436" s="100">
        <f t="shared" si="703"/>
        <v>0</v>
      </c>
      <c r="Q436" s="100">
        <f t="shared" si="699"/>
        <v>0</v>
      </c>
      <c r="R436" s="125">
        <f t="shared" ca="1" si="704"/>
        <v>0</v>
      </c>
      <c r="S436" s="100" t="e">
        <f t="shared" si="770"/>
        <v>#DIV/0!</v>
      </c>
      <c r="T436" s="100" t="e">
        <f t="shared" si="705"/>
        <v>#DIV/0!</v>
      </c>
      <c r="U436" s="125" t="e">
        <f t="shared" ca="1" si="771"/>
        <v>#DIV/0!</v>
      </c>
      <c r="V436" s="174" t="e">
        <f t="shared" ca="1" si="706"/>
        <v>#DIV/0!</v>
      </c>
      <c r="W436" s="351" t="e">
        <f t="shared" ca="1" si="707"/>
        <v>#DIV/0!</v>
      </c>
      <c r="X436" s="174" t="e">
        <f t="shared" ca="1" si="708"/>
        <v>#DIV/0!</v>
      </c>
      <c r="Y436" s="174" t="e">
        <f t="shared" ca="1" si="709"/>
        <v>#DIV/0!</v>
      </c>
      <c r="Z436" s="351" t="e">
        <f t="shared" si="710"/>
        <v>#DIV/0!</v>
      </c>
      <c r="AA436" s="174" t="e">
        <f t="shared" si="711"/>
        <v>#DIV/0!</v>
      </c>
      <c r="AB436" s="174" t="e">
        <f t="shared" si="712"/>
        <v>#DIV/0!</v>
      </c>
      <c r="AC436" s="352" t="e">
        <f t="shared" si="772"/>
        <v>#DIV/0!</v>
      </c>
      <c r="AD436" s="267" t="e">
        <f t="shared" si="713"/>
        <v>#DIV/0!</v>
      </c>
      <c r="AE436" s="267" t="e">
        <f t="shared" si="714"/>
        <v>#DIV/0!</v>
      </c>
      <c r="AF436" s="354" t="e">
        <f t="shared" ca="1" si="715"/>
        <v>#DIV/0!</v>
      </c>
      <c r="AG436" s="100" t="e">
        <f t="shared" ca="1" si="716"/>
        <v>#DIV/0!</v>
      </c>
      <c r="AH436" s="100" t="e">
        <f t="shared" ca="1" si="717"/>
        <v>#DIV/0!</v>
      </c>
      <c r="AI436" s="354" t="e">
        <f t="shared" ca="1" si="718"/>
        <v>#DIV/0!</v>
      </c>
      <c r="AJ436" s="100" t="e">
        <f t="shared" ca="1" si="719"/>
        <v>#DIV/0!</v>
      </c>
      <c r="AK436" s="100" t="e">
        <f t="shared" ca="1" si="720"/>
        <v>#DIV/0!</v>
      </c>
      <c r="AL436" s="354" t="e">
        <f t="shared" ca="1" si="721"/>
        <v>#DIV/0!</v>
      </c>
      <c r="AM436" s="354" t="e">
        <f t="shared" ca="1" si="722"/>
        <v>#DIV/0!</v>
      </c>
      <c r="AN436" s="100" t="e">
        <f t="shared" ref="AN436:AO436" ca="1" si="808">SUM(AL432:AL436)</f>
        <v>#DIV/0!</v>
      </c>
      <c r="AO436" s="100" t="e">
        <f t="shared" ca="1" si="808"/>
        <v>#DIV/0!</v>
      </c>
      <c r="AP436" s="355" t="e">
        <f t="shared" ca="1" si="724"/>
        <v>#DIV/0!</v>
      </c>
      <c r="AQ436" s="355" t="e">
        <f t="shared" ca="1" si="725"/>
        <v>#DIV/0!</v>
      </c>
      <c r="AR436" s="355" t="e">
        <f t="shared" si="726"/>
        <v>#DIV/0!</v>
      </c>
      <c r="AS436" s="355" t="e">
        <f t="shared" si="727"/>
        <v>#DIV/0!</v>
      </c>
      <c r="AT436" s="355" t="e">
        <f t="shared" ca="1" si="728"/>
        <v>#DIV/0!</v>
      </c>
      <c r="AU436" s="355" t="e">
        <f t="shared" ca="1" si="729"/>
        <v>#DIV/0!</v>
      </c>
      <c r="AV436" s="355" t="e">
        <f t="shared" ca="1" si="730"/>
        <v>#DIV/0!</v>
      </c>
      <c r="AW436" s="379">
        <f t="shared" ca="1" si="731"/>
        <v>0</v>
      </c>
      <c r="AX436" s="351">
        <f t="shared" ca="1" si="732"/>
        <v>0</v>
      </c>
      <c r="AY436" s="174">
        <f t="shared" ca="1" si="733"/>
        <v>0</v>
      </c>
      <c r="AZ436" s="174">
        <f t="shared" ca="1" si="734"/>
        <v>0</v>
      </c>
      <c r="BA436" s="351"/>
      <c r="BB436" s="174"/>
      <c r="BC436" s="174"/>
      <c r="BD436" s="352">
        <f t="shared" si="735"/>
        <v>-1</v>
      </c>
      <c r="BE436" s="267">
        <f t="shared" si="736"/>
        <v>-6</v>
      </c>
      <c r="BF436" s="267">
        <f t="shared" si="737"/>
        <v>-5</v>
      </c>
      <c r="BG436" s="354">
        <f t="shared" ca="1" si="738"/>
        <v>1</v>
      </c>
      <c r="BH436" s="100">
        <f t="shared" ca="1" si="739"/>
        <v>15</v>
      </c>
      <c r="BI436" s="100">
        <f t="shared" ca="1" si="740"/>
        <v>7</v>
      </c>
      <c r="BJ436" s="354">
        <f t="shared" ca="1" si="741"/>
        <v>0</v>
      </c>
      <c r="BK436" s="100">
        <f t="shared" ca="1" si="742"/>
        <v>0</v>
      </c>
      <c r="BL436" s="100">
        <f t="shared" ca="1" si="743"/>
        <v>0</v>
      </c>
      <c r="BM436" s="354">
        <f t="shared" ca="1" si="744"/>
        <v>0</v>
      </c>
      <c r="BN436" s="354"/>
      <c r="BQ436" s="355" t="str">
        <f t="shared" ca="1" si="745"/>
        <v/>
      </c>
      <c r="BR436" s="355" t="str">
        <f t="shared" ca="1" si="746"/>
        <v/>
      </c>
      <c r="BS436" s="355"/>
      <c r="BT436" s="355" t="str">
        <f t="shared" si="747"/>
        <v xml:space="preserve">wr6D </v>
      </c>
      <c r="BU436" s="355" t="str">
        <f t="shared" ca="1" si="748"/>
        <v xml:space="preserve">wr15'15&lt;1S </v>
      </c>
      <c r="BV436" s="355" t="str">
        <f t="shared" ca="1" si="749"/>
        <v/>
      </c>
      <c r="BW436" s="355"/>
      <c r="BX436" s="379" t="e">
        <f t="shared" ca="1" si="750"/>
        <v>#DIV/0!</v>
      </c>
      <c r="BY436" s="351" t="e">
        <f t="shared" ca="1" si="751"/>
        <v>#DIV/0!</v>
      </c>
      <c r="BZ436" s="174" t="e">
        <f t="shared" ca="1" si="752"/>
        <v>#DIV/0!</v>
      </c>
      <c r="CA436" s="174" t="e">
        <f t="shared" ca="1" si="753"/>
        <v>#DIV/0!</v>
      </c>
      <c r="CB436" s="351"/>
      <c r="CC436" s="174"/>
      <c r="CD436" s="174"/>
      <c r="CE436" s="352" t="e">
        <f t="shared" si="754"/>
        <v>#DIV/0!</v>
      </c>
      <c r="CF436" s="267" t="e">
        <f t="shared" si="755"/>
        <v>#DIV/0!</v>
      </c>
      <c r="CG436" s="267" t="e">
        <f t="shared" si="756"/>
        <v>#DIV/0!</v>
      </c>
      <c r="CH436" s="354" t="e">
        <f t="shared" ca="1" si="757"/>
        <v>#DIV/0!</v>
      </c>
      <c r="CI436" s="100" t="e">
        <f t="shared" ca="1" si="758"/>
        <v>#DIV/0!</v>
      </c>
      <c r="CJ436" s="100" t="e">
        <f t="shared" ca="1" si="759"/>
        <v>#DIV/0!</v>
      </c>
      <c r="CK436" s="354" t="e">
        <f t="shared" ca="1" si="760"/>
        <v>#DIV/0!</v>
      </c>
      <c r="CL436" s="100" t="e">
        <f t="shared" ca="1" si="761"/>
        <v>#DIV/0!</v>
      </c>
      <c r="CM436" s="100" t="e">
        <f t="shared" ca="1" si="762"/>
        <v>#DIV/0!</v>
      </c>
      <c r="CN436" s="354" t="e">
        <f t="shared" ca="1" si="763"/>
        <v>#DIV/0!</v>
      </c>
      <c r="CO436" s="354"/>
      <c r="CR436" s="355" t="e">
        <f t="shared" ca="1" si="764"/>
        <v>#DIV/0!</v>
      </c>
      <c r="CS436" s="355" t="e">
        <f t="shared" ca="1" si="765"/>
        <v>#DIV/0!</v>
      </c>
      <c r="CT436" s="355"/>
      <c r="CU436" s="355" t="e">
        <f t="shared" si="766"/>
        <v>#DIV/0!</v>
      </c>
      <c r="CV436" s="355" t="e">
        <f t="shared" ca="1" si="767"/>
        <v>#DIV/0!</v>
      </c>
      <c r="CW436" s="355" t="e">
        <f t="shared" ca="1" si="768"/>
        <v>#DIV/0!</v>
      </c>
      <c r="CX436" s="402"/>
      <c r="CY436" t="e">
        <f t="shared" ca="1" si="769"/>
        <v>#DIV/0!</v>
      </c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</row>
    <row r="437" spans="1:133" x14ac:dyDescent="0.25">
      <c r="A437" s="126">
        <v>358</v>
      </c>
      <c r="B437" s="123" t="str">
        <f>IF(ввод!F360="","",ввод!F360)</f>
        <v/>
      </c>
      <c r="C437" s="123" t="str">
        <f>IF(ввод!G360="","",ввод!G360)</f>
        <v/>
      </c>
      <c r="D437" s="123" t="str">
        <f>IF(ввод!H360="","",ввод!H360)</f>
        <v/>
      </c>
      <c r="E437" s="124" t="str">
        <f>IF(ввод!I360="","",ввод!I360)</f>
        <v/>
      </c>
      <c r="F437" s="100" t="str">
        <f t="shared" si="804"/>
        <v/>
      </c>
      <c r="G437" s="257" t="str">
        <f>IF(AND(F437&gt;=2,COUNTA(ввод!D360)=1),1,"")</f>
        <v/>
      </c>
      <c r="H437" s="100" t="e">
        <f t="shared" si="701"/>
        <v>#DIV/0!</v>
      </c>
      <c r="K437" s="100" t="e">
        <f t="shared" si="697"/>
        <v>#DIV/0!</v>
      </c>
      <c r="M437" s="100" t="e">
        <f>IF(ISNUMBER(парам!$B$8),K437-парам!$B$8,K437-$B$3)</f>
        <v>#DIV/0!</v>
      </c>
      <c r="N437" s="100" t="e">
        <f t="shared" si="698"/>
        <v>#DIV/0!</v>
      </c>
      <c r="O437" s="125" t="e">
        <f t="shared" ca="1" si="702"/>
        <v>#DIV/0!</v>
      </c>
      <c r="P437" s="100">
        <f t="shared" si="703"/>
        <v>0</v>
      </c>
      <c r="Q437" s="100">
        <f t="shared" si="699"/>
        <v>0</v>
      </c>
      <c r="R437" s="125">
        <f t="shared" ca="1" si="704"/>
        <v>0</v>
      </c>
      <c r="S437" s="100" t="e">
        <f t="shared" si="770"/>
        <v>#DIV/0!</v>
      </c>
      <c r="T437" s="100" t="e">
        <f t="shared" si="705"/>
        <v>#DIV/0!</v>
      </c>
      <c r="U437" s="125" t="e">
        <f t="shared" ca="1" si="771"/>
        <v>#DIV/0!</v>
      </c>
      <c r="V437" s="174" t="e">
        <f t="shared" ca="1" si="706"/>
        <v>#DIV/0!</v>
      </c>
      <c r="W437" s="351" t="e">
        <f t="shared" ca="1" si="707"/>
        <v>#DIV/0!</v>
      </c>
      <c r="X437" s="174" t="e">
        <f t="shared" ca="1" si="708"/>
        <v>#DIV/0!</v>
      </c>
      <c r="Y437" s="174" t="e">
        <f t="shared" ca="1" si="709"/>
        <v>#DIV/0!</v>
      </c>
      <c r="Z437" s="351" t="e">
        <f t="shared" si="710"/>
        <v>#DIV/0!</v>
      </c>
      <c r="AA437" s="174" t="e">
        <f t="shared" si="711"/>
        <v>#DIV/0!</v>
      </c>
      <c r="AB437" s="174" t="e">
        <f t="shared" si="712"/>
        <v>#DIV/0!</v>
      </c>
      <c r="AC437" s="352" t="e">
        <f t="shared" si="772"/>
        <v>#DIV/0!</v>
      </c>
      <c r="AD437" s="267" t="e">
        <f t="shared" si="713"/>
        <v>#DIV/0!</v>
      </c>
      <c r="AE437" s="267" t="e">
        <f t="shared" si="714"/>
        <v>#DIV/0!</v>
      </c>
      <c r="AF437" s="354" t="e">
        <f t="shared" ca="1" si="715"/>
        <v>#DIV/0!</v>
      </c>
      <c r="AG437" s="100" t="e">
        <f t="shared" ca="1" si="716"/>
        <v>#DIV/0!</v>
      </c>
      <c r="AH437" s="100" t="e">
        <f t="shared" ca="1" si="717"/>
        <v>#DIV/0!</v>
      </c>
      <c r="AI437" s="354" t="e">
        <f t="shared" ca="1" si="718"/>
        <v>#DIV/0!</v>
      </c>
      <c r="AJ437" s="100" t="e">
        <f t="shared" ca="1" si="719"/>
        <v>#DIV/0!</v>
      </c>
      <c r="AK437" s="100" t="e">
        <f t="shared" ca="1" si="720"/>
        <v>#DIV/0!</v>
      </c>
      <c r="AL437" s="354" t="e">
        <f t="shared" ca="1" si="721"/>
        <v>#DIV/0!</v>
      </c>
      <c r="AM437" s="354" t="e">
        <f t="shared" ca="1" si="722"/>
        <v>#DIV/0!</v>
      </c>
      <c r="AN437" s="100" t="e">
        <f t="shared" ref="AN437:AO437" ca="1" si="809">SUM(AL433:AL437)</f>
        <v>#DIV/0!</v>
      </c>
      <c r="AO437" s="100" t="e">
        <f t="shared" ca="1" si="809"/>
        <v>#DIV/0!</v>
      </c>
      <c r="AP437" s="355" t="e">
        <f t="shared" ca="1" si="724"/>
        <v>#DIV/0!</v>
      </c>
      <c r="AQ437" s="355" t="e">
        <f t="shared" ca="1" si="725"/>
        <v>#DIV/0!</v>
      </c>
      <c r="AR437" s="355" t="e">
        <f t="shared" si="726"/>
        <v>#DIV/0!</v>
      </c>
      <c r="AS437" s="355" t="e">
        <f t="shared" si="727"/>
        <v>#DIV/0!</v>
      </c>
      <c r="AT437" s="355" t="e">
        <f t="shared" ca="1" si="728"/>
        <v>#DIV/0!</v>
      </c>
      <c r="AU437" s="355" t="e">
        <f t="shared" ca="1" si="729"/>
        <v>#DIV/0!</v>
      </c>
      <c r="AV437" s="355" t="e">
        <f t="shared" ca="1" si="730"/>
        <v>#DIV/0!</v>
      </c>
      <c r="AW437" s="379">
        <f t="shared" ca="1" si="731"/>
        <v>0</v>
      </c>
      <c r="AX437" s="351">
        <f t="shared" ca="1" si="732"/>
        <v>0</v>
      </c>
      <c r="AY437" s="174">
        <f t="shared" ca="1" si="733"/>
        <v>0</v>
      </c>
      <c r="AZ437" s="174">
        <f t="shared" ca="1" si="734"/>
        <v>0</v>
      </c>
      <c r="BA437" s="351"/>
      <c r="BB437" s="174"/>
      <c r="BC437" s="174"/>
      <c r="BD437" s="352">
        <f t="shared" si="735"/>
        <v>-1</v>
      </c>
      <c r="BE437" s="267">
        <f t="shared" si="736"/>
        <v>-6</v>
      </c>
      <c r="BF437" s="267">
        <f t="shared" si="737"/>
        <v>-5</v>
      </c>
      <c r="BG437" s="354">
        <f t="shared" ca="1" si="738"/>
        <v>1</v>
      </c>
      <c r="BH437" s="100">
        <f t="shared" ca="1" si="739"/>
        <v>15</v>
      </c>
      <c r="BI437" s="100">
        <f t="shared" ca="1" si="740"/>
        <v>7</v>
      </c>
      <c r="BJ437" s="354">
        <f t="shared" ca="1" si="741"/>
        <v>0</v>
      </c>
      <c r="BK437" s="100">
        <f t="shared" ca="1" si="742"/>
        <v>0</v>
      </c>
      <c r="BL437" s="100">
        <f t="shared" ca="1" si="743"/>
        <v>0</v>
      </c>
      <c r="BM437" s="354">
        <f t="shared" ca="1" si="744"/>
        <v>0</v>
      </c>
      <c r="BN437" s="354"/>
      <c r="BQ437" s="355" t="str">
        <f t="shared" ca="1" si="745"/>
        <v/>
      </c>
      <c r="BR437" s="355" t="str">
        <f t="shared" ca="1" si="746"/>
        <v/>
      </c>
      <c r="BS437" s="355"/>
      <c r="BT437" s="355" t="str">
        <f t="shared" si="747"/>
        <v xml:space="preserve">wr6D </v>
      </c>
      <c r="BU437" s="355" t="str">
        <f t="shared" ca="1" si="748"/>
        <v xml:space="preserve">wr15'15&lt;1S </v>
      </c>
      <c r="BV437" s="355" t="str">
        <f t="shared" ca="1" si="749"/>
        <v/>
      </c>
      <c r="BW437" s="355"/>
      <c r="BX437" s="379" t="e">
        <f t="shared" ca="1" si="750"/>
        <v>#DIV/0!</v>
      </c>
      <c r="BY437" s="351" t="e">
        <f t="shared" ca="1" si="751"/>
        <v>#DIV/0!</v>
      </c>
      <c r="BZ437" s="174" t="e">
        <f t="shared" ca="1" si="752"/>
        <v>#DIV/0!</v>
      </c>
      <c r="CA437" s="174" t="e">
        <f t="shared" ca="1" si="753"/>
        <v>#DIV/0!</v>
      </c>
      <c r="CB437" s="351"/>
      <c r="CC437" s="174"/>
      <c r="CD437" s="174"/>
      <c r="CE437" s="352" t="e">
        <f t="shared" si="754"/>
        <v>#DIV/0!</v>
      </c>
      <c r="CF437" s="267" t="e">
        <f t="shared" si="755"/>
        <v>#DIV/0!</v>
      </c>
      <c r="CG437" s="267" t="e">
        <f t="shared" si="756"/>
        <v>#DIV/0!</v>
      </c>
      <c r="CH437" s="354" t="e">
        <f t="shared" ca="1" si="757"/>
        <v>#DIV/0!</v>
      </c>
      <c r="CI437" s="100" t="e">
        <f t="shared" ca="1" si="758"/>
        <v>#DIV/0!</v>
      </c>
      <c r="CJ437" s="100" t="e">
        <f t="shared" ca="1" si="759"/>
        <v>#DIV/0!</v>
      </c>
      <c r="CK437" s="354" t="e">
        <f t="shared" ca="1" si="760"/>
        <v>#DIV/0!</v>
      </c>
      <c r="CL437" s="100" t="e">
        <f t="shared" ca="1" si="761"/>
        <v>#DIV/0!</v>
      </c>
      <c r="CM437" s="100" t="e">
        <f t="shared" ca="1" si="762"/>
        <v>#DIV/0!</v>
      </c>
      <c r="CN437" s="354" t="e">
        <f t="shared" ca="1" si="763"/>
        <v>#DIV/0!</v>
      </c>
      <c r="CO437" s="354"/>
      <c r="CR437" s="355" t="e">
        <f t="shared" ca="1" si="764"/>
        <v>#DIV/0!</v>
      </c>
      <c r="CS437" s="355" t="e">
        <f t="shared" ca="1" si="765"/>
        <v>#DIV/0!</v>
      </c>
      <c r="CT437" s="355"/>
      <c r="CU437" s="355" t="e">
        <f t="shared" si="766"/>
        <v>#DIV/0!</v>
      </c>
      <c r="CV437" s="355" t="e">
        <f t="shared" ca="1" si="767"/>
        <v>#DIV/0!</v>
      </c>
      <c r="CW437" s="355" t="e">
        <f t="shared" ca="1" si="768"/>
        <v>#DIV/0!</v>
      </c>
      <c r="CX437" s="402"/>
      <c r="CY437" t="e">
        <f t="shared" ca="1" si="769"/>
        <v>#DIV/0!</v>
      </c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</row>
    <row r="438" spans="1:133" x14ac:dyDescent="0.25">
      <c r="A438" s="126">
        <v>359</v>
      </c>
      <c r="B438" s="123" t="str">
        <f>IF(ввод!F361="","",ввод!F361)</f>
        <v/>
      </c>
      <c r="C438" s="123" t="str">
        <f>IF(ввод!G361="","",ввод!G361)</f>
        <v/>
      </c>
      <c r="D438" s="123" t="str">
        <f>IF(ввод!H361="","",ввод!H361)</f>
        <v/>
      </c>
      <c r="E438" s="124" t="str">
        <f>IF(ввод!I361="","",ввод!I361)</f>
        <v/>
      </c>
      <c r="F438" s="100" t="str">
        <f t="shared" si="804"/>
        <v/>
      </c>
      <c r="G438" s="257" t="str">
        <f>IF(AND(F438&gt;=2,COUNTA(ввод!D361)=1),1,"")</f>
        <v/>
      </c>
      <c r="H438" s="100" t="e">
        <f t="shared" si="701"/>
        <v>#DIV/0!</v>
      </c>
      <c r="K438" s="100" t="e">
        <f t="shared" si="697"/>
        <v>#DIV/0!</v>
      </c>
      <c r="M438" s="100" t="e">
        <f>IF(ISNUMBER(парам!$B$8),K438-парам!$B$8,K438-$B$3)</f>
        <v>#DIV/0!</v>
      </c>
      <c r="N438" s="100" t="e">
        <f t="shared" si="698"/>
        <v>#DIV/0!</v>
      </c>
      <c r="O438" s="125" t="e">
        <f t="shared" ca="1" si="702"/>
        <v>#DIV/0!</v>
      </c>
      <c r="P438" s="100">
        <f t="shared" si="703"/>
        <v>0</v>
      </c>
      <c r="Q438" s="100">
        <f t="shared" si="699"/>
        <v>0</v>
      </c>
      <c r="R438" s="125">
        <f t="shared" ca="1" si="704"/>
        <v>0</v>
      </c>
      <c r="S438" s="100" t="e">
        <f t="shared" si="770"/>
        <v>#DIV/0!</v>
      </c>
      <c r="T438" s="100" t="e">
        <f t="shared" si="705"/>
        <v>#DIV/0!</v>
      </c>
      <c r="U438" s="125" t="e">
        <f t="shared" ca="1" si="771"/>
        <v>#DIV/0!</v>
      </c>
      <c r="V438" s="174" t="e">
        <f t="shared" ca="1" si="706"/>
        <v>#DIV/0!</v>
      </c>
      <c r="W438" s="351" t="e">
        <f t="shared" ca="1" si="707"/>
        <v>#DIV/0!</v>
      </c>
      <c r="X438" s="174" t="e">
        <f t="shared" ca="1" si="708"/>
        <v>#DIV/0!</v>
      </c>
      <c r="Y438" s="174" t="e">
        <f t="shared" ca="1" si="709"/>
        <v>#DIV/0!</v>
      </c>
      <c r="Z438" s="351" t="e">
        <f t="shared" si="710"/>
        <v>#DIV/0!</v>
      </c>
      <c r="AA438" s="174" t="e">
        <f t="shared" si="711"/>
        <v>#DIV/0!</v>
      </c>
      <c r="AB438" s="174" t="e">
        <f t="shared" si="712"/>
        <v>#DIV/0!</v>
      </c>
      <c r="AC438" s="352" t="e">
        <f t="shared" si="772"/>
        <v>#DIV/0!</v>
      </c>
      <c r="AD438" s="267" t="e">
        <f t="shared" si="713"/>
        <v>#DIV/0!</v>
      </c>
      <c r="AE438" s="267" t="e">
        <f t="shared" si="714"/>
        <v>#DIV/0!</v>
      </c>
      <c r="AF438" s="354" t="e">
        <f t="shared" ca="1" si="715"/>
        <v>#DIV/0!</v>
      </c>
      <c r="AG438" s="100" t="e">
        <f t="shared" ca="1" si="716"/>
        <v>#DIV/0!</v>
      </c>
      <c r="AH438" s="100" t="e">
        <f t="shared" ca="1" si="717"/>
        <v>#DIV/0!</v>
      </c>
      <c r="AI438" s="354" t="e">
        <f t="shared" ca="1" si="718"/>
        <v>#DIV/0!</v>
      </c>
      <c r="AJ438" s="100" t="e">
        <f t="shared" ca="1" si="719"/>
        <v>#DIV/0!</v>
      </c>
      <c r="AK438" s="100" t="e">
        <f t="shared" ca="1" si="720"/>
        <v>#DIV/0!</v>
      </c>
      <c r="AL438" s="354" t="e">
        <f t="shared" ca="1" si="721"/>
        <v>#DIV/0!</v>
      </c>
      <c r="AM438" s="354" t="e">
        <f t="shared" ca="1" si="722"/>
        <v>#DIV/0!</v>
      </c>
      <c r="AN438" s="100" t="e">
        <f t="shared" ref="AN438:AO438" ca="1" si="810">SUM(AL434:AL438)</f>
        <v>#DIV/0!</v>
      </c>
      <c r="AO438" s="100" t="e">
        <f t="shared" ca="1" si="810"/>
        <v>#DIV/0!</v>
      </c>
      <c r="AP438" s="355" t="e">
        <f t="shared" ca="1" si="724"/>
        <v>#DIV/0!</v>
      </c>
      <c r="AQ438" s="355" t="e">
        <f t="shared" ca="1" si="725"/>
        <v>#DIV/0!</v>
      </c>
      <c r="AR438" s="355" t="e">
        <f t="shared" si="726"/>
        <v>#DIV/0!</v>
      </c>
      <c r="AS438" s="355" t="e">
        <f t="shared" si="727"/>
        <v>#DIV/0!</v>
      </c>
      <c r="AT438" s="355" t="e">
        <f t="shared" ca="1" si="728"/>
        <v>#DIV/0!</v>
      </c>
      <c r="AU438" s="355" t="e">
        <f t="shared" ca="1" si="729"/>
        <v>#DIV/0!</v>
      </c>
      <c r="AV438" s="355" t="e">
        <f t="shared" ca="1" si="730"/>
        <v>#DIV/0!</v>
      </c>
      <c r="AW438" s="379">
        <f t="shared" ca="1" si="731"/>
        <v>0</v>
      </c>
      <c r="AX438" s="351">
        <f t="shared" ca="1" si="732"/>
        <v>0</v>
      </c>
      <c r="AY438" s="174">
        <f t="shared" ca="1" si="733"/>
        <v>0</v>
      </c>
      <c r="AZ438" s="174">
        <f t="shared" ca="1" si="734"/>
        <v>0</v>
      </c>
      <c r="BA438" s="351"/>
      <c r="BB438" s="174"/>
      <c r="BC438" s="174"/>
      <c r="BD438" s="352">
        <f t="shared" si="735"/>
        <v>-1</v>
      </c>
      <c r="BE438" s="267">
        <f t="shared" si="736"/>
        <v>-6</v>
      </c>
      <c r="BF438" s="267">
        <f t="shared" si="737"/>
        <v>-5</v>
      </c>
      <c r="BG438" s="354">
        <f t="shared" ca="1" si="738"/>
        <v>1</v>
      </c>
      <c r="BH438" s="100">
        <f t="shared" ca="1" si="739"/>
        <v>15</v>
      </c>
      <c r="BI438" s="100">
        <f t="shared" ca="1" si="740"/>
        <v>7</v>
      </c>
      <c r="BJ438" s="354">
        <f t="shared" ca="1" si="741"/>
        <v>0</v>
      </c>
      <c r="BK438" s="100">
        <f t="shared" ca="1" si="742"/>
        <v>0</v>
      </c>
      <c r="BL438" s="100">
        <f t="shared" ca="1" si="743"/>
        <v>0</v>
      </c>
      <c r="BM438" s="354">
        <f t="shared" ca="1" si="744"/>
        <v>0</v>
      </c>
      <c r="BN438" s="354"/>
      <c r="BQ438" s="355" t="str">
        <f t="shared" ca="1" si="745"/>
        <v/>
      </c>
      <c r="BR438" s="355" t="str">
        <f t="shared" ca="1" si="746"/>
        <v/>
      </c>
      <c r="BS438" s="355"/>
      <c r="BT438" s="355" t="str">
        <f t="shared" si="747"/>
        <v xml:space="preserve">wr6D </v>
      </c>
      <c r="BU438" s="355" t="str">
        <f t="shared" ca="1" si="748"/>
        <v xml:space="preserve">wr15'15&lt;1S </v>
      </c>
      <c r="BV438" s="355" t="str">
        <f t="shared" ca="1" si="749"/>
        <v/>
      </c>
      <c r="BW438" s="355"/>
      <c r="BX438" s="379" t="e">
        <f t="shared" ca="1" si="750"/>
        <v>#DIV/0!</v>
      </c>
      <c r="BY438" s="351" t="e">
        <f t="shared" ca="1" si="751"/>
        <v>#DIV/0!</v>
      </c>
      <c r="BZ438" s="174" t="e">
        <f t="shared" ca="1" si="752"/>
        <v>#DIV/0!</v>
      </c>
      <c r="CA438" s="174" t="e">
        <f t="shared" ca="1" si="753"/>
        <v>#DIV/0!</v>
      </c>
      <c r="CB438" s="351"/>
      <c r="CC438" s="174"/>
      <c r="CD438" s="174"/>
      <c r="CE438" s="352" t="e">
        <f t="shared" si="754"/>
        <v>#DIV/0!</v>
      </c>
      <c r="CF438" s="267" t="e">
        <f t="shared" si="755"/>
        <v>#DIV/0!</v>
      </c>
      <c r="CG438" s="267" t="e">
        <f t="shared" si="756"/>
        <v>#DIV/0!</v>
      </c>
      <c r="CH438" s="354" t="e">
        <f t="shared" ca="1" si="757"/>
        <v>#DIV/0!</v>
      </c>
      <c r="CI438" s="100" t="e">
        <f t="shared" ca="1" si="758"/>
        <v>#DIV/0!</v>
      </c>
      <c r="CJ438" s="100" t="e">
        <f t="shared" ca="1" si="759"/>
        <v>#DIV/0!</v>
      </c>
      <c r="CK438" s="354" t="e">
        <f t="shared" ca="1" si="760"/>
        <v>#DIV/0!</v>
      </c>
      <c r="CL438" s="100" t="e">
        <f t="shared" ca="1" si="761"/>
        <v>#DIV/0!</v>
      </c>
      <c r="CM438" s="100" t="e">
        <f t="shared" ca="1" si="762"/>
        <v>#DIV/0!</v>
      </c>
      <c r="CN438" s="354" t="e">
        <f t="shared" ca="1" si="763"/>
        <v>#DIV/0!</v>
      </c>
      <c r="CO438" s="354"/>
      <c r="CR438" s="355" t="e">
        <f t="shared" ca="1" si="764"/>
        <v>#DIV/0!</v>
      </c>
      <c r="CS438" s="355" t="e">
        <f t="shared" ca="1" si="765"/>
        <v>#DIV/0!</v>
      </c>
      <c r="CT438" s="355"/>
      <c r="CU438" s="355" t="e">
        <f t="shared" si="766"/>
        <v>#DIV/0!</v>
      </c>
      <c r="CV438" s="355" t="e">
        <f t="shared" ca="1" si="767"/>
        <v>#DIV/0!</v>
      </c>
      <c r="CW438" s="355" t="e">
        <f t="shared" ca="1" si="768"/>
        <v>#DIV/0!</v>
      </c>
      <c r="CX438" s="402"/>
      <c r="CY438" t="e">
        <f t="shared" ca="1" si="769"/>
        <v>#DIV/0!</v>
      </c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</row>
    <row r="439" spans="1:133" x14ac:dyDescent="0.25">
      <c r="A439" s="126">
        <v>360</v>
      </c>
      <c r="B439" s="123" t="str">
        <f>IF(ввод!F362="","",ввод!F362)</f>
        <v/>
      </c>
      <c r="C439" s="123" t="str">
        <f>IF(ввод!G362="","",ввод!G362)</f>
        <v/>
      </c>
      <c r="D439" s="123" t="str">
        <f>IF(ввод!H362="","",ввод!H362)</f>
        <v/>
      </c>
      <c r="E439" s="124" t="str">
        <f>IF(ввод!I362="","",ввод!I362)</f>
        <v/>
      </c>
      <c r="F439" s="100" t="str">
        <f t="shared" si="804"/>
        <v/>
      </c>
      <c r="G439" s="257" t="str">
        <f>IF(AND(F439&gt;=2,COUNTA(ввод!D362)=1),1,"")</f>
        <v/>
      </c>
      <c r="H439" s="100" t="e">
        <f t="shared" si="701"/>
        <v>#DIV/0!</v>
      </c>
      <c r="K439" s="100" t="e">
        <f t="shared" si="697"/>
        <v>#DIV/0!</v>
      </c>
      <c r="M439" s="100" t="e">
        <f>IF(ISNUMBER(парам!$B$8),K439-парам!$B$8,K439-$B$3)</f>
        <v>#DIV/0!</v>
      </c>
      <c r="N439" s="100" t="e">
        <f t="shared" si="698"/>
        <v>#DIV/0!</v>
      </c>
      <c r="O439" s="125" t="e">
        <f t="shared" ca="1" si="702"/>
        <v>#DIV/0!</v>
      </c>
      <c r="P439" s="100">
        <f t="shared" si="703"/>
        <v>0</v>
      </c>
      <c r="Q439" s="100">
        <f t="shared" si="699"/>
        <v>0</v>
      </c>
      <c r="R439" s="125">
        <f t="shared" ca="1" si="704"/>
        <v>0</v>
      </c>
      <c r="S439" s="100" t="e">
        <f t="shared" si="770"/>
        <v>#DIV/0!</v>
      </c>
      <c r="T439" s="100" t="e">
        <f t="shared" si="705"/>
        <v>#DIV/0!</v>
      </c>
      <c r="U439" s="125" t="e">
        <f t="shared" ca="1" si="771"/>
        <v>#DIV/0!</v>
      </c>
      <c r="V439" s="174" t="e">
        <f t="shared" ca="1" si="706"/>
        <v>#DIV/0!</v>
      </c>
      <c r="W439" s="351" t="e">
        <f t="shared" ca="1" si="707"/>
        <v>#DIV/0!</v>
      </c>
      <c r="X439" s="174" t="e">
        <f t="shared" ca="1" si="708"/>
        <v>#DIV/0!</v>
      </c>
      <c r="Y439" s="174" t="e">
        <f t="shared" ca="1" si="709"/>
        <v>#DIV/0!</v>
      </c>
      <c r="Z439" s="351" t="e">
        <f t="shared" si="710"/>
        <v>#DIV/0!</v>
      </c>
      <c r="AA439" s="174" t="e">
        <f t="shared" si="711"/>
        <v>#DIV/0!</v>
      </c>
      <c r="AB439" s="174" t="e">
        <f t="shared" si="712"/>
        <v>#DIV/0!</v>
      </c>
      <c r="AC439" s="352" t="e">
        <f t="shared" si="772"/>
        <v>#DIV/0!</v>
      </c>
      <c r="AD439" s="267" t="e">
        <f t="shared" si="713"/>
        <v>#DIV/0!</v>
      </c>
      <c r="AE439" s="267" t="e">
        <f t="shared" si="714"/>
        <v>#DIV/0!</v>
      </c>
      <c r="AF439" s="354" t="e">
        <f t="shared" ca="1" si="715"/>
        <v>#DIV/0!</v>
      </c>
      <c r="AG439" s="100" t="e">
        <f t="shared" ca="1" si="716"/>
        <v>#DIV/0!</v>
      </c>
      <c r="AH439" s="100" t="e">
        <f t="shared" ca="1" si="717"/>
        <v>#DIV/0!</v>
      </c>
      <c r="AI439" s="354" t="e">
        <f t="shared" ca="1" si="718"/>
        <v>#DIV/0!</v>
      </c>
      <c r="AJ439" s="100" t="e">
        <f t="shared" ca="1" si="719"/>
        <v>#DIV/0!</v>
      </c>
      <c r="AK439" s="100" t="e">
        <f t="shared" ca="1" si="720"/>
        <v>#DIV/0!</v>
      </c>
      <c r="AL439" s="354" t="e">
        <f t="shared" ca="1" si="721"/>
        <v>#DIV/0!</v>
      </c>
      <c r="AM439" s="354" t="e">
        <f t="shared" ca="1" si="722"/>
        <v>#DIV/0!</v>
      </c>
      <c r="AN439" s="100" t="e">
        <f t="shared" ref="AN439:AO439" ca="1" si="811">SUM(AL435:AL439)</f>
        <v>#DIV/0!</v>
      </c>
      <c r="AO439" s="100" t="e">
        <f t="shared" ca="1" si="811"/>
        <v>#DIV/0!</v>
      </c>
      <c r="AP439" s="355" t="e">
        <f t="shared" ca="1" si="724"/>
        <v>#DIV/0!</v>
      </c>
      <c r="AQ439" s="355" t="e">
        <f t="shared" ca="1" si="725"/>
        <v>#DIV/0!</v>
      </c>
      <c r="AR439" s="355" t="e">
        <f t="shared" si="726"/>
        <v>#DIV/0!</v>
      </c>
      <c r="AS439" s="355" t="e">
        <f t="shared" si="727"/>
        <v>#DIV/0!</v>
      </c>
      <c r="AT439" s="355" t="e">
        <f t="shared" ca="1" si="728"/>
        <v>#DIV/0!</v>
      </c>
      <c r="AU439" s="355" t="e">
        <f t="shared" ca="1" si="729"/>
        <v>#DIV/0!</v>
      </c>
      <c r="AV439" s="355" t="e">
        <f t="shared" ca="1" si="730"/>
        <v>#DIV/0!</v>
      </c>
      <c r="AW439" s="379">
        <f t="shared" ca="1" si="731"/>
        <v>0</v>
      </c>
      <c r="AX439" s="351">
        <f t="shared" ca="1" si="732"/>
        <v>0</v>
      </c>
      <c r="AY439" s="174">
        <f t="shared" ca="1" si="733"/>
        <v>0</v>
      </c>
      <c r="AZ439" s="174">
        <f t="shared" ca="1" si="734"/>
        <v>0</v>
      </c>
      <c r="BA439" s="351"/>
      <c r="BB439" s="174"/>
      <c r="BC439" s="174"/>
      <c r="BD439" s="352">
        <f t="shared" si="735"/>
        <v>-1</v>
      </c>
      <c r="BE439" s="267">
        <f t="shared" si="736"/>
        <v>-6</v>
      </c>
      <c r="BF439" s="267">
        <f t="shared" si="737"/>
        <v>-5</v>
      </c>
      <c r="BG439" s="354">
        <f t="shared" ca="1" si="738"/>
        <v>1</v>
      </c>
      <c r="BH439" s="100">
        <f t="shared" ca="1" si="739"/>
        <v>15</v>
      </c>
      <c r="BI439" s="100">
        <f t="shared" ca="1" si="740"/>
        <v>7</v>
      </c>
      <c r="BJ439" s="354">
        <f t="shared" ca="1" si="741"/>
        <v>0</v>
      </c>
      <c r="BK439" s="100">
        <f t="shared" ca="1" si="742"/>
        <v>0</v>
      </c>
      <c r="BL439" s="100">
        <f t="shared" ca="1" si="743"/>
        <v>0</v>
      </c>
      <c r="BM439" s="354">
        <f t="shared" ca="1" si="744"/>
        <v>0</v>
      </c>
      <c r="BN439" s="354"/>
      <c r="BQ439" s="355" t="str">
        <f t="shared" ca="1" si="745"/>
        <v/>
      </c>
      <c r="BR439" s="355" t="str">
        <f t="shared" ca="1" si="746"/>
        <v/>
      </c>
      <c r="BS439" s="355"/>
      <c r="BT439" s="355" t="str">
        <f t="shared" si="747"/>
        <v xml:space="preserve">wr6D </v>
      </c>
      <c r="BU439" s="355" t="str">
        <f t="shared" ca="1" si="748"/>
        <v xml:space="preserve">wr15'15&lt;1S </v>
      </c>
      <c r="BV439" s="355" t="str">
        <f t="shared" ca="1" si="749"/>
        <v/>
      </c>
      <c r="BW439" s="355"/>
      <c r="BX439" s="379" t="e">
        <f t="shared" ca="1" si="750"/>
        <v>#DIV/0!</v>
      </c>
      <c r="BY439" s="351" t="e">
        <f t="shared" ca="1" si="751"/>
        <v>#DIV/0!</v>
      </c>
      <c r="BZ439" s="174" t="e">
        <f t="shared" ca="1" si="752"/>
        <v>#DIV/0!</v>
      </c>
      <c r="CA439" s="174" t="e">
        <f t="shared" ca="1" si="753"/>
        <v>#DIV/0!</v>
      </c>
      <c r="CB439" s="351"/>
      <c r="CC439" s="174"/>
      <c r="CD439" s="174"/>
      <c r="CE439" s="352" t="e">
        <f t="shared" si="754"/>
        <v>#DIV/0!</v>
      </c>
      <c r="CF439" s="267" t="e">
        <f t="shared" si="755"/>
        <v>#DIV/0!</v>
      </c>
      <c r="CG439" s="267" t="e">
        <f t="shared" si="756"/>
        <v>#DIV/0!</v>
      </c>
      <c r="CH439" s="354" t="e">
        <f t="shared" ca="1" si="757"/>
        <v>#DIV/0!</v>
      </c>
      <c r="CI439" s="100" t="e">
        <f t="shared" ca="1" si="758"/>
        <v>#DIV/0!</v>
      </c>
      <c r="CJ439" s="100" t="e">
        <f t="shared" ca="1" si="759"/>
        <v>#DIV/0!</v>
      </c>
      <c r="CK439" s="354" t="e">
        <f t="shared" ca="1" si="760"/>
        <v>#DIV/0!</v>
      </c>
      <c r="CL439" s="100" t="e">
        <f t="shared" ca="1" si="761"/>
        <v>#DIV/0!</v>
      </c>
      <c r="CM439" s="100" t="e">
        <f t="shared" ca="1" si="762"/>
        <v>#DIV/0!</v>
      </c>
      <c r="CN439" s="354" t="e">
        <f t="shared" ca="1" si="763"/>
        <v>#DIV/0!</v>
      </c>
      <c r="CO439" s="354"/>
      <c r="CR439" s="355" t="e">
        <f t="shared" ca="1" si="764"/>
        <v>#DIV/0!</v>
      </c>
      <c r="CS439" s="355" t="e">
        <f t="shared" ca="1" si="765"/>
        <v>#DIV/0!</v>
      </c>
      <c r="CT439" s="355"/>
      <c r="CU439" s="355" t="e">
        <f t="shared" si="766"/>
        <v>#DIV/0!</v>
      </c>
      <c r="CV439" s="355" t="e">
        <f t="shared" ca="1" si="767"/>
        <v>#DIV/0!</v>
      </c>
      <c r="CW439" s="355" t="e">
        <f t="shared" ca="1" si="768"/>
        <v>#DIV/0!</v>
      </c>
      <c r="CX439" s="402"/>
      <c r="CY439" t="e">
        <f t="shared" ca="1" si="769"/>
        <v>#DIV/0!</v>
      </c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</row>
    <row r="440" spans="1:133" x14ac:dyDescent="0.25">
      <c r="A440" s="126">
        <v>361</v>
      </c>
      <c r="B440" s="123" t="str">
        <f>IF(ввод!F363="","",ввод!F363)</f>
        <v/>
      </c>
      <c r="C440" s="123" t="str">
        <f>IF(ввод!G363="","",ввод!G363)</f>
        <v/>
      </c>
      <c r="D440" s="123" t="str">
        <f>IF(ввод!H363="","",ввод!H363)</f>
        <v/>
      </c>
      <c r="E440" s="124" t="str">
        <f>IF(ввод!I363="","",ввод!I363)</f>
        <v/>
      </c>
      <c r="F440" s="100" t="str">
        <f t="shared" si="804"/>
        <v/>
      </c>
      <c r="G440" s="257" t="str">
        <f>IF(AND(F440&gt;=2,COUNTA(ввод!D363)=1),1,"")</f>
        <v/>
      </c>
      <c r="H440" s="100" t="e">
        <f t="shared" si="701"/>
        <v>#DIV/0!</v>
      </c>
      <c r="K440" s="100" t="e">
        <f t="shared" si="697"/>
        <v>#DIV/0!</v>
      </c>
      <c r="M440" s="100" t="e">
        <f>IF(ISNUMBER(парам!$B$8),K440-парам!$B$8,K440-$B$3)</f>
        <v>#DIV/0!</v>
      </c>
      <c r="N440" s="100" t="e">
        <f t="shared" si="698"/>
        <v>#DIV/0!</v>
      </c>
      <c r="O440" s="125" t="e">
        <f t="shared" ca="1" si="702"/>
        <v>#DIV/0!</v>
      </c>
      <c r="P440" s="100">
        <f t="shared" si="703"/>
        <v>0</v>
      </c>
      <c r="Q440" s="100">
        <f t="shared" si="699"/>
        <v>0</v>
      </c>
      <c r="R440" s="125">
        <f t="shared" ca="1" si="704"/>
        <v>0</v>
      </c>
      <c r="S440" s="100" t="e">
        <f t="shared" si="770"/>
        <v>#DIV/0!</v>
      </c>
      <c r="T440" s="100" t="e">
        <f t="shared" si="705"/>
        <v>#DIV/0!</v>
      </c>
      <c r="U440" s="125" t="e">
        <f t="shared" ca="1" si="771"/>
        <v>#DIV/0!</v>
      </c>
      <c r="V440" s="174" t="e">
        <f t="shared" ca="1" si="706"/>
        <v>#DIV/0!</v>
      </c>
      <c r="W440" s="351" t="e">
        <f t="shared" ca="1" si="707"/>
        <v>#DIV/0!</v>
      </c>
      <c r="X440" s="174" t="e">
        <f t="shared" ca="1" si="708"/>
        <v>#DIV/0!</v>
      </c>
      <c r="Y440" s="174" t="e">
        <f t="shared" ca="1" si="709"/>
        <v>#DIV/0!</v>
      </c>
      <c r="Z440" s="351" t="e">
        <f t="shared" si="710"/>
        <v>#DIV/0!</v>
      </c>
      <c r="AA440" s="174" t="e">
        <f t="shared" si="711"/>
        <v>#DIV/0!</v>
      </c>
      <c r="AB440" s="174" t="e">
        <f t="shared" si="712"/>
        <v>#DIV/0!</v>
      </c>
      <c r="AC440" s="352" t="e">
        <f t="shared" si="772"/>
        <v>#DIV/0!</v>
      </c>
      <c r="AD440" s="267" t="e">
        <f t="shared" si="713"/>
        <v>#DIV/0!</v>
      </c>
      <c r="AE440" s="267" t="e">
        <f t="shared" si="714"/>
        <v>#DIV/0!</v>
      </c>
      <c r="AF440" s="354" t="e">
        <f t="shared" ca="1" si="715"/>
        <v>#DIV/0!</v>
      </c>
      <c r="AG440" s="100" t="e">
        <f t="shared" ca="1" si="716"/>
        <v>#DIV/0!</v>
      </c>
      <c r="AH440" s="100" t="e">
        <f t="shared" ca="1" si="717"/>
        <v>#DIV/0!</v>
      </c>
      <c r="AI440" s="354" t="e">
        <f t="shared" ca="1" si="718"/>
        <v>#DIV/0!</v>
      </c>
      <c r="AJ440" s="100" t="e">
        <f t="shared" ca="1" si="719"/>
        <v>#DIV/0!</v>
      </c>
      <c r="AK440" s="100" t="e">
        <f t="shared" ca="1" si="720"/>
        <v>#DIV/0!</v>
      </c>
      <c r="AL440" s="354" t="e">
        <f t="shared" ca="1" si="721"/>
        <v>#DIV/0!</v>
      </c>
      <c r="AM440" s="354" t="e">
        <f t="shared" ca="1" si="722"/>
        <v>#DIV/0!</v>
      </c>
      <c r="AN440" s="100" t="e">
        <f t="shared" ref="AN440:AO440" ca="1" si="812">SUM(AL436:AL440)</f>
        <v>#DIV/0!</v>
      </c>
      <c r="AO440" s="100" t="e">
        <f t="shared" ca="1" si="812"/>
        <v>#DIV/0!</v>
      </c>
      <c r="AP440" s="355" t="e">
        <f t="shared" ca="1" si="724"/>
        <v>#DIV/0!</v>
      </c>
      <c r="AQ440" s="355" t="e">
        <f t="shared" ca="1" si="725"/>
        <v>#DIV/0!</v>
      </c>
      <c r="AR440" s="355" t="e">
        <f t="shared" si="726"/>
        <v>#DIV/0!</v>
      </c>
      <c r="AS440" s="355" t="e">
        <f t="shared" si="727"/>
        <v>#DIV/0!</v>
      </c>
      <c r="AT440" s="355" t="e">
        <f t="shared" ca="1" si="728"/>
        <v>#DIV/0!</v>
      </c>
      <c r="AU440" s="355" t="e">
        <f t="shared" ca="1" si="729"/>
        <v>#DIV/0!</v>
      </c>
      <c r="AV440" s="355" t="e">
        <f t="shared" ca="1" si="730"/>
        <v>#DIV/0!</v>
      </c>
      <c r="AW440" s="379">
        <f t="shared" ca="1" si="731"/>
        <v>0</v>
      </c>
      <c r="AX440" s="351">
        <f t="shared" ca="1" si="732"/>
        <v>0</v>
      </c>
      <c r="AY440" s="174">
        <f t="shared" ca="1" si="733"/>
        <v>0</v>
      </c>
      <c r="AZ440" s="174">
        <f t="shared" ca="1" si="734"/>
        <v>0</v>
      </c>
      <c r="BA440" s="351"/>
      <c r="BB440" s="174"/>
      <c r="BC440" s="174"/>
      <c r="BD440" s="352">
        <f t="shared" si="735"/>
        <v>-1</v>
      </c>
      <c r="BE440" s="267">
        <f t="shared" si="736"/>
        <v>-6</v>
      </c>
      <c r="BF440" s="267">
        <f t="shared" si="737"/>
        <v>-5</v>
      </c>
      <c r="BG440" s="354">
        <f t="shared" ca="1" si="738"/>
        <v>1</v>
      </c>
      <c r="BH440" s="100">
        <f t="shared" ca="1" si="739"/>
        <v>15</v>
      </c>
      <c r="BI440" s="100">
        <f t="shared" ca="1" si="740"/>
        <v>7</v>
      </c>
      <c r="BJ440" s="354">
        <f t="shared" ca="1" si="741"/>
        <v>0</v>
      </c>
      <c r="BK440" s="100">
        <f t="shared" ca="1" si="742"/>
        <v>0</v>
      </c>
      <c r="BL440" s="100">
        <f t="shared" ca="1" si="743"/>
        <v>0</v>
      </c>
      <c r="BM440" s="354">
        <f t="shared" ca="1" si="744"/>
        <v>0</v>
      </c>
      <c r="BN440" s="354"/>
      <c r="BQ440" s="355" t="str">
        <f t="shared" ca="1" si="745"/>
        <v/>
      </c>
      <c r="BR440" s="355" t="str">
        <f t="shared" ca="1" si="746"/>
        <v/>
      </c>
      <c r="BS440" s="355"/>
      <c r="BT440" s="355" t="str">
        <f t="shared" si="747"/>
        <v xml:space="preserve">wr6D </v>
      </c>
      <c r="BU440" s="355" t="str">
        <f t="shared" ca="1" si="748"/>
        <v xml:space="preserve">wr15'15&lt;1S </v>
      </c>
      <c r="BV440" s="355" t="str">
        <f t="shared" ca="1" si="749"/>
        <v/>
      </c>
      <c r="BW440" s="355"/>
      <c r="BX440" s="379" t="e">
        <f t="shared" ca="1" si="750"/>
        <v>#DIV/0!</v>
      </c>
      <c r="BY440" s="351" t="e">
        <f t="shared" ca="1" si="751"/>
        <v>#DIV/0!</v>
      </c>
      <c r="BZ440" s="174" t="e">
        <f t="shared" ca="1" si="752"/>
        <v>#DIV/0!</v>
      </c>
      <c r="CA440" s="174" t="e">
        <f t="shared" ca="1" si="753"/>
        <v>#DIV/0!</v>
      </c>
      <c r="CB440" s="351"/>
      <c r="CC440" s="174"/>
      <c r="CD440" s="174"/>
      <c r="CE440" s="352" t="e">
        <f t="shared" si="754"/>
        <v>#DIV/0!</v>
      </c>
      <c r="CF440" s="267" t="e">
        <f t="shared" si="755"/>
        <v>#DIV/0!</v>
      </c>
      <c r="CG440" s="267" t="e">
        <f t="shared" si="756"/>
        <v>#DIV/0!</v>
      </c>
      <c r="CH440" s="354" t="e">
        <f t="shared" ca="1" si="757"/>
        <v>#DIV/0!</v>
      </c>
      <c r="CI440" s="100" t="e">
        <f t="shared" ca="1" si="758"/>
        <v>#DIV/0!</v>
      </c>
      <c r="CJ440" s="100" t="e">
        <f t="shared" ca="1" si="759"/>
        <v>#DIV/0!</v>
      </c>
      <c r="CK440" s="354" t="e">
        <f t="shared" ca="1" si="760"/>
        <v>#DIV/0!</v>
      </c>
      <c r="CL440" s="100" t="e">
        <f t="shared" ca="1" si="761"/>
        <v>#DIV/0!</v>
      </c>
      <c r="CM440" s="100" t="e">
        <f t="shared" ca="1" si="762"/>
        <v>#DIV/0!</v>
      </c>
      <c r="CN440" s="354" t="e">
        <f t="shared" ca="1" si="763"/>
        <v>#DIV/0!</v>
      </c>
      <c r="CO440" s="354"/>
      <c r="CR440" s="355" t="e">
        <f t="shared" ca="1" si="764"/>
        <v>#DIV/0!</v>
      </c>
      <c r="CS440" s="355" t="e">
        <f t="shared" ca="1" si="765"/>
        <v>#DIV/0!</v>
      </c>
      <c r="CT440" s="355"/>
      <c r="CU440" s="355" t="e">
        <f t="shared" si="766"/>
        <v>#DIV/0!</v>
      </c>
      <c r="CV440" s="355" t="e">
        <f t="shared" ca="1" si="767"/>
        <v>#DIV/0!</v>
      </c>
      <c r="CW440" s="355" t="e">
        <f t="shared" ca="1" si="768"/>
        <v>#DIV/0!</v>
      </c>
      <c r="CX440" s="402"/>
      <c r="CY440" t="e">
        <f t="shared" ca="1" si="769"/>
        <v>#DIV/0!</v>
      </c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</row>
    <row r="441" spans="1:133" x14ac:dyDescent="0.25">
      <c r="A441" s="126">
        <v>362</v>
      </c>
      <c r="B441" s="123" t="str">
        <f>IF(ввод!F364="","",ввод!F364)</f>
        <v/>
      </c>
      <c r="C441" s="123" t="str">
        <f>IF(ввод!G364="","",ввод!G364)</f>
        <v/>
      </c>
      <c r="D441" s="123" t="str">
        <f>IF(ввод!H364="","",ввод!H364)</f>
        <v/>
      </c>
      <c r="E441" s="124" t="str">
        <f>IF(ввод!I364="","",ввод!I364)</f>
        <v/>
      </c>
      <c r="F441" s="100" t="str">
        <f t="shared" si="804"/>
        <v/>
      </c>
      <c r="G441" s="257" t="str">
        <f>IF(AND(F441&gt;=2,COUNTA(ввод!D364)=1),1,"")</f>
        <v/>
      </c>
      <c r="H441" s="100" t="e">
        <f t="shared" si="701"/>
        <v>#DIV/0!</v>
      </c>
      <c r="K441" s="100" t="e">
        <f t="shared" si="697"/>
        <v>#DIV/0!</v>
      </c>
      <c r="M441" s="100" t="e">
        <f>IF(ISNUMBER(парам!$B$8),K441-парам!$B$8,K441-$B$3)</f>
        <v>#DIV/0!</v>
      </c>
      <c r="N441" s="100" t="e">
        <f t="shared" si="698"/>
        <v>#DIV/0!</v>
      </c>
      <c r="O441" s="125" t="e">
        <f t="shared" ca="1" si="702"/>
        <v>#DIV/0!</v>
      </c>
      <c r="P441" s="100">
        <f t="shared" si="703"/>
        <v>0</v>
      </c>
      <c r="Q441" s="100">
        <f t="shared" si="699"/>
        <v>0</v>
      </c>
      <c r="R441" s="125">
        <f t="shared" ca="1" si="704"/>
        <v>0</v>
      </c>
      <c r="S441" s="100" t="e">
        <f t="shared" si="770"/>
        <v>#DIV/0!</v>
      </c>
      <c r="T441" s="100" t="e">
        <f t="shared" si="705"/>
        <v>#DIV/0!</v>
      </c>
      <c r="U441" s="125" t="e">
        <f t="shared" ca="1" si="771"/>
        <v>#DIV/0!</v>
      </c>
      <c r="V441" s="174" t="e">
        <f t="shared" ca="1" si="706"/>
        <v>#DIV/0!</v>
      </c>
      <c r="W441" s="351" t="e">
        <f t="shared" ca="1" si="707"/>
        <v>#DIV/0!</v>
      </c>
      <c r="X441" s="174" t="e">
        <f t="shared" ca="1" si="708"/>
        <v>#DIV/0!</v>
      </c>
      <c r="Y441" s="174" t="e">
        <f t="shared" ca="1" si="709"/>
        <v>#DIV/0!</v>
      </c>
      <c r="Z441" s="351" t="e">
        <f t="shared" si="710"/>
        <v>#DIV/0!</v>
      </c>
      <c r="AA441" s="174" t="e">
        <f t="shared" si="711"/>
        <v>#DIV/0!</v>
      </c>
      <c r="AB441" s="174" t="e">
        <f t="shared" si="712"/>
        <v>#DIV/0!</v>
      </c>
      <c r="AC441" s="352" t="e">
        <f t="shared" si="772"/>
        <v>#DIV/0!</v>
      </c>
      <c r="AD441" s="267" t="e">
        <f t="shared" si="713"/>
        <v>#DIV/0!</v>
      </c>
      <c r="AE441" s="267" t="e">
        <f t="shared" si="714"/>
        <v>#DIV/0!</v>
      </c>
      <c r="AF441" s="354" t="e">
        <f t="shared" ca="1" si="715"/>
        <v>#DIV/0!</v>
      </c>
      <c r="AG441" s="100" t="e">
        <f t="shared" ca="1" si="716"/>
        <v>#DIV/0!</v>
      </c>
      <c r="AH441" s="100" t="e">
        <f t="shared" ca="1" si="717"/>
        <v>#DIV/0!</v>
      </c>
      <c r="AI441" s="354" t="e">
        <f t="shared" ca="1" si="718"/>
        <v>#DIV/0!</v>
      </c>
      <c r="AJ441" s="100" t="e">
        <f t="shared" ca="1" si="719"/>
        <v>#DIV/0!</v>
      </c>
      <c r="AK441" s="100" t="e">
        <f t="shared" ca="1" si="720"/>
        <v>#DIV/0!</v>
      </c>
      <c r="AL441" s="354" t="e">
        <f t="shared" ca="1" si="721"/>
        <v>#DIV/0!</v>
      </c>
      <c r="AM441" s="354" t="e">
        <f t="shared" ca="1" si="722"/>
        <v>#DIV/0!</v>
      </c>
      <c r="AN441" s="100" t="e">
        <f t="shared" ref="AN441:AO441" ca="1" si="813">SUM(AL437:AL441)</f>
        <v>#DIV/0!</v>
      </c>
      <c r="AO441" s="100" t="e">
        <f t="shared" ca="1" si="813"/>
        <v>#DIV/0!</v>
      </c>
      <c r="AP441" s="355" t="e">
        <f t="shared" ca="1" si="724"/>
        <v>#DIV/0!</v>
      </c>
      <c r="AQ441" s="355" t="e">
        <f t="shared" ca="1" si="725"/>
        <v>#DIV/0!</v>
      </c>
      <c r="AR441" s="355" t="e">
        <f t="shared" si="726"/>
        <v>#DIV/0!</v>
      </c>
      <c r="AS441" s="355" t="e">
        <f t="shared" si="727"/>
        <v>#DIV/0!</v>
      </c>
      <c r="AT441" s="355" t="e">
        <f t="shared" ca="1" si="728"/>
        <v>#DIV/0!</v>
      </c>
      <c r="AU441" s="355" t="e">
        <f t="shared" ca="1" si="729"/>
        <v>#DIV/0!</v>
      </c>
      <c r="AV441" s="355" t="e">
        <f t="shared" ca="1" si="730"/>
        <v>#DIV/0!</v>
      </c>
      <c r="AW441" s="379">
        <f t="shared" ca="1" si="731"/>
        <v>0</v>
      </c>
      <c r="AX441" s="351">
        <f t="shared" ca="1" si="732"/>
        <v>0</v>
      </c>
      <c r="AY441" s="174">
        <f t="shared" ca="1" si="733"/>
        <v>0</v>
      </c>
      <c r="AZ441" s="174">
        <f t="shared" ca="1" si="734"/>
        <v>0</v>
      </c>
      <c r="BA441" s="351"/>
      <c r="BB441" s="174"/>
      <c r="BC441" s="174"/>
      <c r="BD441" s="352">
        <f t="shared" si="735"/>
        <v>-1</v>
      </c>
      <c r="BE441" s="267">
        <f t="shared" si="736"/>
        <v>-6</v>
      </c>
      <c r="BF441" s="267">
        <f t="shared" si="737"/>
        <v>-5</v>
      </c>
      <c r="BG441" s="354">
        <f t="shared" ca="1" si="738"/>
        <v>1</v>
      </c>
      <c r="BH441" s="100">
        <f t="shared" ca="1" si="739"/>
        <v>15</v>
      </c>
      <c r="BI441" s="100">
        <f t="shared" ca="1" si="740"/>
        <v>7</v>
      </c>
      <c r="BJ441" s="354">
        <f t="shared" ca="1" si="741"/>
        <v>0</v>
      </c>
      <c r="BK441" s="100">
        <f t="shared" ca="1" si="742"/>
        <v>0</v>
      </c>
      <c r="BL441" s="100">
        <f t="shared" ca="1" si="743"/>
        <v>0</v>
      </c>
      <c r="BM441" s="354">
        <f t="shared" ca="1" si="744"/>
        <v>0</v>
      </c>
      <c r="BN441" s="354"/>
      <c r="BQ441" s="355" t="str">
        <f t="shared" ca="1" si="745"/>
        <v/>
      </c>
      <c r="BR441" s="355" t="str">
        <f t="shared" ca="1" si="746"/>
        <v/>
      </c>
      <c r="BS441" s="355"/>
      <c r="BT441" s="355" t="str">
        <f t="shared" si="747"/>
        <v xml:space="preserve">wr6D </v>
      </c>
      <c r="BU441" s="355" t="str">
        <f t="shared" ca="1" si="748"/>
        <v xml:space="preserve">wr15'15&lt;1S </v>
      </c>
      <c r="BV441" s="355" t="str">
        <f t="shared" ca="1" si="749"/>
        <v/>
      </c>
      <c r="BW441" s="355"/>
      <c r="BX441" s="379" t="e">
        <f t="shared" ca="1" si="750"/>
        <v>#DIV/0!</v>
      </c>
      <c r="BY441" s="351" t="e">
        <f t="shared" ca="1" si="751"/>
        <v>#DIV/0!</v>
      </c>
      <c r="BZ441" s="174" t="e">
        <f t="shared" ca="1" si="752"/>
        <v>#DIV/0!</v>
      </c>
      <c r="CA441" s="174" t="e">
        <f t="shared" ca="1" si="753"/>
        <v>#DIV/0!</v>
      </c>
      <c r="CB441" s="351"/>
      <c r="CC441" s="174"/>
      <c r="CD441" s="174"/>
      <c r="CE441" s="352" t="e">
        <f t="shared" si="754"/>
        <v>#DIV/0!</v>
      </c>
      <c r="CF441" s="267" t="e">
        <f t="shared" si="755"/>
        <v>#DIV/0!</v>
      </c>
      <c r="CG441" s="267" t="e">
        <f t="shared" si="756"/>
        <v>#DIV/0!</v>
      </c>
      <c r="CH441" s="354" t="e">
        <f t="shared" ca="1" si="757"/>
        <v>#DIV/0!</v>
      </c>
      <c r="CI441" s="100" t="e">
        <f t="shared" ca="1" si="758"/>
        <v>#DIV/0!</v>
      </c>
      <c r="CJ441" s="100" t="e">
        <f t="shared" ca="1" si="759"/>
        <v>#DIV/0!</v>
      </c>
      <c r="CK441" s="354" t="e">
        <f t="shared" ca="1" si="760"/>
        <v>#DIV/0!</v>
      </c>
      <c r="CL441" s="100" t="e">
        <f t="shared" ca="1" si="761"/>
        <v>#DIV/0!</v>
      </c>
      <c r="CM441" s="100" t="e">
        <f t="shared" ca="1" si="762"/>
        <v>#DIV/0!</v>
      </c>
      <c r="CN441" s="354" t="e">
        <f t="shared" ca="1" si="763"/>
        <v>#DIV/0!</v>
      </c>
      <c r="CO441" s="354"/>
      <c r="CR441" s="355" t="e">
        <f t="shared" ca="1" si="764"/>
        <v>#DIV/0!</v>
      </c>
      <c r="CS441" s="355" t="e">
        <f t="shared" ca="1" si="765"/>
        <v>#DIV/0!</v>
      </c>
      <c r="CT441" s="355"/>
      <c r="CU441" s="355" t="e">
        <f t="shared" si="766"/>
        <v>#DIV/0!</v>
      </c>
      <c r="CV441" s="355" t="e">
        <f t="shared" ca="1" si="767"/>
        <v>#DIV/0!</v>
      </c>
      <c r="CW441" s="355" t="e">
        <f t="shared" ca="1" si="768"/>
        <v>#DIV/0!</v>
      </c>
      <c r="CX441" s="402"/>
      <c r="CY441" t="e">
        <f t="shared" ca="1" si="769"/>
        <v>#DIV/0!</v>
      </c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</row>
    <row r="442" spans="1:133" x14ac:dyDescent="0.25">
      <c r="A442" s="126">
        <v>363</v>
      </c>
      <c r="B442" s="123" t="str">
        <f>IF(ввод!F365="","",ввод!F365)</f>
        <v/>
      </c>
      <c r="C442" s="123" t="str">
        <f>IF(ввод!G365="","",ввод!G365)</f>
        <v/>
      </c>
      <c r="D442" s="123" t="str">
        <f>IF(ввод!H365="","",ввод!H365)</f>
        <v/>
      </c>
      <c r="E442" s="124" t="str">
        <f>IF(ввод!I365="","",ввод!I365)</f>
        <v/>
      </c>
      <c r="F442" s="100" t="str">
        <f t="shared" si="804"/>
        <v/>
      </c>
      <c r="G442" s="257" t="str">
        <f>IF(AND(F442&gt;=2,COUNTA(ввод!D365)=1),1,"")</f>
        <v/>
      </c>
      <c r="H442" s="100" t="e">
        <f t="shared" si="701"/>
        <v>#DIV/0!</v>
      </c>
      <c r="K442" s="100" t="e">
        <f t="shared" si="697"/>
        <v>#DIV/0!</v>
      </c>
      <c r="M442" s="100" t="e">
        <f>IF(ISNUMBER(парам!$B$8),K442-парам!$B$8,K442-$B$3)</f>
        <v>#DIV/0!</v>
      </c>
      <c r="N442" s="100" t="e">
        <f t="shared" si="698"/>
        <v>#DIV/0!</v>
      </c>
      <c r="O442" s="125" t="e">
        <f t="shared" ca="1" si="702"/>
        <v>#DIV/0!</v>
      </c>
      <c r="P442" s="100">
        <f t="shared" si="703"/>
        <v>0</v>
      </c>
      <c r="Q442" s="100">
        <f t="shared" si="699"/>
        <v>0</v>
      </c>
      <c r="R442" s="125">
        <f t="shared" ca="1" si="704"/>
        <v>0</v>
      </c>
      <c r="S442" s="100" t="e">
        <f t="shared" si="770"/>
        <v>#DIV/0!</v>
      </c>
      <c r="T442" s="100" t="e">
        <f t="shared" si="705"/>
        <v>#DIV/0!</v>
      </c>
      <c r="U442" s="125" t="e">
        <f t="shared" ca="1" si="771"/>
        <v>#DIV/0!</v>
      </c>
      <c r="V442" s="174" t="e">
        <f t="shared" ca="1" si="706"/>
        <v>#DIV/0!</v>
      </c>
      <c r="W442" s="351" t="e">
        <f t="shared" ca="1" si="707"/>
        <v>#DIV/0!</v>
      </c>
      <c r="X442" s="174" t="e">
        <f t="shared" ca="1" si="708"/>
        <v>#DIV/0!</v>
      </c>
      <c r="Y442" s="174" t="e">
        <f t="shared" ca="1" si="709"/>
        <v>#DIV/0!</v>
      </c>
      <c r="Z442" s="351" t="e">
        <f t="shared" si="710"/>
        <v>#DIV/0!</v>
      </c>
      <c r="AA442" s="174" t="e">
        <f t="shared" si="711"/>
        <v>#DIV/0!</v>
      </c>
      <c r="AB442" s="174" t="e">
        <f t="shared" si="712"/>
        <v>#DIV/0!</v>
      </c>
      <c r="AC442" s="352" t="e">
        <f t="shared" si="772"/>
        <v>#DIV/0!</v>
      </c>
      <c r="AD442" s="267" t="e">
        <f t="shared" si="713"/>
        <v>#DIV/0!</v>
      </c>
      <c r="AE442" s="267" t="e">
        <f t="shared" si="714"/>
        <v>#DIV/0!</v>
      </c>
      <c r="AF442" s="354" t="e">
        <f t="shared" ca="1" si="715"/>
        <v>#DIV/0!</v>
      </c>
      <c r="AG442" s="100" t="e">
        <f t="shared" ca="1" si="716"/>
        <v>#DIV/0!</v>
      </c>
      <c r="AH442" s="100" t="e">
        <f t="shared" ca="1" si="717"/>
        <v>#DIV/0!</v>
      </c>
      <c r="AI442" s="354" t="e">
        <f t="shared" ca="1" si="718"/>
        <v>#DIV/0!</v>
      </c>
      <c r="AJ442" s="100" t="e">
        <f t="shared" ca="1" si="719"/>
        <v>#DIV/0!</v>
      </c>
      <c r="AK442" s="100" t="e">
        <f t="shared" ca="1" si="720"/>
        <v>#DIV/0!</v>
      </c>
      <c r="AL442" s="354" t="e">
        <f t="shared" ca="1" si="721"/>
        <v>#DIV/0!</v>
      </c>
      <c r="AM442" s="354" t="e">
        <f t="shared" ca="1" si="722"/>
        <v>#DIV/0!</v>
      </c>
      <c r="AN442" s="100" t="e">
        <f t="shared" ref="AN442:AO442" ca="1" si="814">SUM(AL438:AL442)</f>
        <v>#DIV/0!</v>
      </c>
      <c r="AO442" s="100" t="e">
        <f t="shared" ca="1" si="814"/>
        <v>#DIV/0!</v>
      </c>
      <c r="AP442" s="355" t="e">
        <f t="shared" ca="1" si="724"/>
        <v>#DIV/0!</v>
      </c>
      <c r="AQ442" s="355" t="e">
        <f t="shared" ca="1" si="725"/>
        <v>#DIV/0!</v>
      </c>
      <c r="AR442" s="355" t="e">
        <f t="shared" si="726"/>
        <v>#DIV/0!</v>
      </c>
      <c r="AS442" s="355" t="e">
        <f t="shared" si="727"/>
        <v>#DIV/0!</v>
      </c>
      <c r="AT442" s="355" t="e">
        <f t="shared" ca="1" si="728"/>
        <v>#DIV/0!</v>
      </c>
      <c r="AU442" s="355" t="e">
        <f t="shared" ca="1" si="729"/>
        <v>#DIV/0!</v>
      </c>
      <c r="AV442" s="355" t="e">
        <f t="shared" ca="1" si="730"/>
        <v>#DIV/0!</v>
      </c>
      <c r="AW442" s="379">
        <f t="shared" ca="1" si="731"/>
        <v>0</v>
      </c>
      <c r="AX442" s="351">
        <f t="shared" ca="1" si="732"/>
        <v>0</v>
      </c>
      <c r="AY442" s="174">
        <f t="shared" ca="1" si="733"/>
        <v>0</v>
      </c>
      <c r="AZ442" s="174">
        <f t="shared" ca="1" si="734"/>
        <v>0</v>
      </c>
      <c r="BA442" s="351"/>
      <c r="BB442" s="174"/>
      <c r="BC442" s="174"/>
      <c r="BD442" s="352">
        <f t="shared" si="735"/>
        <v>-1</v>
      </c>
      <c r="BE442" s="267">
        <f t="shared" si="736"/>
        <v>-6</v>
      </c>
      <c r="BF442" s="267">
        <f t="shared" si="737"/>
        <v>-5</v>
      </c>
      <c r="BG442" s="354">
        <f t="shared" ca="1" si="738"/>
        <v>1</v>
      </c>
      <c r="BH442" s="100">
        <f t="shared" ca="1" si="739"/>
        <v>15</v>
      </c>
      <c r="BI442" s="100">
        <f t="shared" ca="1" si="740"/>
        <v>7</v>
      </c>
      <c r="BJ442" s="354">
        <f t="shared" ca="1" si="741"/>
        <v>0</v>
      </c>
      <c r="BK442" s="100">
        <f t="shared" ca="1" si="742"/>
        <v>0</v>
      </c>
      <c r="BL442" s="100">
        <f t="shared" ca="1" si="743"/>
        <v>0</v>
      </c>
      <c r="BM442" s="354">
        <f t="shared" ca="1" si="744"/>
        <v>0</v>
      </c>
      <c r="BN442" s="354"/>
      <c r="BQ442" s="355" t="str">
        <f t="shared" ca="1" si="745"/>
        <v/>
      </c>
      <c r="BR442" s="355" t="str">
        <f t="shared" ca="1" si="746"/>
        <v/>
      </c>
      <c r="BS442" s="355"/>
      <c r="BT442" s="355" t="str">
        <f t="shared" si="747"/>
        <v xml:space="preserve">wr6D </v>
      </c>
      <c r="BU442" s="355" t="str">
        <f t="shared" ca="1" si="748"/>
        <v xml:space="preserve">wr15'15&lt;1S </v>
      </c>
      <c r="BV442" s="355" t="str">
        <f t="shared" ca="1" si="749"/>
        <v/>
      </c>
      <c r="BW442" s="355"/>
      <c r="BX442" s="379" t="e">
        <f t="shared" ca="1" si="750"/>
        <v>#DIV/0!</v>
      </c>
      <c r="BY442" s="351" t="e">
        <f t="shared" ca="1" si="751"/>
        <v>#DIV/0!</v>
      </c>
      <c r="BZ442" s="174" t="e">
        <f t="shared" ca="1" si="752"/>
        <v>#DIV/0!</v>
      </c>
      <c r="CA442" s="174" t="e">
        <f t="shared" ca="1" si="753"/>
        <v>#DIV/0!</v>
      </c>
      <c r="CB442" s="351"/>
      <c r="CC442" s="174"/>
      <c r="CD442" s="174"/>
      <c r="CE442" s="352" t="e">
        <f t="shared" si="754"/>
        <v>#DIV/0!</v>
      </c>
      <c r="CF442" s="267" t="e">
        <f t="shared" si="755"/>
        <v>#DIV/0!</v>
      </c>
      <c r="CG442" s="267" t="e">
        <f t="shared" si="756"/>
        <v>#DIV/0!</v>
      </c>
      <c r="CH442" s="354" t="e">
        <f t="shared" ca="1" si="757"/>
        <v>#DIV/0!</v>
      </c>
      <c r="CI442" s="100" t="e">
        <f t="shared" ca="1" si="758"/>
        <v>#DIV/0!</v>
      </c>
      <c r="CJ442" s="100" t="e">
        <f t="shared" ca="1" si="759"/>
        <v>#DIV/0!</v>
      </c>
      <c r="CK442" s="354" t="e">
        <f t="shared" ca="1" si="760"/>
        <v>#DIV/0!</v>
      </c>
      <c r="CL442" s="100" t="e">
        <f t="shared" ca="1" si="761"/>
        <v>#DIV/0!</v>
      </c>
      <c r="CM442" s="100" t="e">
        <f t="shared" ca="1" si="762"/>
        <v>#DIV/0!</v>
      </c>
      <c r="CN442" s="354" t="e">
        <f t="shared" ca="1" si="763"/>
        <v>#DIV/0!</v>
      </c>
      <c r="CO442" s="354"/>
      <c r="CR442" s="355" t="e">
        <f t="shared" ca="1" si="764"/>
        <v>#DIV/0!</v>
      </c>
      <c r="CS442" s="355" t="e">
        <f t="shared" ca="1" si="765"/>
        <v>#DIV/0!</v>
      </c>
      <c r="CT442" s="355"/>
      <c r="CU442" s="355" t="e">
        <f t="shared" si="766"/>
        <v>#DIV/0!</v>
      </c>
      <c r="CV442" s="355" t="e">
        <f t="shared" ca="1" si="767"/>
        <v>#DIV/0!</v>
      </c>
      <c r="CW442" s="355" t="e">
        <f t="shared" ca="1" si="768"/>
        <v>#DIV/0!</v>
      </c>
      <c r="CX442" s="402"/>
      <c r="CY442" t="e">
        <f t="shared" ca="1" si="769"/>
        <v>#DIV/0!</v>
      </c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</row>
    <row r="443" spans="1:133" x14ac:dyDescent="0.25">
      <c r="A443" s="126">
        <v>364</v>
      </c>
      <c r="B443" s="123" t="str">
        <f>IF(ввод!F366="","",ввод!F366)</f>
        <v/>
      </c>
      <c r="C443" s="123" t="str">
        <f>IF(ввод!G366="","",ввод!G366)</f>
        <v/>
      </c>
      <c r="D443" s="123" t="str">
        <f>IF(ввод!H366="","",ввод!H366)</f>
        <v/>
      </c>
      <c r="E443" s="124" t="str">
        <f>IF(ввод!I366="","",ввод!I366)</f>
        <v/>
      </c>
      <c r="F443" s="100" t="str">
        <f t="shared" si="804"/>
        <v/>
      </c>
      <c r="G443" s="257" t="str">
        <f>IF(AND(F443&gt;=2,COUNTA(ввод!D366)=1),1,"")</f>
        <v/>
      </c>
      <c r="H443" s="100" t="e">
        <f t="shared" si="701"/>
        <v>#DIV/0!</v>
      </c>
      <c r="K443" s="100" t="e">
        <f t="shared" si="697"/>
        <v>#DIV/0!</v>
      </c>
      <c r="M443" s="100" t="e">
        <f>IF(ISNUMBER(парам!$B$8),K443-парам!$B$8,K443-$B$3)</f>
        <v>#DIV/0!</v>
      </c>
      <c r="N443" s="100" t="e">
        <f t="shared" si="698"/>
        <v>#DIV/0!</v>
      </c>
      <c r="O443" s="125" t="e">
        <f t="shared" ca="1" si="702"/>
        <v>#DIV/0!</v>
      </c>
      <c r="P443" s="100">
        <f t="shared" si="703"/>
        <v>0</v>
      </c>
      <c r="Q443" s="100">
        <f t="shared" si="699"/>
        <v>0</v>
      </c>
      <c r="R443" s="125">
        <f t="shared" ca="1" si="704"/>
        <v>0</v>
      </c>
      <c r="S443" s="100" t="e">
        <f t="shared" si="770"/>
        <v>#DIV/0!</v>
      </c>
      <c r="T443" s="100" t="e">
        <f t="shared" si="705"/>
        <v>#DIV/0!</v>
      </c>
      <c r="U443" s="125" t="e">
        <f t="shared" ca="1" si="771"/>
        <v>#DIV/0!</v>
      </c>
      <c r="V443" s="174" t="e">
        <f t="shared" ca="1" si="706"/>
        <v>#DIV/0!</v>
      </c>
      <c r="W443" s="351" t="e">
        <f t="shared" ca="1" si="707"/>
        <v>#DIV/0!</v>
      </c>
      <c r="X443" s="174" t="e">
        <f t="shared" ca="1" si="708"/>
        <v>#DIV/0!</v>
      </c>
      <c r="Y443" s="174" t="e">
        <f t="shared" ca="1" si="709"/>
        <v>#DIV/0!</v>
      </c>
      <c r="Z443" s="351" t="e">
        <f t="shared" si="710"/>
        <v>#DIV/0!</v>
      </c>
      <c r="AA443" s="174" t="e">
        <f t="shared" si="711"/>
        <v>#DIV/0!</v>
      </c>
      <c r="AB443" s="174" t="e">
        <f t="shared" si="712"/>
        <v>#DIV/0!</v>
      </c>
      <c r="AC443" s="352" t="e">
        <f t="shared" si="772"/>
        <v>#DIV/0!</v>
      </c>
      <c r="AD443" s="267" t="e">
        <f t="shared" si="713"/>
        <v>#DIV/0!</v>
      </c>
      <c r="AE443" s="267" t="e">
        <f t="shared" si="714"/>
        <v>#DIV/0!</v>
      </c>
      <c r="AF443" s="354" t="e">
        <f t="shared" ca="1" si="715"/>
        <v>#DIV/0!</v>
      </c>
      <c r="AG443" s="100" t="e">
        <f t="shared" ca="1" si="716"/>
        <v>#DIV/0!</v>
      </c>
      <c r="AH443" s="100" t="e">
        <f t="shared" ca="1" si="717"/>
        <v>#DIV/0!</v>
      </c>
      <c r="AI443" s="354" t="e">
        <f t="shared" ca="1" si="718"/>
        <v>#DIV/0!</v>
      </c>
      <c r="AJ443" s="100" t="e">
        <f t="shared" ca="1" si="719"/>
        <v>#DIV/0!</v>
      </c>
      <c r="AK443" s="100" t="e">
        <f t="shared" ca="1" si="720"/>
        <v>#DIV/0!</v>
      </c>
      <c r="AL443" s="354" t="e">
        <f t="shared" ca="1" si="721"/>
        <v>#DIV/0!</v>
      </c>
      <c r="AM443" s="354" t="e">
        <f t="shared" ca="1" si="722"/>
        <v>#DIV/0!</v>
      </c>
      <c r="AN443" s="100" t="e">
        <f t="shared" ref="AN443:AO443" ca="1" si="815">SUM(AL439:AL443)</f>
        <v>#DIV/0!</v>
      </c>
      <c r="AO443" s="100" t="e">
        <f t="shared" ca="1" si="815"/>
        <v>#DIV/0!</v>
      </c>
      <c r="AP443" s="355" t="e">
        <f t="shared" ca="1" si="724"/>
        <v>#DIV/0!</v>
      </c>
      <c r="AQ443" s="355" t="e">
        <f t="shared" ca="1" si="725"/>
        <v>#DIV/0!</v>
      </c>
      <c r="AR443" s="355" t="e">
        <f t="shared" si="726"/>
        <v>#DIV/0!</v>
      </c>
      <c r="AS443" s="355" t="e">
        <f t="shared" si="727"/>
        <v>#DIV/0!</v>
      </c>
      <c r="AT443" s="355" t="e">
        <f t="shared" ca="1" si="728"/>
        <v>#DIV/0!</v>
      </c>
      <c r="AU443" s="355" t="e">
        <f t="shared" ca="1" si="729"/>
        <v>#DIV/0!</v>
      </c>
      <c r="AV443" s="355" t="e">
        <f t="shared" ca="1" si="730"/>
        <v>#DIV/0!</v>
      </c>
      <c r="AW443" s="379">
        <f t="shared" ca="1" si="731"/>
        <v>0</v>
      </c>
      <c r="AX443" s="351">
        <f t="shared" ca="1" si="732"/>
        <v>0</v>
      </c>
      <c r="AY443" s="174">
        <f t="shared" ca="1" si="733"/>
        <v>0</v>
      </c>
      <c r="AZ443" s="174">
        <f t="shared" ca="1" si="734"/>
        <v>0</v>
      </c>
      <c r="BA443" s="351"/>
      <c r="BB443" s="174"/>
      <c r="BC443" s="174"/>
      <c r="BD443" s="352">
        <f t="shared" si="735"/>
        <v>-1</v>
      </c>
      <c r="BE443" s="267">
        <f t="shared" si="736"/>
        <v>-6</v>
      </c>
      <c r="BF443" s="267">
        <f t="shared" si="737"/>
        <v>-5</v>
      </c>
      <c r="BG443" s="354">
        <f t="shared" ca="1" si="738"/>
        <v>1</v>
      </c>
      <c r="BH443" s="100">
        <f t="shared" ca="1" si="739"/>
        <v>15</v>
      </c>
      <c r="BI443" s="100">
        <f t="shared" ca="1" si="740"/>
        <v>7</v>
      </c>
      <c r="BJ443" s="354">
        <f t="shared" ca="1" si="741"/>
        <v>0</v>
      </c>
      <c r="BK443" s="100">
        <f t="shared" ca="1" si="742"/>
        <v>0</v>
      </c>
      <c r="BL443" s="100">
        <f t="shared" ca="1" si="743"/>
        <v>0</v>
      </c>
      <c r="BM443" s="354">
        <f t="shared" ca="1" si="744"/>
        <v>0</v>
      </c>
      <c r="BN443" s="354"/>
      <c r="BQ443" s="355" t="str">
        <f t="shared" ca="1" si="745"/>
        <v/>
      </c>
      <c r="BR443" s="355" t="str">
        <f t="shared" ca="1" si="746"/>
        <v/>
      </c>
      <c r="BS443" s="355"/>
      <c r="BT443" s="355" t="str">
        <f t="shared" si="747"/>
        <v xml:space="preserve">wr6D </v>
      </c>
      <c r="BU443" s="355" t="str">
        <f t="shared" ca="1" si="748"/>
        <v xml:space="preserve">wr15'15&lt;1S </v>
      </c>
      <c r="BV443" s="355" t="str">
        <f t="shared" ca="1" si="749"/>
        <v/>
      </c>
      <c r="BW443" s="355"/>
      <c r="BX443" s="379" t="e">
        <f t="shared" ca="1" si="750"/>
        <v>#DIV/0!</v>
      </c>
      <c r="BY443" s="351" t="e">
        <f t="shared" ca="1" si="751"/>
        <v>#DIV/0!</v>
      </c>
      <c r="BZ443" s="174" t="e">
        <f t="shared" ca="1" si="752"/>
        <v>#DIV/0!</v>
      </c>
      <c r="CA443" s="174" t="e">
        <f t="shared" ca="1" si="753"/>
        <v>#DIV/0!</v>
      </c>
      <c r="CB443" s="351"/>
      <c r="CC443" s="174"/>
      <c r="CD443" s="174"/>
      <c r="CE443" s="352" t="e">
        <f t="shared" si="754"/>
        <v>#DIV/0!</v>
      </c>
      <c r="CF443" s="267" t="e">
        <f t="shared" si="755"/>
        <v>#DIV/0!</v>
      </c>
      <c r="CG443" s="267" t="e">
        <f t="shared" si="756"/>
        <v>#DIV/0!</v>
      </c>
      <c r="CH443" s="354" t="e">
        <f t="shared" ca="1" si="757"/>
        <v>#DIV/0!</v>
      </c>
      <c r="CI443" s="100" t="e">
        <f t="shared" ca="1" si="758"/>
        <v>#DIV/0!</v>
      </c>
      <c r="CJ443" s="100" t="e">
        <f t="shared" ca="1" si="759"/>
        <v>#DIV/0!</v>
      </c>
      <c r="CK443" s="354" t="e">
        <f t="shared" ca="1" si="760"/>
        <v>#DIV/0!</v>
      </c>
      <c r="CL443" s="100" t="e">
        <f t="shared" ca="1" si="761"/>
        <v>#DIV/0!</v>
      </c>
      <c r="CM443" s="100" t="e">
        <f t="shared" ca="1" si="762"/>
        <v>#DIV/0!</v>
      </c>
      <c r="CN443" s="354" t="e">
        <f t="shared" ca="1" si="763"/>
        <v>#DIV/0!</v>
      </c>
      <c r="CO443" s="354"/>
      <c r="CR443" s="355" t="e">
        <f t="shared" ca="1" si="764"/>
        <v>#DIV/0!</v>
      </c>
      <c r="CS443" s="355" t="e">
        <f t="shared" ca="1" si="765"/>
        <v>#DIV/0!</v>
      </c>
      <c r="CT443" s="355"/>
      <c r="CU443" s="355" t="e">
        <f t="shared" si="766"/>
        <v>#DIV/0!</v>
      </c>
      <c r="CV443" s="355" t="e">
        <f t="shared" ca="1" si="767"/>
        <v>#DIV/0!</v>
      </c>
      <c r="CW443" s="355" t="e">
        <f t="shared" ca="1" si="768"/>
        <v>#DIV/0!</v>
      </c>
      <c r="CX443" s="402"/>
      <c r="CY443" t="e">
        <f t="shared" ca="1" si="769"/>
        <v>#DIV/0!</v>
      </c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</row>
    <row r="444" spans="1:133" x14ac:dyDescent="0.25">
      <c r="A444" s="126">
        <v>365</v>
      </c>
      <c r="B444" s="123" t="str">
        <f>IF(ввод!F367="","",ввод!F367)</f>
        <v/>
      </c>
      <c r="C444" s="123" t="str">
        <f>IF(ввод!G367="","",ввод!G367)</f>
        <v/>
      </c>
      <c r="D444" s="123" t="str">
        <f>IF(ввод!H367="","",ввод!H367)</f>
        <v/>
      </c>
      <c r="E444" s="124" t="str">
        <f>IF(ввод!I367="","",ввод!I367)</f>
        <v/>
      </c>
      <c r="F444" s="100" t="str">
        <f t="shared" si="804"/>
        <v/>
      </c>
      <c r="G444" s="257" t="str">
        <f>IF(AND(F444&gt;=2,COUNTA(ввод!D367)=1),1,"")</f>
        <v/>
      </c>
      <c r="H444" s="100" t="e">
        <f t="shared" si="701"/>
        <v>#DIV/0!</v>
      </c>
      <c r="K444" s="100" t="e">
        <f t="shared" si="697"/>
        <v>#DIV/0!</v>
      </c>
      <c r="M444" s="100" t="e">
        <f>IF(ISNUMBER(парам!$B$8),K444-парам!$B$8,K444-$B$3)</f>
        <v>#DIV/0!</v>
      </c>
      <c r="N444" s="100" t="e">
        <f t="shared" si="698"/>
        <v>#DIV/0!</v>
      </c>
      <c r="O444" s="125" t="e">
        <f t="shared" ca="1" si="702"/>
        <v>#DIV/0!</v>
      </c>
      <c r="P444" s="100">
        <f t="shared" si="703"/>
        <v>0</v>
      </c>
      <c r="Q444" s="100">
        <f t="shared" si="699"/>
        <v>0</v>
      </c>
      <c r="R444" s="125">
        <f t="shared" ca="1" si="704"/>
        <v>0</v>
      </c>
      <c r="S444" s="100" t="e">
        <f t="shared" si="770"/>
        <v>#DIV/0!</v>
      </c>
      <c r="T444" s="100" t="e">
        <f t="shared" si="705"/>
        <v>#DIV/0!</v>
      </c>
      <c r="U444" s="125" t="e">
        <f t="shared" ca="1" si="771"/>
        <v>#DIV/0!</v>
      </c>
      <c r="V444" s="174" t="e">
        <f t="shared" ca="1" si="706"/>
        <v>#DIV/0!</v>
      </c>
      <c r="W444" s="351" t="e">
        <f t="shared" ca="1" si="707"/>
        <v>#DIV/0!</v>
      </c>
      <c r="X444" s="174" t="e">
        <f t="shared" ca="1" si="708"/>
        <v>#DIV/0!</v>
      </c>
      <c r="Y444" s="174" t="e">
        <f t="shared" ca="1" si="709"/>
        <v>#DIV/0!</v>
      </c>
      <c r="Z444" s="351" t="e">
        <f t="shared" si="710"/>
        <v>#DIV/0!</v>
      </c>
      <c r="AA444" s="174" t="e">
        <f t="shared" si="711"/>
        <v>#DIV/0!</v>
      </c>
      <c r="AB444" s="174" t="e">
        <f t="shared" si="712"/>
        <v>#DIV/0!</v>
      </c>
      <c r="AC444" s="352" t="e">
        <f t="shared" si="772"/>
        <v>#DIV/0!</v>
      </c>
      <c r="AD444" s="267" t="e">
        <f t="shared" si="713"/>
        <v>#DIV/0!</v>
      </c>
      <c r="AE444" s="267" t="e">
        <f t="shared" si="714"/>
        <v>#DIV/0!</v>
      </c>
      <c r="AF444" s="354" t="e">
        <f t="shared" ca="1" si="715"/>
        <v>#DIV/0!</v>
      </c>
      <c r="AG444" s="100" t="e">
        <f t="shared" ca="1" si="716"/>
        <v>#DIV/0!</v>
      </c>
      <c r="AH444" s="100" t="e">
        <f t="shared" ca="1" si="717"/>
        <v>#DIV/0!</v>
      </c>
      <c r="AI444" s="354" t="e">
        <f t="shared" ca="1" si="718"/>
        <v>#DIV/0!</v>
      </c>
      <c r="AJ444" s="100" t="e">
        <f t="shared" ca="1" si="719"/>
        <v>#DIV/0!</v>
      </c>
      <c r="AK444" s="100" t="e">
        <f t="shared" ca="1" si="720"/>
        <v>#DIV/0!</v>
      </c>
      <c r="AL444" s="354" t="e">
        <f t="shared" ca="1" si="721"/>
        <v>#DIV/0!</v>
      </c>
      <c r="AM444" s="354" t="e">
        <f t="shared" ca="1" si="722"/>
        <v>#DIV/0!</v>
      </c>
      <c r="AN444" s="100" t="e">
        <f t="shared" ref="AN444:AO444" ca="1" si="816">SUM(AL440:AL444)</f>
        <v>#DIV/0!</v>
      </c>
      <c r="AO444" s="100" t="e">
        <f t="shared" ca="1" si="816"/>
        <v>#DIV/0!</v>
      </c>
      <c r="AP444" s="355" t="e">
        <f t="shared" ca="1" si="724"/>
        <v>#DIV/0!</v>
      </c>
      <c r="AQ444" s="355" t="e">
        <f t="shared" ca="1" si="725"/>
        <v>#DIV/0!</v>
      </c>
      <c r="AR444" s="355" t="e">
        <f t="shared" si="726"/>
        <v>#DIV/0!</v>
      </c>
      <c r="AS444" s="355" t="e">
        <f t="shared" si="727"/>
        <v>#DIV/0!</v>
      </c>
      <c r="AT444" s="355" t="e">
        <f t="shared" ca="1" si="728"/>
        <v>#DIV/0!</v>
      </c>
      <c r="AU444" s="355" t="e">
        <f t="shared" ca="1" si="729"/>
        <v>#DIV/0!</v>
      </c>
      <c r="AV444" s="355" t="e">
        <f t="shared" ca="1" si="730"/>
        <v>#DIV/0!</v>
      </c>
      <c r="AW444" s="379">
        <f t="shared" ca="1" si="731"/>
        <v>0</v>
      </c>
      <c r="AX444" s="351">
        <f t="shared" ca="1" si="732"/>
        <v>0</v>
      </c>
      <c r="AY444" s="174">
        <f t="shared" ca="1" si="733"/>
        <v>0</v>
      </c>
      <c r="AZ444" s="174">
        <f t="shared" ca="1" si="734"/>
        <v>0</v>
      </c>
      <c r="BA444" s="351"/>
      <c r="BB444" s="174"/>
      <c r="BC444" s="174"/>
      <c r="BD444" s="352">
        <f t="shared" si="735"/>
        <v>-1</v>
      </c>
      <c r="BE444" s="267">
        <f t="shared" si="736"/>
        <v>-6</v>
      </c>
      <c r="BF444" s="267">
        <f t="shared" si="737"/>
        <v>-5</v>
      </c>
      <c r="BG444" s="354">
        <f t="shared" ca="1" si="738"/>
        <v>1</v>
      </c>
      <c r="BH444" s="100">
        <f t="shared" ca="1" si="739"/>
        <v>15</v>
      </c>
      <c r="BI444" s="100">
        <f t="shared" ca="1" si="740"/>
        <v>7</v>
      </c>
      <c r="BJ444" s="354">
        <f t="shared" ca="1" si="741"/>
        <v>0</v>
      </c>
      <c r="BK444" s="100">
        <f t="shared" ca="1" si="742"/>
        <v>0</v>
      </c>
      <c r="BL444" s="100">
        <f t="shared" ca="1" si="743"/>
        <v>0</v>
      </c>
      <c r="BM444" s="354">
        <f t="shared" ca="1" si="744"/>
        <v>0</v>
      </c>
      <c r="BN444" s="354"/>
      <c r="BQ444" s="355" t="str">
        <f t="shared" ca="1" si="745"/>
        <v/>
      </c>
      <c r="BR444" s="355" t="str">
        <f t="shared" ca="1" si="746"/>
        <v/>
      </c>
      <c r="BS444" s="355"/>
      <c r="BT444" s="355" t="str">
        <f t="shared" si="747"/>
        <v xml:space="preserve">wr6D </v>
      </c>
      <c r="BU444" s="355" t="str">
        <f t="shared" ca="1" si="748"/>
        <v xml:space="preserve">wr15'15&lt;1S </v>
      </c>
      <c r="BV444" s="355" t="str">
        <f t="shared" ca="1" si="749"/>
        <v/>
      </c>
      <c r="BW444" s="355"/>
      <c r="BX444" s="379" t="e">
        <f t="shared" ca="1" si="750"/>
        <v>#DIV/0!</v>
      </c>
      <c r="BY444" s="351" t="e">
        <f t="shared" ca="1" si="751"/>
        <v>#DIV/0!</v>
      </c>
      <c r="BZ444" s="174" t="e">
        <f t="shared" ca="1" si="752"/>
        <v>#DIV/0!</v>
      </c>
      <c r="CA444" s="174" t="e">
        <f t="shared" ca="1" si="753"/>
        <v>#DIV/0!</v>
      </c>
      <c r="CB444" s="351"/>
      <c r="CC444" s="174"/>
      <c r="CD444" s="174"/>
      <c r="CE444" s="352" t="e">
        <f t="shared" si="754"/>
        <v>#DIV/0!</v>
      </c>
      <c r="CF444" s="267" t="e">
        <f t="shared" si="755"/>
        <v>#DIV/0!</v>
      </c>
      <c r="CG444" s="267" t="e">
        <f t="shared" si="756"/>
        <v>#DIV/0!</v>
      </c>
      <c r="CH444" s="354" t="e">
        <f t="shared" ca="1" si="757"/>
        <v>#DIV/0!</v>
      </c>
      <c r="CI444" s="100" t="e">
        <f t="shared" ca="1" si="758"/>
        <v>#DIV/0!</v>
      </c>
      <c r="CJ444" s="100" t="e">
        <f t="shared" ca="1" si="759"/>
        <v>#DIV/0!</v>
      </c>
      <c r="CK444" s="354" t="e">
        <f t="shared" ca="1" si="760"/>
        <v>#DIV/0!</v>
      </c>
      <c r="CL444" s="100" t="e">
        <f t="shared" ca="1" si="761"/>
        <v>#DIV/0!</v>
      </c>
      <c r="CM444" s="100" t="e">
        <f t="shared" ca="1" si="762"/>
        <v>#DIV/0!</v>
      </c>
      <c r="CN444" s="354" t="e">
        <f t="shared" ca="1" si="763"/>
        <v>#DIV/0!</v>
      </c>
      <c r="CO444" s="354"/>
      <c r="CR444" s="355" t="e">
        <f t="shared" ca="1" si="764"/>
        <v>#DIV/0!</v>
      </c>
      <c r="CS444" s="355" t="e">
        <f t="shared" ca="1" si="765"/>
        <v>#DIV/0!</v>
      </c>
      <c r="CT444" s="355"/>
      <c r="CU444" s="355" t="e">
        <f t="shared" si="766"/>
        <v>#DIV/0!</v>
      </c>
      <c r="CV444" s="355" t="e">
        <f t="shared" ca="1" si="767"/>
        <v>#DIV/0!</v>
      </c>
      <c r="CW444" s="355" t="e">
        <f t="shared" ca="1" si="768"/>
        <v>#DIV/0!</v>
      </c>
      <c r="CX444" s="402"/>
      <c r="CY444" t="e">
        <f t="shared" ca="1" si="769"/>
        <v>#DIV/0!</v>
      </c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</row>
    <row r="445" spans="1:133" x14ac:dyDescent="0.25">
      <c r="A445" s="126">
        <v>366</v>
      </c>
      <c r="B445" s="123" t="str">
        <f>IF(ввод!F368="","",ввод!F368)</f>
        <v/>
      </c>
      <c r="C445" s="123" t="str">
        <f>IF(ввод!G368="","",ввод!G368)</f>
        <v/>
      </c>
      <c r="D445" s="123" t="str">
        <f>IF(ввод!H368="","",ввод!H368)</f>
        <v/>
      </c>
      <c r="E445" s="124" t="str">
        <f>IF(ввод!I368="","",ввод!I368)</f>
        <v/>
      </c>
      <c r="F445" s="100" t="str">
        <f t="shared" si="804"/>
        <v/>
      </c>
      <c r="G445" s="257" t="str">
        <f>IF(AND(F445&gt;=2,COUNTA(ввод!D368)=1),1,"")</f>
        <v/>
      </c>
      <c r="H445" s="100" t="e">
        <f t="shared" si="701"/>
        <v>#DIV/0!</v>
      </c>
      <c r="K445" s="100" t="e">
        <f t="shared" si="697"/>
        <v>#DIV/0!</v>
      </c>
      <c r="M445" s="100" t="e">
        <f>IF(ISNUMBER(парам!$B$8),K445-парам!$B$8,K445-$B$3)</f>
        <v>#DIV/0!</v>
      </c>
      <c r="N445" s="100" t="e">
        <f t="shared" si="698"/>
        <v>#DIV/0!</v>
      </c>
      <c r="O445" s="125" t="e">
        <f t="shared" ca="1" si="702"/>
        <v>#DIV/0!</v>
      </c>
      <c r="P445" s="100">
        <f t="shared" si="703"/>
        <v>0</v>
      </c>
      <c r="Q445" s="100">
        <f t="shared" si="699"/>
        <v>0</v>
      </c>
      <c r="R445" s="125">
        <f t="shared" ca="1" si="704"/>
        <v>0</v>
      </c>
      <c r="S445" s="100" t="e">
        <f t="shared" si="770"/>
        <v>#DIV/0!</v>
      </c>
      <c r="T445" s="100" t="e">
        <f t="shared" si="705"/>
        <v>#DIV/0!</v>
      </c>
      <c r="U445" s="125" t="e">
        <f t="shared" ca="1" si="771"/>
        <v>#DIV/0!</v>
      </c>
      <c r="V445" s="174" t="e">
        <f t="shared" ca="1" si="706"/>
        <v>#DIV/0!</v>
      </c>
      <c r="W445" s="351" t="e">
        <f t="shared" ca="1" si="707"/>
        <v>#DIV/0!</v>
      </c>
      <c r="X445" s="174" t="e">
        <f t="shared" ca="1" si="708"/>
        <v>#DIV/0!</v>
      </c>
      <c r="Y445" s="174" t="e">
        <f t="shared" ca="1" si="709"/>
        <v>#DIV/0!</v>
      </c>
      <c r="Z445" s="351" t="e">
        <f t="shared" si="710"/>
        <v>#DIV/0!</v>
      </c>
      <c r="AA445" s="174" t="e">
        <f t="shared" si="711"/>
        <v>#DIV/0!</v>
      </c>
      <c r="AB445" s="174" t="e">
        <f t="shared" si="712"/>
        <v>#DIV/0!</v>
      </c>
      <c r="AC445" s="352" t="e">
        <f t="shared" si="772"/>
        <v>#DIV/0!</v>
      </c>
      <c r="AD445" s="267" t="e">
        <f t="shared" si="713"/>
        <v>#DIV/0!</v>
      </c>
      <c r="AE445" s="267" t="e">
        <f t="shared" si="714"/>
        <v>#DIV/0!</v>
      </c>
      <c r="AF445" s="354" t="e">
        <f t="shared" ca="1" si="715"/>
        <v>#DIV/0!</v>
      </c>
      <c r="AG445" s="100" t="e">
        <f t="shared" ca="1" si="716"/>
        <v>#DIV/0!</v>
      </c>
      <c r="AH445" s="100" t="e">
        <f t="shared" ca="1" si="717"/>
        <v>#DIV/0!</v>
      </c>
      <c r="AI445" s="354" t="e">
        <f t="shared" ca="1" si="718"/>
        <v>#DIV/0!</v>
      </c>
      <c r="AJ445" s="100" t="e">
        <f t="shared" ca="1" si="719"/>
        <v>#DIV/0!</v>
      </c>
      <c r="AK445" s="100" t="e">
        <f t="shared" ca="1" si="720"/>
        <v>#DIV/0!</v>
      </c>
      <c r="AL445" s="354" t="e">
        <f t="shared" ca="1" si="721"/>
        <v>#DIV/0!</v>
      </c>
      <c r="AM445" s="354" t="e">
        <f t="shared" ca="1" si="722"/>
        <v>#DIV/0!</v>
      </c>
      <c r="AN445" s="100" t="e">
        <f t="shared" ref="AN445:AO445" ca="1" si="817">SUM(AL441:AL445)</f>
        <v>#DIV/0!</v>
      </c>
      <c r="AO445" s="100" t="e">
        <f t="shared" ca="1" si="817"/>
        <v>#DIV/0!</v>
      </c>
      <c r="AP445" s="355" t="e">
        <f t="shared" ca="1" si="724"/>
        <v>#DIV/0!</v>
      </c>
      <c r="AQ445" s="355" t="e">
        <f t="shared" ca="1" si="725"/>
        <v>#DIV/0!</v>
      </c>
      <c r="AR445" s="355" t="e">
        <f t="shared" si="726"/>
        <v>#DIV/0!</v>
      </c>
      <c r="AS445" s="355" t="e">
        <f t="shared" si="727"/>
        <v>#DIV/0!</v>
      </c>
      <c r="AT445" s="355" t="e">
        <f t="shared" ca="1" si="728"/>
        <v>#DIV/0!</v>
      </c>
      <c r="AU445" s="355" t="e">
        <f t="shared" ca="1" si="729"/>
        <v>#DIV/0!</v>
      </c>
      <c r="AV445" s="355" t="e">
        <f t="shared" ca="1" si="730"/>
        <v>#DIV/0!</v>
      </c>
      <c r="AW445" s="379">
        <f t="shared" ca="1" si="731"/>
        <v>0</v>
      </c>
      <c r="AX445" s="351">
        <f t="shared" ca="1" si="732"/>
        <v>0</v>
      </c>
      <c r="AY445" s="174">
        <f t="shared" ca="1" si="733"/>
        <v>0</v>
      </c>
      <c r="AZ445" s="174">
        <f t="shared" ca="1" si="734"/>
        <v>0</v>
      </c>
      <c r="BA445" s="351"/>
      <c r="BB445" s="174"/>
      <c r="BC445" s="174"/>
      <c r="BD445" s="352">
        <f t="shared" si="735"/>
        <v>-1</v>
      </c>
      <c r="BE445" s="267">
        <f t="shared" si="736"/>
        <v>-6</v>
      </c>
      <c r="BF445" s="267">
        <f t="shared" si="737"/>
        <v>-5</v>
      </c>
      <c r="BG445" s="354">
        <f t="shared" ca="1" si="738"/>
        <v>1</v>
      </c>
      <c r="BH445" s="100">
        <f t="shared" ca="1" si="739"/>
        <v>15</v>
      </c>
      <c r="BI445" s="100">
        <f t="shared" ca="1" si="740"/>
        <v>7</v>
      </c>
      <c r="BJ445" s="354">
        <f t="shared" ca="1" si="741"/>
        <v>0</v>
      </c>
      <c r="BK445" s="100">
        <f t="shared" ca="1" si="742"/>
        <v>0</v>
      </c>
      <c r="BL445" s="100">
        <f t="shared" ca="1" si="743"/>
        <v>0</v>
      </c>
      <c r="BM445" s="354">
        <f t="shared" ca="1" si="744"/>
        <v>0</v>
      </c>
      <c r="BN445" s="354"/>
      <c r="BQ445" s="355" t="str">
        <f t="shared" ca="1" si="745"/>
        <v/>
      </c>
      <c r="BR445" s="355" t="str">
        <f t="shared" ca="1" si="746"/>
        <v/>
      </c>
      <c r="BS445" s="355"/>
      <c r="BT445" s="355" t="str">
        <f t="shared" si="747"/>
        <v xml:space="preserve">wr6D </v>
      </c>
      <c r="BU445" s="355" t="str">
        <f t="shared" ca="1" si="748"/>
        <v xml:space="preserve">wr15'15&lt;1S </v>
      </c>
      <c r="BV445" s="355" t="str">
        <f t="shared" ca="1" si="749"/>
        <v/>
      </c>
      <c r="BW445" s="355"/>
      <c r="BX445" s="379" t="e">
        <f t="shared" ca="1" si="750"/>
        <v>#DIV/0!</v>
      </c>
      <c r="BY445" s="351" t="e">
        <f t="shared" ca="1" si="751"/>
        <v>#DIV/0!</v>
      </c>
      <c r="BZ445" s="174" t="e">
        <f t="shared" ca="1" si="752"/>
        <v>#DIV/0!</v>
      </c>
      <c r="CA445" s="174" t="e">
        <f t="shared" ca="1" si="753"/>
        <v>#DIV/0!</v>
      </c>
      <c r="CB445" s="351"/>
      <c r="CC445" s="174"/>
      <c r="CD445" s="174"/>
      <c r="CE445" s="352" t="e">
        <f t="shared" si="754"/>
        <v>#DIV/0!</v>
      </c>
      <c r="CF445" s="267" t="e">
        <f t="shared" si="755"/>
        <v>#DIV/0!</v>
      </c>
      <c r="CG445" s="267" t="e">
        <f t="shared" si="756"/>
        <v>#DIV/0!</v>
      </c>
      <c r="CH445" s="354" t="e">
        <f t="shared" ca="1" si="757"/>
        <v>#DIV/0!</v>
      </c>
      <c r="CI445" s="100" t="e">
        <f t="shared" ca="1" si="758"/>
        <v>#DIV/0!</v>
      </c>
      <c r="CJ445" s="100" t="e">
        <f t="shared" ca="1" si="759"/>
        <v>#DIV/0!</v>
      </c>
      <c r="CK445" s="354" t="e">
        <f t="shared" ca="1" si="760"/>
        <v>#DIV/0!</v>
      </c>
      <c r="CL445" s="100" t="e">
        <f t="shared" ca="1" si="761"/>
        <v>#DIV/0!</v>
      </c>
      <c r="CM445" s="100" t="e">
        <f t="shared" ca="1" si="762"/>
        <v>#DIV/0!</v>
      </c>
      <c r="CN445" s="354" t="e">
        <f t="shared" ca="1" si="763"/>
        <v>#DIV/0!</v>
      </c>
      <c r="CO445" s="354"/>
      <c r="CR445" s="355" t="e">
        <f t="shared" ca="1" si="764"/>
        <v>#DIV/0!</v>
      </c>
      <c r="CS445" s="355" t="e">
        <f t="shared" ca="1" si="765"/>
        <v>#DIV/0!</v>
      </c>
      <c r="CT445" s="355"/>
      <c r="CU445" s="355" t="e">
        <f t="shared" si="766"/>
        <v>#DIV/0!</v>
      </c>
      <c r="CV445" s="355" t="e">
        <f t="shared" ca="1" si="767"/>
        <v>#DIV/0!</v>
      </c>
      <c r="CW445" s="355" t="e">
        <f t="shared" ca="1" si="768"/>
        <v>#DIV/0!</v>
      </c>
      <c r="CX445" s="402"/>
      <c r="CY445" t="e">
        <f t="shared" ca="1" si="769"/>
        <v>#DIV/0!</v>
      </c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</row>
    <row r="446" spans="1:133" x14ac:dyDescent="0.25">
      <c r="A446" s="126">
        <v>367</v>
      </c>
      <c r="B446" s="123" t="str">
        <f>IF(ввод!F369="","",ввод!F369)</f>
        <v/>
      </c>
      <c r="C446" s="123" t="str">
        <f>IF(ввод!G369="","",ввод!G369)</f>
        <v/>
      </c>
      <c r="D446" s="123" t="str">
        <f>IF(ввод!H369="","",ввод!H369)</f>
        <v/>
      </c>
      <c r="E446" s="124" t="str">
        <f>IF(ввод!I369="","",ввод!I369)</f>
        <v/>
      </c>
      <c r="F446" s="100" t="str">
        <f t="shared" si="804"/>
        <v/>
      </c>
      <c r="G446" s="257" t="str">
        <f>IF(AND(F446&gt;=2,COUNTA(ввод!D369)=1),1,"")</f>
        <v/>
      </c>
      <c r="H446" s="100" t="e">
        <f t="shared" si="701"/>
        <v>#DIV/0!</v>
      </c>
      <c r="K446" s="100" t="e">
        <f t="shared" si="697"/>
        <v>#DIV/0!</v>
      </c>
      <c r="M446" s="100" t="e">
        <f>IF(ISNUMBER(парам!$B$8),K446-парам!$B$8,K446-$B$3)</f>
        <v>#DIV/0!</v>
      </c>
      <c r="N446" s="100" t="e">
        <f t="shared" si="698"/>
        <v>#DIV/0!</v>
      </c>
      <c r="O446" s="125" t="e">
        <f t="shared" ca="1" si="702"/>
        <v>#DIV/0!</v>
      </c>
      <c r="P446" s="100">
        <f t="shared" si="703"/>
        <v>0</v>
      </c>
      <c r="Q446" s="100">
        <f t="shared" si="699"/>
        <v>0</v>
      </c>
      <c r="R446" s="125">
        <f t="shared" ca="1" si="704"/>
        <v>0</v>
      </c>
      <c r="S446" s="100" t="e">
        <f t="shared" si="770"/>
        <v>#DIV/0!</v>
      </c>
      <c r="T446" s="100" t="e">
        <f t="shared" si="705"/>
        <v>#DIV/0!</v>
      </c>
      <c r="U446" s="125" t="e">
        <f t="shared" ca="1" si="771"/>
        <v>#DIV/0!</v>
      </c>
      <c r="V446" s="174" t="e">
        <f t="shared" ca="1" si="706"/>
        <v>#DIV/0!</v>
      </c>
      <c r="W446" s="351" t="e">
        <f t="shared" ca="1" si="707"/>
        <v>#DIV/0!</v>
      </c>
      <c r="X446" s="174" t="e">
        <f t="shared" ca="1" si="708"/>
        <v>#DIV/0!</v>
      </c>
      <c r="Y446" s="174" t="e">
        <f t="shared" ca="1" si="709"/>
        <v>#DIV/0!</v>
      </c>
      <c r="Z446" s="351" t="e">
        <f t="shared" si="710"/>
        <v>#DIV/0!</v>
      </c>
      <c r="AA446" s="174" t="e">
        <f t="shared" si="711"/>
        <v>#DIV/0!</v>
      </c>
      <c r="AB446" s="174" t="e">
        <f t="shared" si="712"/>
        <v>#DIV/0!</v>
      </c>
      <c r="AC446" s="352" t="e">
        <f t="shared" si="772"/>
        <v>#DIV/0!</v>
      </c>
      <c r="AD446" s="267" t="e">
        <f t="shared" si="713"/>
        <v>#DIV/0!</v>
      </c>
      <c r="AE446" s="267" t="e">
        <f t="shared" si="714"/>
        <v>#DIV/0!</v>
      </c>
      <c r="AF446" s="354" t="e">
        <f t="shared" ca="1" si="715"/>
        <v>#DIV/0!</v>
      </c>
      <c r="AG446" s="100" t="e">
        <f t="shared" ca="1" si="716"/>
        <v>#DIV/0!</v>
      </c>
      <c r="AH446" s="100" t="e">
        <f t="shared" ca="1" si="717"/>
        <v>#DIV/0!</v>
      </c>
      <c r="AI446" s="354" t="e">
        <f t="shared" ca="1" si="718"/>
        <v>#DIV/0!</v>
      </c>
      <c r="AJ446" s="100" t="e">
        <f t="shared" ca="1" si="719"/>
        <v>#DIV/0!</v>
      </c>
      <c r="AK446" s="100" t="e">
        <f t="shared" ca="1" si="720"/>
        <v>#DIV/0!</v>
      </c>
      <c r="AL446" s="354" t="e">
        <f t="shared" ca="1" si="721"/>
        <v>#DIV/0!</v>
      </c>
      <c r="AM446" s="354" t="e">
        <f t="shared" ca="1" si="722"/>
        <v>#DIV/0!</v>
      </c>
      <c r="AN446" s="100" t="e">
        <f t="shared" ref="AN446:AO446" ca="1" si="818">SUM(AL442:AL446)</f>
        <v>#DIV/0!</v>
      </c>
      <c r="AO446" s="100" t="e">
        <f t="shared" ca="1" si="818"/>
        <v>#DIV/0!</v>
      </c>
      <c r="AP446" s="355" t="e">
        <f t="shared" ca="1" si="724"/>
        <v>#DIV/0!</v>
      </c>
      <c r="AQ446" s="355" t="e">
        <f t="shared" ca="1" si="725"/>
        <v>#DIV/0!</v>
      </c>
      <c r="AR446" s="355" t="e">
        <f t="shared" si="726"/>
        <v>#DIV/0!</v>
      </c>
      <c r="AS446" s="355" t="e">
        <f t="shared" si="727"/>
        <v>#DIV/0!</v>
      </c>
      <c r="AT446" s="355" t="e">
        <f t="shared" ca="1" si="728"/>
        <v>#DIV/0!</v>
      </c>
      <c r="AU446" s="355" t="e">
        <f t="shared" ca="1" si="729"/>
        <v>#DIV/0!</v>
      </c>
      <c r="AV446" s="355" t="e">
        <f t="shared" ca="1" si="730"/>
        <v>#DIV/0!</v>
      </c>
      <c r="AW446" s="379">
        <f t="shared" ca="1" si="731"/>
        <v>0</v>
      </c>
      <c r="AX446" s="351">
        <f t="shared" ca="1" si="732"/>
        <v>0</v>
      </c>
      <c r="AY446" s="174">
        <f t="shared" ca="1" si="733"/>
        <v>0</v>
      </c>
      <c r="AZ446" s="174">
        <f t="shared" ca="1" si="734"/>
        <v>0</v>
      </c>
      <c r="BA446" s="351"/>
      <c r="BB446" s="174"/>
      <c r="BC446" s="174"/>
      <c r="BD446" s="352">
        <f t="shared" si="735"/>
        <v>-1</v>
      </c>
      <c r="BE446" s="267">
        <f t="shared" si="736"/>
        <v>-6</v>
      </c>
      <c r="BF446" s="267">
        <f t="shared" si="737"/>
        <v>-5</v>
      </c>
      <c r="BG446" s="354">
        <f t="shared" ca="1" si="738"/>
        <v>1</v>
      </c>
      <c r="BH446" s="100">
        <f t="shared" ca="1" si="739"/>
        <v>15</v>
      </c>
      <c r="BI446" s="100">
        <f t="shared" ca="1" si="740"/>
        <v>7</v>
      </c>
      <c r="BJ446" s="354">
        <f t="shared" ca="1" si="741"/>
        <v>0</v>
      </c>
      <c r="BK446" s="100">
        <f t="shared" ca="1" si="742"/>
        <v>0</v>
      </c>
      <c r="BL446" s="100">
        <f t="shared" ca="1" si="743"/>
        <v>0</v>
      </c>
      <c r="BM446" s="354">
        <f t="shared" ca="1" si="744"/>
        <v>0</v>
      </c>
      <c r="BN446" s="354"/>
      <c r="BQ446" s="355" t="str">
        <f t="shared" ca="1" si="745"/>
        <v/>
      </c>
      <c r="BR446" s="355" t="str">
        <f t="shared" ca="1" si="746"/>
        <v/>
      </c>
      <c r="BS446" s="355"/>
      <c r="BT446" s="355" t="str">
        <f t="shared" si="747"/>
        <v xml:space="preserve">wr6D </v>
      </c>
      <c r="BU446" s="355" t="str">
        <f t="shared" ca="1" si="748"/>
        <v xml:space="preserve">wr15'15&lt;1S </v>
      </c>
      <c r="BV446" s="355" t="str">
        <f t="shared" ca="1" si="749"/>
        <v/>
      </c>
      <c r="BW446" s="355"/>
      <c r="BX446" s="379" t="e">
        <f t="shared" ca="1" si="750"/>
        <v>#DIV/0!</v>
      </c>
      <c r="BY446" s="351" t="e">
        <f t="shared" ca="1" si="751"/>
        <v>#DIV/0!</v>
      </c>
      <c r="BZ446" s="174" t="e">
        <f t="shared" ca="1" si="752"/>
        <v>#DIV/0!</v>
      </c>
      <c r="CA446" s="174" t="e">
        <f t="shared" ca="1" si="753"/>
        <v>#DIV/0!</v>
      </c>
      <c r="CB446" s="351"/>
      <c r="CC446" s="174"/>
      <c r="CD446" s="174"/>
      <c r="CE446" s="352" t="e">
        <f t="shared" si="754"/>
        <v>#DIV/0!</v>
      </c>
      <c r="CF446" s="267" t="e">
        <f t="shared" si="755"/>
        <v>#DIV/0!</v>
      </c>
      <c r="CG446" s="267" t="e">
        <f t="shared" si="756"/>
        <v>#DIV/0!</v>
      </c>
      <c r="CH446" s="354" t="e">
        <f t="shared" ca="1" si="757"/>
        <v>#DIV/0!</v>
      </c>
      <c r="CI446" s="100" t="e">
        <f t="shared" ca="1" si="758"/>
        <v>#DIV/0!</v>
      </c>
      <c r="CJ446" s="100" t="e">
        <f t="shared" ca="1" si="759"/>
        <v>#DIV/0!</v>
      </c>
      <c r="CK446" s="354" t="e">
        <f t="shared" ca="1" si="760"/>
        <v>#DIV/0!</v>
      </c>
      <c r="CL446" s="100" t="e">
        <f t="shared" ca="1" si="761"/>
        <v>#DIV/0!</v>
      </c>
      <c r="CM446" s="100" t="e">
        <f t="shared" ca="1" si="762"/>
        <v>#DIV/0!</v>
      </c>
      <c r="CN446" s="354" t="e">
        <f t="shared" ca="1" si="763"/>
        <v>#DIV/0!</v>
      </c>
      <c r="CO446" s="354"/>
      <c r="CR446" s="355" t="e">
        <f t="shared" ca="1" si="764"/>
        <v>#DIV/0!</v>
      </c>
      <c r="CS446" s="355" t="e">
        <f t="shared" ca="1" si="765"/>
        <v>#DIV/0!</v>
      </c>
      <c r="CT446" s="355"/>
      <c r="CU446" s="355" t="e">
        <f t="shared" si="766"/>
        <v>#DIV/0!</v>
      </c>
      <c r="CV446" s="355" t="e">
        <f t="shared" ca="1" si="767"/>
        <v>#DIV/0!</v>
      </c>
      <c r="CW446" s="355" t="e">
        <f t="shared" ca="1" si="768"/>
        <v>#DIV/0!</v>
      </c>
      <c r="CX446" s="402"/>
      <c r="CY446" t="e">
        <f t="shared" ca="1" si="769"/>
        <v>#DIV/0!</v>
      </c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</row>
    <row r="447" spans="1:133" x14ac:dyDescent="0.25">
      <c r="A447" s="126">
        <v>368</v>
      </c>
      <c r="B447" s="123" t="str">
        <f>IF(ввод!F370="","",ввод!F370)</f>
        <v/>
      </c>
      <c r="C447" s="123" t="str">
        <f>IF(ввод!G370="","",ввод!G370)</f>
        <v/>
      </c>
      <c r="D447" s="123" t="str">
        <f>IF(ввод!H370="","",ввод!H370)</f>
        <v/>
      </c>
      <c r="E447" s="124" t="str">
        <f>IF(ввод!I370="","",ввод!I370)</f>
        <v/>
      </c>
      <c r="F447" s="100" t="str">
        <f t="shared" si="804"/>
        <v/>
      </c>
      <c r="G447" s="257" t="str">
        <f>IF(AND(F447&gt;=2,COUNTA(ввод!D370)=1),1,"")</f>
        <v/>
      </c>
      <c r="H447" s="100" t="e">
        <f t="shared" si="701"/>
        <v>#DIV/0!</v>
      </c>
      <c r="K447" s="100" t="e">
        <f t="shared" si="697"/>
        <v>#DIV/0!</v>
      </c>
      <c r="M447" s="100" t="e">
        <f>IF(ISNUMBER(парам!$B$8),K447-парам!$B$8,K447-$B$3)</f>
        <v>#DIV/0!</v>
      </c>
      <c r="N447" s="100" t="e">
        <f t="shared" si="698"/>
        <v>#DIV/0!</v>
      </c>
      <c r="O447" s="125" t="e">
        <f t="shared" ca="1" si="702"/>
        <v>#DIV/0!</v>
      </c>
      <c r="P447" s="100">
        <f t="shared" si="703"/>
        <v>0</v>
      </c>
      <c r="Q447" s="100">
        <f t="shared" si="699"/>
        <v>0</v>
      </c>
      <c r="R447" s="125">
        <f t="shared" ca="1" si="704"/>
        <v>0</v>
      </c>
      <c r="S447" s="100" t="e">
        <f t="shared" si="770"/>
        <v>#DIV/0!</v>
      </c>
      <c r="T447" s="100" t="e">
        <f t="shared" si="705"/>
        <v>#DIV/0!</v>
      </c>
      <c r="U447" s="125" t="e">
        <f t="shared" ca="1" si="771"/>
        <v>#DIV/0!</v>
      </c>
      <c r="V447" s="174" t="e">
        <f t="shared" ca="1" si="706"/>
        <v>#DIV/0!</v>
      </c>
      <c r="W447" s="351" t="e">
        <f t="shared" ca="1" si="707"/>
        <v>#DIV/0!</v>
      </c>
      <c r="X447" s="174" t="e">
        <f t="shared" ca="1" si="708"/>
        <v>#DIV/0!</v>
      </c>
      <c r="Y447" s="174" t="e">
        <f t="shared" ca="1" si="709"/>
        <v>#DIV/0!</v>
      </c>
      <c r="Z447" s="351" t="e">
        <f t="shared" si="710"/>
        <v>#DIV/0!</v>
      </c>
      <c r="AA447" s="174" t="e">
        <f t="shared" si="711"/>
        <v>#DIV/0!</v>
      </c>
      <c r="AB447" s="174" t="e">
        <f t="shared" si="712"/>
        <v>#DIV/0!</v>
      </c>
      <c r="AC447" s="352" t="e">
        <f t="shared" si="772"/>
        <v>#DIV/0!</v>
      </c>
      <c r="AD447" s="267" t="e">
        <f t="shared" si="713"/>
        <v>#DIV/0!</v>
      </c>
      <c r="AE447" s="267" t="e">
        <f t="shared" si="714"/>
        <v>#DIV/0!</v>
      </c>
      <c r="AF447" s="354" t="e">
        <f t="shared" ca="1" si="715"/>
        <v>#DIV/0!</v>
      </c>
      <c r="AG447" s="100" t="e">
        <f t="shared" ca="1" si="716"/>
        <v>#DIV/0!</v>
      </c>
      <c r="AH447" s="100" t="e">
        <f t="shared" ca="1" si="717"/>
        <v>#DIV/0!</v>
      </c>
      <c r="AI447" s="354" t="e">
        <f t="shared" ca="1" si="718"/>
        <v>#DIV/0!</v>
      </c>
      <c r="AJ447" s="100" t="e">
        <f t="shared" ca="1" si="719"/>
        <v>#DIV/0!</v>
      </c>
      <c r="AK447" s="100" t="e">
        <f t="shared" ca="1" si="720"/>
        <v>#DIV/0!</v>
      </c>
      <c r="AL447" s="354" t="e">
        <f t="shared" ca="1" si="721"/>
        <v>#DIV/0!</v>
      </c>
      <c r="AM447" s="354" t="e">
        <f t="shared" ca="1" si="722"/>
        <v>#DIV/0!</v>
      </c>
      <c r="AN447" s="100" t="e">
        <f t="shared" ref="AN447:AO447" ca="1" si="819">SUM(AL443:AL447)</f>
        <v>#DIV/0!</v>
      </c>
      <c r="AO447" s="100" t="e">
        <f t="shared" ca="1" si="819"/>
        <v>#DIV/0!</v>
      </c>
      <c r="AP447" s="355" t="e">
        <f t="shared" ca="1" si="724"/>
        <v>#DIV/0!</v>
      </c>
      <c r="AQ447" s="355" t="e">
        <f t="shared" ca="1" si="725"/>
        <v>#DIV/0!</v>
      </c>
      <c r="AR447" s="355" t="e">
        <f t="shared" si="726"/>
        <v>#DIV/0!</v>
      </c>
      <c r="AS447" s="355" t="e">
        <f t="shared" si="727"/>
        <v>#DIV/0!</v>
      </c>
      <c r="AT447" s="355" t="e">
        <f t="shared" ca="1" si="728"/>
        <v>#DIV/0!</v>
      </c>
      <c r="AU447" s="355" t="e">
        <f t="shared" ca="1" si="729"/>
        <v>#DIV/0!</v>
      </c>
      <c r="AV447" s="355" t="e">
        <f t="shared" ca="1" si="730"/>
        <v>#DIV/0!</v>
      </c>
      <c r="AW447" s="379">
        <f t="shared" ca="1" si="731"/>
        <v>0</v>
      </c>
      <c r="AX447" s="351">
        <f t="shared" ca="1" si="732"/>
        <v>0</v>
      </c>
      <c r="AY447" s="174">
        <f t="shared" ca="1" si="733"/>
        <v>0</v>
      </c>
      <c r="AZ447" s="174">
        <f t="shared" ca="1" si="734"/>
        <v>0</v>
      </c>
      <c r="BA447" s="351"/>
      <c r="BB447" s="174"/>
      <c r="BC447" s="174"/>
      <c r="BD447" s="352">
        <f t="shared" si="735"/>
        <v>-1</v>
      </c>
      <c r="BE447" s="267">
        <f t="shared" si="736"/>
        <v>-6</v>
      </c>
      <c r="BF447" s="267">
        <f t="shared" si="737"/>
        <v>-5</v>
      </c>
      <c r="BG447" s="354">
        <f t="shared" ca="1" si="738"/>
        <v>1</v>
      </c>
      <c r="BH447" s="100">
        <f t="shared" ca="1" si="739"/>
        <v>15</v>
      </c>
      <c r="BI447" s="100">
        <f t="shared" ca="1" si="740"/>
        <v>7</v>
      </c>
      <c r="BJ447" s="354">
        <f t="shared" ca="1" si="741"/>
        <v>0</v>
      </c>
      <c r="BK447" s="100">
        <f t="shared" ca="1" si="742"/>
        <v>0</v>
      </c>
      <c r="BL447" s="100">
        <f t="shared" ca="1" si="743"/>
        <v>0</v>
      </c>
      <c r="BM447" s="354">
        <f t="shared" ca="1" si="744"/>
        <v>0</v>
      </c>
      <c r="BN447" s="354"/>
      <c r="BQ447" s="355" t="str">
        <f t="shared" ca="1" si="745"/>
        <v/>
      </c>
      <c r="BR447" s="355" t="str">
        <f t="shared" ca="1" si="746"/>
        <v/>
      </c>
      <c r="BS447" s="355"/>
      <c r="BT447" s="355" t="str">
        <f t="shared" si="747"/>
        <v xml:space="preserve">wr6D </v>
      </c>
      <c r="BU447" s="355" t="str">
        <f t="shared" ca="1" si="748"/>
        <v xml:space="preserve">wr15'15&lt;1S </v>
      </c>
      <c r="BV447" s="355" t="str">
        <f t="shared" ca="1" si="749"/>
        <v/>
      </c>
      <c r="BW447" s="355"/>
      <c r="BX447" s="379" t="e">
        <f t="shared" ca="1" si="750"/>
        <v>#DIV/0!</v>
      </c>
      <c r="BY447" s="351" t="e">
        <f t="shared" ca="1" si="751"/>
        <v>#DIV/0!</v>
      </c>
      <c r="BZ447" s="174" t="e">
        <f t="shared" ca="1" si="752"/>
        <v>#DIV/0!</v>
      </c>
      <c r="CA447" s="174" t="e">
        <f t="shared" ca="1" si="753"/>
        <v>#DIV/0!</v>
      </c>
      <c r="CB447" s="351"/>
      <c r="CC447" s="174"/>
      <c r="CD447" s="174"/>
      <c r="CE447" s="352" t="e">
        <f t="shared" si="754"/>
        <v>#DIV/0!</v>
      </c>
      <c r="CF447" s="267" t="e">
        <f t="shared" si="755"/>
        <v>#DIV/0!</v>
      </c>
      <c r="CG447" s="267" t="e">
        <f t="shared" si="756"/>
        <v>#DIV/0!</v>
      </c>
      <c r="CH447" s="354" t="e">
        <f t="shared" ca="1" si="757"/>
        <v>#DIV/0!</v>
      </c>
      <c r="CI447" s="100" t="e">
        <f t="shared" ca="1" si="758"/>
        <v>#DIV/0!</v>
      </c>
      <c r="CJ447" s="100" t="e">
        <f t="shared" ca="1" si="759"/>
        <v>#DIV/0!</v>
      </c>
      <c r="CK447" s="354" t="e">
        <f t="shared" ca="1" si="760"/>
        <v>#DIV/0!</v>
      </c>
      <c r="CL447" s="100" t="e">
        <f t="shared" ca="1" si="761"/>
        <v>#DIV/0!</v>
      </c>
      <c r="CM447" s="100" t="e">
        <f t="shared" ca="1" si="762"/>
        <v>#DIV/0!</v>
      </c>
      <c r="CN447" s="354" t="e">
        <f t="shared" ca="1" si="763"/>
        <v>#DIV/0!</v>
      </c>
      <c r="CO447" s="354"/>
      <c r="CR447" s="355" t="e">
        <f t="shared" ca="1" si="764"/>
        <v>#DIV/0!</v>
      </c>
      <c r="CS447" s="355" t="e">
        <f t="shared" ca="1" si="765"/>
        <v>#DIV/0!</v>
      </c>
      <c r="CT447" s="355"/>
      <c r="CU447" s="355" t="e">
        <f t="shared" si="766"/>
        <v>#DIV/0!</v>
      </c>
      <c r="CV447" s="355" t="e">
        <f t="shared" ca="1" si="767"/>
        <v>#DIV/0!</v>
      </c>
      <c r="CW447" s="355" t="e">
        <f t="shared" ca="1" si="768"/>
        <v>#DIV/0!</v>
      </c>
      <c r="CX447" s="402"/>
      <c r="CY447" t="e">
        <f t="shared" ca="1" si="769"/>
        <v>#DIV/0!</v>
      </c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</row>
    <row r="448" spans="1:133" x14ac:dyDescent="0.25">
      <c r="A448" s="126">
        <v>369</v>
      </c>
      <c r="B448" s="123" t="str">
        <f>IF(ввод!F371="","",ввод!F371)</f>
        <v/>
      </c>
      <c r="C448" s="123" t="str">
        <f>IF(ввод!G371="","",ввод!G371)</f>
        <v/>
      </c>
      <c r="D448" s="123" t="str">
        <f>IF(ввод!H371="","",ввод!H371)</f>
        <v/>
      </c>
      <c r="E448" s="124" t="str">
        <f>IF(ввод!I371="","",ввод!I371)</f>
        <v/>
      </c>
      <c r="F448" s="100" t="str">
        <f t="shared" si="804"/>
        <v/>
      </c>
      <c r="G448" s="257" t="str">
        <f>IF(AND(F448&gt;=2,COUNTA(ввод!D371)=1),1,"")</f>
        <v/>
      </c>
      <c r="H448" s="100" t="e">
        <f t="shared" si="701"/>
        <v>#DIV/0!</v>
      </c>
      <c r="K448" s="100" t="e">
        <f t="shared" si="697"/>
        <v>#DIV/0!</v>
      </c>
      <c r="M448" s="100" t="e">
        <f>IF(ISNUMBER(парам!$B$8),K448-парам!$B$8,K448-$B$3)</f>
        <v>#DIV/0!</v>
      </c>
      <c r="N448" s="100" t="e">
        <f t="shared" si="698"/>
        <v>#DIV/0!</v>
      </c>
      <c r="O448" s="125" t="e">
        <f t="shared" ca="1" si="702"/>
        <v>#DIV/0!</v>
      </c>
      <c r="P448" s="100">
        <f t="shared" si="703"/>
        <v>0</v>
      </c>
      <c r="Q448" s="100">
        <f t="shared" si="699"/>
        <v>0</v>
      </c>
      <c r="R448" s="125">
        <f t="shared" ca="1" si="704"/>
        <v>0</v>
      </c>
      <c r="S448" s="100" t="e">
        <f t="shared" si="770"/>
        <v>#DIV/0!</v>
      </c>
      <c r="T448" s="100" t="e">
        <f t="shared" si="705"/>
        <v>#DIV/0!</v>
      </c>
      <c r="U448" s="125" t="e">
        <f t="shared" ca="1" si="771"/>
        <v>#DIV/0!</v>
      </c>
      <c r="V448" s="174" t="e">
        <f t="shared" ca="1" si="706"/>
        <v>#DIV/0!</v>
      </c>
      <c r="W448" s="351" t="e">
        <f t="shared" ca="1" si="707"/>
        <v>#DIV/0!</v>
      </c>
      <c r="X448" s="174" t="e">
        <f t="shared" ca="1" si="708"/>
        <v>#DIV/0!</v>
      </c>
      <c r="Y448" s="174" t="e">
        <f t="shared" ca="1" si="709"/>
        <v>#DIV/0!</v>
      </c>
      <c r="Z448" s="351" t="e">
        <f t="shared" si="710"/>
        <v>#DIV/0!</v>
      </c>
      <c r="AA448" s="174" t="e">
        <f t="shared" si="711"/>
        <v>#DIV/0!</v>
      </c>
      <c r="AB448" s="174" t="e">
        <f t="shared" si="712"/>
        <v>#DIV/0!</v>
      </c>
      <c r="AC448" s="352" t="e">
        <f t="shared" si="772"/>
        <v>#DIV/0!</v>
      </c>
      <c r="AD448" s="267" t="e">
        <f t="shared" si="713"/>
        <v>#DIV/0!</v>
      </c>
      <c r="AE448" s="267" t="e">
        <f t="shared" si="714"/>
        <v>#DIV/0!</v>
      </c>
      <c r="AF448" s="354" t="e">
        <f t="shared" ca="1" si="715"/>
        <v>#DIV/0!</v>
      </c>
      <c r="AG448" s="100" t="e">
        <f t="shared" ca="1" si="716"/>
        <v>#DIV/0!</v>
      </c>
      <c r="AH448" s="100" t="e">
        <f t="shared" ca="1" si="717"/>
        <v>#DIV/0!</v>
      </c>
      <c r="AI448" s="354" t="e">
        <f t="shared" ca="1" si="718"/>
        <v>#DIV/0!</v>
      </c>
      <c r="AJ448" s="100" t="e">
        <f t="shared" ca="1" si="719"/>
        <v>#DIV/0!</v>
      </c>
      <c r="AK448" s="100" t="e">
        <f t="shared" ca="1" si="720"/>
        <v>#DIV/0!</v>
      </c>
      <c r="AL448" s="354" t="e">
        <f t="shared" ca="1" si="721"/>
        <v>#DIV/0!</v>
      </c>
      <c r="AM448" s="354" t="e">
        <f t="shared" ca="1" si="722"/>
        <v>#DIV/0!</v>
      </c>
      <c r="AN448" s="100" t="e">
        <f t="shared" ref="AN448:AO448" ca="1" si="820">SUM(AL444:AL448)</f>
        <v>#DIV/0!</v>
      </c>
      <c r="AO448" s="100" t="e">
        <f t="shared" ca="1" si="820"/>
        <v>#DIV/0!</v>
      </c>
      <c r="AP448" s="355" t="e">
        <f t="shared" ca="1" si="724"/>
        <v>#DIV/0!</v>
      </c>
      <c r="AQ448" s="355" t="e">
        <f t="shared" ca="1" si="725"/>
        <v>#DIV/0!</v>
      </c>
      <c r="AR448" s="355" t="e">
        <f t="shared" si="726"/>
        <v>#DIV/0!</v>
      </c>
      <c r="AS448" s="355" t="e">
        <f t="shared" si="727"/>
        <v>#DIV/0!</v>
      </c>
      <c r="AT448" s="355" t="e">
        <f t="shared" ca="1" si="728"/>
        <v>#DIV/0!</v>
      </c>
      <c r="AU448" s="355" t="e">
        <f t="shared" ca="1" si="729"/>
        <v>#DIV/0!</v>
      </c>
      <c r="AV448" s="355" t="e">
        <f t="shared" ca="1" si="730"/>
        <v>#DIV/0!</v>
      </c>
      <c r="AW448" s="379">
        <f t="shared" ca="1" si="731"/>
        <v>0</v>
      </c>
      <c r="AX448" s="351">
        <f t="shared" ca="1" si="732"/>
        <v>0</v>
      </c>
      <c r="AY448" s="174">
        <f t="shared" ca="1" si="733"/>
        <v>0</v>
      </c>
      <c r="AZ448" s="174">
        <f t="shared" ca="1" si="734"/>
        <v>0</v>
      </c>
      <c r="BA448" s="351"/>
      <c r="BB448" s="174"/>
      <c r="BC448" s="174"/>
      <c r="BD448" s="352">
        <f t="shared" si="735"/>
        <v>-1</v>
      </c>
      <c r="BE448" s="267">
        <f t="shared" si="736"/>
        <v>-6</v>
      </c>
      <c r="BF448" s="267">
        <f t="shared" si="737"/>
        <v>-5</v>
      </c>
      <c r="BG448" s="354">
        <f t="shared" ca="1" si="738"/>
        <v>1</v>
      </c>
      <c r="BH448" s="100">
        <f t="shared" ca="1" si="739"/>
        <v>15</v>
      </c>
      <c r="BI448" s="100">
        <f t="shared" ca="1" si="740"/>
        <v>7</v>
      </c>
      <c r="BJ448" s="354">
        <f t="shared" ca="1" si="741"/>
        <v>0</v>
      </c>
      <c r="BK448" s="100">
        <f t="shared" ca="1" si="742"/>
        <v>0</v>
      </c>
      <c r="BL448" s="100">
        <f t="shared" ca="1" si="743"/>
        <v>0</v>
      </c>
      <c r="BM448" s="354">
        <f t="shared" ca="1" si="744"/>
        <v>0</v>
      </c>
      <c r="BN448" s="354"/>
      <c r="BQ448" s="355" t="str">
        <f t="shared" ca="1" si="745"/>
        <v/>
      </c>
      <c r="BR448" s="355" t="str">
        <f t="shared" ca="1" si="746"/>
        <v/>
      </c>
      <c r="BS448" s="355"/>
      <c r="BT448" s="355" t="str">
        <f t="shared" si="747"/>
        <v xml:space="preserve">wr6D </v>
      </c>
      <c r="BU448" s="355" t="str">
        <f t="shared" ca="1" si="748"/>
        <v xml:space="preserve">wr15'15&lt;1S </v>
      </c>
      <c r="BV448" s="355" t="str">
        <f t="shared" ca="1" si="749"/>
        <v/>
      </c>
      <c r="BW448" s="355"/>
      <c r="BX448" s="379" t="e">
        <f t="shared" ca="1" si="750"/>
        <v>#DIV/0!</v>
      </c>
      <c r="BY448" s="351" t="e">
        <f t="shared" ca="1" si="751"/>
        <v>#DIV/0!</v>
      </c>
      <c r="BZ448" s="174" t="e">
        <f t="shared" ca="1" si="752"/>
        <v>#DIV/0!</v>
      </c>
      <c r="CA448" s="174" t="e">
        <f t="shared" ca="1" si="753"/>
        <v>#DIV/0!</v>
      </c>
      <c r="CB448" s="351"/>
      <c r="CC448" s="174"/>
      <c r="CD448" s="174"/>
      <c r="CE448" s="352" t="e">
        <f t="shared" si="754"/>
        <v>#DIV/0!</v>
      </c>
      <c r="CF448" s="267" t="e">
        <f t="shared" si="755"/>
        <v>#DIV/0!</v>
      </c>
      <c r="CG448" s="267" t="e">
        <f t="shared" si="756"/>
        <v>#DIV/0!</v>
      </c>
      <c r="CH448" s="354" t="e">
        <f t="shared" ca="1" si="757"/>
        <v>#DIV/0!</v>
      </c>
      <c r="CI448" s="100" t="e">
        <f t="shared" ca="1" si="758"/>
        <v>#DIV/0!</v>
      </c>
      <c r="CJ448" s="100" t="e">
        <f t="shared" ca="1" si="759"/>
        <v>#DIV/0!</v>
      </c>
      <c r="CK448" s="354" t="e">
        <f t="shared" ca="1" si="760"/>
        <v>#DIV/0!</v>
      </c>
      <c r="CL448" s="100" t="e">
        <f t="shared" ca="1" si="761"/>
        <v>#DIV/0!</v>
      </c>
      <c r="CM448" s="100" t="e">
        <f t="shared" ca="1" si="762"/>
        <v>#DIV/0!</v>
      </c>
      <c r="CN448" s="354" t="e">
        <f t="shared" ca="1" si="763"/>
        <v>#DIV/0!</v>
      </c>
      <c r="CO448" s="354"/>
      <c r="CR448" s="355" t="e">
        <f t="shared" ca="1" si="764"/>
        <v>#DIV/0!</v>
      </c>
      <c r="CS448" s="355" t="e">
        <f t="shared" ca="1" si="765"/>
        <v>#DIV/0!</v>
      </c>
      <c r="CT448" s="355"/>
      <c r="CU448" s="355" t="e">
        <f t="shared" si="766"/>
        <v>#DIV/0!</v>
      </c>
      <c r="CV448" s="355" t="e">
        <f t="shared" ca="1" si="767"/>
        <v>#DIV/0!</v>
      </c>
      <c r="CW448" s="355" t="e">
        <f t="shared" ca="1" si="768"/>
        <v>#DIV/0!</v>
      </c>
      <c r="CX448" s="402"/>
      <c r="CY448" t="e">
        <f t="shared" ca="1" si="769"/>
        <v>#DIV/0!</v>
      </c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</row>
    <row r="449" spans="1:133" x14ac:dyDescent="0.25">
      <c r="A449" s="126">
        <v>370</v>
      </c>
      <c r="B449" s="123" t="str">
        <f>IF(ввод!F372="","",ввод!F372)</f>
        <v/>
      </c>
      <c r="C449" s="123" t="str">
        <f>IF(ввод!G372="","",ввод!G372)</f>
        <v/>
      </c>
      <c r="D449" s="123" t="str">
        <f>IF(ввод!H372="","",ввод!H372)</f>
        <v/>
      </c>
      <c r="E449" s="124" t="str">
        <f>IF(ввод!I372="","",ввод!I372)</f>
        <v/>
      </c>
      <c r="F449" s="100" t="str">
        <f t="shared" si="804"/>
        <v/>
      </c>
      <c r="G449" s="257" t="str">
        <f>IF(AND(F449&gt;=2,COUNTA(ввод!D372)=1),1,"")</f>
        <v/>
      </c>
      <c r="H449" s="100" t="e">
        <f t="shared" si="701"/>
        <v>#DIV/0!</v>
      </c>
      <c r="K449" s="100" t="e">
        <f t="shared" si="697"/>
        <v>#DIV/0!</v>
      </c>
      <c r="M449" s="100" t="e">
        <f>IF(ISNUMBER(парам!$B$8),K449-парам!$B$8,K449-$B$3)</f>
        <v>#DIV/0!</v>
      </c>
      <c r="N449" s="100" t="e">
        <f t="shared" si="698"/>
        <v>#DIV/0!</v>
      </c>
      <c r="O449" s="125" t="e">
        <f t="shared" ca="1" si="702"/>
        <v>#DIV/0!</v>
      </c>
      <c r="P449" s="100">
        <f t="shared" si="703"/>
        <v>0</v>
      </c>
      <c r="Q449" s="100">
        <f t="shared" si="699"/>
        <v>0</v>
      </c>
      <c r="R449" s="125">
        <f t="shared" ca="1" si="704"/>
        <v>0</v>
      </c>
      <c r="S449" s="100" t="e">
        <f t="shared" si="770"/>
        <v>#DIV/0!</v>
      </c>
      <c r="T449" s="100" t="e">
        <f t="shared" si="705"/>
        <v>#DIV/0!</v>
      </c>
      <c r="U449" s="125" t="e">
        <f t="shared" ca="1" si="771"/>
        <v>#DIV/0!</v>
      </c>
      <c r="V449" s="174" t="e">
        <f t="shared" ca="1" si="706"/>
        <v>#DIV/0!</v>
      </c>
      <c r="W449" s="351" t="e">
        <f t="shared" ca="1" si="707"/>
        <v>#DIV/0!</v>
      </c>
      <c r="X449" s="174" t="e">
        <f t="shared" ca="1" si="708"/>
        <v>#DIV/0!</v>
      </c>
      <c r="Y449" s="174" t="e">
        <f t="shared" ca="1" si="709"/>
        <v>#DIV/0!</v>
      </c>
      <c r="Z449" s="351" t="e">
        <f t="shared" si="710"/>
        <v>#DIV/0!</v>
      </c>
      <c r="AA449" s="174" t="e">
        <f t="shared" si="711"/>
        <v>#DIV/0!</v>
      </c>
      <c r="AB449" s="174" t="e">
        <f t="shared" si="712"/>
        <v>#DIV/0!</v>
      </c>
      <c r="AC449" s="352" t="e">
        <f t="shared" si="772"/>
        <v>#DIV/0!</v>
      </c>
      <c r="AD449" s="267" t="e">
        <f t="shared" si="713"/>
        <v>#DIV/0!</v>
      </c>
      <c r="AE449" s="267" t="e">
        <f t="shared" si="714"/>
        <v>#DIV/0!</v>
      </c>
      <c r="AF449" s="354" t="e">
        <f t="shared" ca="1" si="715"/>
        <v>#DIV/0!</v>
      </c>
      <c r="AG449" s="100" t="e">
        <f t="shared" ca="1" si="716"/>
        <v>#DIV/0!</v>
      </c>
      <c r="AH449" s="100" t="e">
        <f t="shared" ca="1" si="717"/>
        <v>#DIV/0!</v>
      </c>
      <c r="AI449" s="354" t="e">
        <f t="shared" ca="1" si="718"/>
        <v>#DIV/0!</v>
      </c>
      <c r="AJ449" s="100" t="e">
        <f t="shared" ca="1" si="719"/>
        <v>#DIV/0!</v>
      </c>
      <c r="AK449" s="100" t="e">
        <f t="shared" ca="1" si="720"/>
        <v>#DIV/0!</v>
      </c>
      <c r="AL449" s="354" t="e">
        <f t="shared" ca="1" si="721"/>
        <v>#DIV/0!</v>
      </c>
      <c r="AM449" s="354" t="e">
        <f t="shared" ca="1" si="722"/>
        <v>#DIV/0!</v>
      </c>
      <c r="AN449" s="100" t="e">
        <f t="shared" ref="AN449:AO449" ca="1" si="821">SUM(AL445:AL449)</f>
        <v>#DIV/0!</v>
      </c>
      <c r="AO449" s="100" t="e">
        <f t="shared" ca="1" si="821"/>
        <v>#DIV/0!</v>
      </c>
      <c r="AP449" s="355" t="e">
        <f t="shared" ca="1" si="724"/>
        <v>#DIV/0!</v>
      </c>
      <c r="AQ449" s="355" t="e">
        <f t="shared" ca="1" si="725"/>
        <v>#DIV/0!</v>
      </c>
      <c r="AR449" s="355" t="e">
        <f t="shared" si="726"/>
        <v>#DIV/0!</v>
      </c>
      <c r="AS449" s="355" t="e">
        <f t="shared" si="727"/>
        <v>#DIV/0!</v>
      </c>
      <c r="AT449" s="355" t="e">
        <f t="shared" ca="1" si="728"/>
        <v>#DIV/0!</v>
      </c>
      <c r="AU449" s="355" t="e">
        <f t="shared" ca="1" si="729"/>
        <v>#DIV/0!</v>
      </c>
      <c r="AV449" s="355" t="e">
        <f t="shared" ca="1" si="730"/>
        <v>#DIV/0!</v>
      </c>
      <c r="AW449" s="379">
        <f t="shared" ca="1" si="731"/>
        <v>0</v>
      </c>
      <c r="AX449" s="351">
        <f t="shared" ca="1" si="732"/>
        <v>0</v>
      </c>
      <c r="AY449" s="174">
        <f t="shared" ca="1" si="733"/>
        <v>0</v>
      </c>
      <c r="AZ449" s="174">
        <f t="shared" ca="1" si="734"/>
        <v>0</v>
      </c>
      <c r="BA449" s="351"/>
      <c r="BB449" s="174"/>
      <c r="BC449" s="174"/>
      <c r="BD449" s="352">
        <f t="shared" si="735"/>
        <v>-1</v>
      </c>
      <c r="BE449" s="267">
        <f t="shared" si="736"/>
        <v>-6</v>
      </c>
      <c r="BF449" s="267">
        <f t="shared" si="737"/>
        <v>-5</v>
      </c>
      <c r="BG449" s="354">
        <f t="shared" ca="1" si="738"/>
        <v>1</v>
      </c>
      <c r="BH449" s="100">
        <f t="shared" ca="1" si="739"/>
        <v>15</v>
      </c>
      <c r="BI449" s="100">
        <f t="shared" ca="1" si="740"/>
        <v>7</v>
      </c>
      <c r="BJ449" s="354">
        <f t="shared" ca="1" si="741"/>
        <v>0</v>
      </c>
      <c r="BK449" s="100">
        <f t="shared" ca="1" si="742"/>
        <v>0</v>
      </c>
      <c r="BL449" s="100">
        <f t="shared" ca="1" si="743"/>
        <v>0</v>
      </c>
      <c r="BM449" s="354">
        <f t="shared" ca="1" si="744"/>
        <v>0</v>
      </c>
      <c r="BN449" s="354"/>
      <c r="BQ449" s="355" t="str">
        <f t="shared" ca="1" si="745"/>
        <v/>
      </c>
      <c r="BR449" s="355" t="str">
        <f t="shared" ca="1" si="746"/>
        <v/>
      </c>
      <c r="BS449" s="355"/>
      <c r="BT449" s="355" t="str">
        <f t="shared" si="747"/>
        <v xml:space="preserve">wr6D </v>
      </c>
      <c r="BU449" s="355" t="str">
        <f t="shared" ca="1" si="748"/>
        <v xml:space="preserve">wr15'15&lt;1S </v>
      </c>
      <c r="BV449" s="355" t="str">
        <f t="shared" ca="1" si="749"/>
        <v/>
      </c>
      <c r="BW449" s="355"/>
      <c r="BX449" s="379" t="e">
        <f t="shared" ca="1" si="750"/>
        <v>#DIV/0!</v>
      </c>
      <c r="BY449" s="351" t="e">
        <f t="shared" ca="1" si="751"/>
        <v>#DIV/0!</v>
      </c>
      <c r="BZ449" s="174" t="e">
        <f t="shared" ca="1" si="752"/>
        <v>#DIV/0!</v>
      </c>
      <c r="CA449" s="174" t="e">
        <f t="shared" ca="1" si="753"/>
        <v>#DIV/0!</v>
      </c>
      <c r="CB449" s="351"/>
      <c r="CC449" s="174"/>
      <c r="CD449" s="174"/>
      <c r="CE449" s="352" t="e">
        <f t="shared" si="754"/>
        <v>#DIV/0!</v>
      </c>
      <c r="CF449" s="267" t="e">
        <f t="shared" si="755"/>
        <v>#DIV/0!</v>
      </c>
      <c r="CG449" s="267" t="e">
        <f t="shared" si="756"/>
        <v>#DIV/0!</v>
      </c>
      <c r="CH449" s="354" t="e">
        <f t="shared" ca="1" si="757"/>
        <v>#DIV/0!</v>
      </c>
      <c r="CI449" s="100" t="e">
        <f t="shared" ca="1" si="758"/>
        <v>#DIV/0!</v>
      </c>
      <c r="CJ449" s="100" t="e">
        <f t="shared" ca="1" si="759"/>
        <v>#DIV/0!</v>
      </c>
      <c r="CK449" s="354" t="e">
        <f t="shared" ca="1" si="760"/>
        <v>#DIV/0!</v>
      </c>
      <c r="CL449" s="100" t="e">
        <f t="shared" ca="1" si="761"/>
        <v>#DIV/0!</v>
      </c>
      <c r="CM449" s="100" t="e">
        <f t="shared" ca="1" si="762"/>
        <v>#DIV/0!</v>
      </c>
      <c r="CN449" s="354" t="e">
        <f t="shared" ca="1" si="763"/>
        <v>#DIV/0!</v>
      </c>
      <c r="CO449" s="354"/>
      <c r="CR449" s="355" t="e">
        <f t="shared" ca="1" si="764"/>
        <v>#DIV/0!</v>
      </c>
      <c r="CS449" s="355" t="e">
        <f t="shared" ca="1" si="765"/>
        <v>#DIV/0!</v>
      </c>
      <c r="CT449" s="355"/>
      <c r="CU449" s="355" t="e">
        <f t="shared" si="766"/>
        <v>#DIV/0!</v>
      </c>
      <c r="CV449" s="355" t="e">
        <f t="shared" ca="1" si="767"/>
        <v>#DIV/0!</v>
      </c>
      <c r="CW449" s="355" t="e">
        <f t="shared" ca="1" si="768"/>
        <v>#DIV/0!</v>
      </c>
      <c r="CX449" s="402"/>
      <c r="CY449" t="e">
        <f t="shared" ca="1" si="769"/>
        <v>#DIV/0!</v>
      </c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</row>
    <row r="450" spans="1:133" x14ac:dyDescent="0.25">
      <c r="A450" s="126">
        <v>371</v>
      </c>
      <c r="B450" s="123" t="str">
        <f>IF(ввод!F373="","",ввод!F373)</f>
        <v/>
      </c>
      <c r="C450" s="123" t="str">
        <f>IF(ввод!G373="","",ввод!G373)</f>
        <v/>
      </c>
      <c r="D450" s="123" t="str">
        <f>IF(ввод!H373="","",ввод!H373)</f>
        <v/>
      </c>
      <c r="E450" s="124" t="str">
        <f>IF(ввод!I373="","",ввод!I373)</f>
        <v/>
      </c>
      <c r="F450" s="100" t="str">
        <f t="shared" si="804"/>
        <v/>
      </c>
      <c r="G450" s="257" t="str">
        <f>IF(AND(F450&gt;=2,COUNTA(ввод!D373)=1),1,"")</f>
        <v/>
      </c>
      <c r="H450" s="100" t="e">
        <f t="shared" si="701"/>
        <v>#DIV/0!</v>
      </c>
      <c r="K450" s="100" t="e">
        <f t="shared" si="697"/>
        <v>#DIV/0!</v>
      </c>
      <c r="M450" s="100" t="e">
        <f>IF(ISNUMBER(парам!$B$8),K450-парам!$B$8,K450-$B$3)</f>
        <v>#DIV/0!</v>
      </c>
      <c r="N450" s="100" t="e">
        <f t="shared" si="698"/>
        <v>#DIV/0!</v>
      </c>
      <c r="O450" s="125" t="e">
        <f t="shared" ca="1" si="702"/>
        <v>#DIV/0!</v>
      </c>
      <c r="P450" s="100">
        <f t="shared" si="703"/>
        <v>0</v>
      </c>
      <c r="Q450" s="100">
        <f t="shared" si="699"/>
        <v>0</v>
      </c>
      <c r="R450" s="125">
        <f t="shared" ca="1" si="704"/>
        <v>0</v>
      </c>
      <c r="S450" s="100" t="e">
        <f t="shared" si="770"/>
        <v>#DIV/0!</v>
      </c>
      <c r="T450" s="100" t="e">
        <f t="shared" si="705"/>
        <v>#DIV/0!</v>
      </c>
      <c r="U450" s="125" t="e">
        <f t="shared" ca="1" si="771"/>
        <v>#DIV/0!</v>
      </c>
      <c r="V450" s="174" t="e">
        <f t="shared" ca="1" si="706"/>
        <v>#DIV/0!</v>
      </c>
      <c r="W450" s="351" t="e">
        <f t="shared" ca="1" si="707"/>
        <v>#DIV/0!</v>
      </c>
      <c r="X450" s="174" t="e">
        <f t="shared" ca="1" si="708"/>
        <v>#DIV/0!</v>
      </c>
      <c r="Y450" s="174" t="e">
        <f t="shared" ca="1" si="709"/>
        <v>#DIV/0!</v>
      </c>
      <c r="Z450" s="351" t="e">
        <f t="shared" si="710"/>
        <v>#DIV/0!</v>
      </c>
      <c r="AA450" s="174" t="e">
        <f t="shared" si="711"/>
        <v>#DIV/0!</v>
      </c>
      <c r="AB450" s="174" t="e">
        <f t="shared" si="712"/>
        <v>#DIV/0!</v>
      </c>
      <c r="AC450" s="352" t="e">
        <f t="shared" si="772"/>
        <v>#DIV/0!</v>
      </c>
      <c r="AD450" s="267" t="e">
        <f t="shared" si="713"/>
        <v>#DIV/0!</v>
      </c>
      <c r="AE450" s="267" t="e">
        <f t="shared" si="714"/>
        <v>#DIV/0!</v>
      </c>
      <c r="AF450" s="354" t="e">
        <f t="shared" ca="1" si="715"/>
        <v>#DIV/0!</v>
      </c>
      <c r="AG450" s="100" t="e">
        <f t="shared" ca="1" si="716"/>
        <v>#DIV/0!</v>
      </c>
      <c r="AH450" s="100" t="e">
        <f t="shared" ca="1" si="717"/>
        <v>#DIV/0!</v>
      </c>
      <c r="AI450" s="354" t="e">
        <f t="shared" ca="1" si="718"/>
        <v>#DIV/0!</v>
      </c>
      <c r="AJ450" s="100" t="e">
        <f t="shared" ca="1" si="719"/>
        <v>#DIV/0!</v>
      </c>
      <c r="AK450" s="100" t="e">
        <f t="shared" ca="1" si="720"/>
        <v>#DIV/0!</v>
      </c>
      <c r="AL450" s="354" t="e">
        <f t="shared" ca="1" si="721"/>
        <v>#DIV/0!</v>
      </c>
      <c r="AM450" s="354" t="e">
        <f t="shared" ca="1" si="722"/>
        <v>#DIV/0!</v>
      </c>
      <c r="AN450" s="100" t="e">
        <f t="shared" ref="AN450:AO450" ca="1" si="822">SUM(AL446:AL450)</f>
        <v>#DIV/0!</v>
      </c>
      <c r="AO450" s="100" t="e">
        <f t="shared" ca="1" si="822"/>
        <v>#DIV/0!</v>
      </c>
      <c r="AP450" s="355" t="e">
        <f t="shared" ca="1" si="724"/>
        <v>#DIV/0!</v>
      </c>
      <c r="AQ450" s="355" t="e">
        <f t="shared" ca="1" si="725"/>
        <v>#DIV/0!</v>
      </c>
      <c r="AR450" s="355" t="e">
        <f t="shared" si="726"/>
        <v>#DIV/0!</v>
      </c>
      <c r="AS450" s="355" t="e">
        <f t="shared" si="727"/>
        <v>#DIV/0!</v>
      </c>
      <c r="AT450" s="355" t="e">
        <f t="shared" ca="1" si="728"/>
        <v>#DIV/0!</v>
      </c>
      <c r="AU450" s="355" t="e">
        <f t="shared" ca="1" si="729"/>
        <v>#DIV/0!</v>
      </c>
      <c r="AV450" s="355" t="e">
        <f t="shared" ca="1" si="730"/>
        <v>#DIV/0!</v>
      </c>
      <c r="AW450" s="379">
        <f t="shared" ca="1" si="731"/>
        <v>0</v>
      </c>
      <c r="AX450" s="351">
        <f t="shared" ca="1" si="732"/>
        <v>0</v>
      </c>
      <c r="AY450" s="174">
        <f t="shared" ca="1" si="733"/>
        <v>0</v>
      </c>
      <c r="AZ450" s="174">
        <f t="shared" ca="1" si="734"/>
        <v>0</v>
      </c>
      <c r="BA450" s="351"/>
      <c r="BB450" s="174"/>
      <c r="BC450" s="174"/>
      <c r="BD450" s="352">
        <f t="shared" si="735"/>
        <v>-1</v>
      </c>
      <c r="BE450" s="267">
        <f t="shared" si="736"/>
        <v>-6</v>
      </c>
      <c r="BF450" s="267">
        <f t="shared" si="737"/>
        <v>-5</v>
      </c>
      <c r="BG450" s="354">
        <f t="shared" ca="1" si="738"/>
        <v>1</v>
      </c>
      <c r="BH450" s="100">
        <f t="shared" ca="1" si="739"/>
        <v>15</v>
      </c>
      <c r="BI450" s="100">
        <f t="shared" ca="1" si="740"/>
        <v>7</v>
      </c>
      <c r="BJ450" s="354">
        <f t="shared" ca="1" si="741"/>
        <v>0</v>
      </c>
      <c r="BK450" s="100">
        <f t="shared" ca="1" si="742"/>
        <v>0</v>
      </c>
      <c r="BL450" s="100">
        <f t="shared" ca="1" si="743"/>
        <v>0</v>
      </c>
      <c r="BM450" s="354">
        <f t="shared" ca="1" si="744"/>
        <v>0</v>
      </c>
      <c r="BN450" s="354"/>
      <c r="BQ450" s="355" t="str">
        <f t="shared" ca="1" si="745"/>
        <v/>
      </c>
      <c r="BR450" s="355" t="str">
        <f t="shared" ca="1" si="746"/>
        <v/>
      </c>
      <c r="BS450" s="355"/>
      <c r="BT450" s="355" t="str">
        <f t="shared" si="747"/>
        <v xml:space="preserve">wr6D </v>
      </c>
      <c r="BU450" s="355" t="str">
        <f t="shared" ca="1" si="748"/>
        <v xml:space="preserve">wr15'15&lt;1S </v>
      </c>
      <c r="BV450" s="355" t="str">
        <f t="shared" ca="1" si="749"/>
        <v/>
      </c>
      <c r="BW450" s="355"/>
      <c r="BX450" s="379" t="e">
        <f t="shared" ca="1" si="750"/>
        <v>#DIV/0!</v>
      </c>
      <c r="BY450" s="351" t="e">
        <f t="shared" ca="1" si="751"/>
        <v>#DIV/0!</v>
      </c>
      <c r="BZ450" s="174" t="e">
        <f t="shared" ca="1" si="752"/>
        <v>#DIV/0!</v>
      </c>
      <c r="CA450" s="174" t="e">
        <f t="shared" ca="1" si="753"/>
        <v>#DIV/0!</v>
      </c>
      <c r="CB450" s="351"/>
      <c r="CC450" s="174"/>
      <c r="CD450" s="174"/>
      <c r="CE450" s="352" t="e">
        <f t="shared" si="754"/>
        <v>#DIV/0!</v>
      </c>
      <c r="CF450" s="267" t="e">
        <f t="shared" si="755"/>
        <v>#DIV/0!</v>
      </c>
      <c r="CG450" s="267" t="e">
        <f t="shared" si="756"/>
        <v>#DIV/0!</v>
      </c>
      <c r="CH450" s="354" t="e">
        <f t="shared" ca="1" si="757"/>
        <v>#DIV/0!</v>
      </c>
      <c r="CI450" s="100" t="e">
        <f t="shared" ca="1" si="758"/>
        <v>#DIV/0!</v>
      </c>
      <c r="CJ450" s="100" t="e">
        <f t="shared" ca="1" si="759"/>
        <v>#DIV/0!</v>
      </c>
      <c r="CK450" s="354" t="e">
        <f t="shared" ca="1" si="760"/>
        <v>#DIV/0!</v>
      </c>
      <c r="CL450" s="100" t="e">
        <f t="shared" ca="1" si="761"/>
        <v>#DIV/0!</v>
      </c>
      <c r="CM450" s="100" t="e">
        <f t="shared" ca="1" si="762"/>
        <v>#DIV/0!</v>
      </c>
      <c r="CN450" s="354" t="e">
        <f t="shared" ca="1" si="763"/>
        <v>#DIV/0!</v>
      </c>
      <c r="CO450" s="354"/>
      <c r="CR450" s="355" t="e">
        <f t="shared" ca="1" si="764"/>
        <v>#DIV/0!</v>
      </c>
      <c r="CS450" s="355" t="e">
        <f t="shared" ca="1" si="765"/>
        <v>#DIV/0!</v>
      </c>
      <c r="CT450" s="355"/>
      <c r="CU450" s="355" t="e">
        <f t="shared" si="766"/>
        <v>#DIV/0!</v>
      </c>
      <c r="CV450" s="355" t="e">
        <f t="shared" ca="1" si="767"/>
        <v>#DIV/0!</v>
      </c>
      <c r="CW450" s="355" t="e">
        <f t="shared" ca="1" si="768"/>
        <v>#DIV/0!</v>
      </c>
      <c r="CX450" s="402"/>
      <c r="CY450" t="e">
        <f t="shared" ca="1" si="769"/>
        <v>#DIV/0!</v>
      </c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</row>
    <row r="451" spans="1:133" x14ac:dyDescent="0.25">
      <c r="A451" s="126">
        <v>372</v>
      </c>
      <c r="B451" s="123" t="str">
        <f>IF(ввод!F374="","",ввод!F374)</f>
        <v/>
      </c>
      <c r="C451" s="123" t="str">
        <f>IF(ввод!G374="","",ввод!G374)</f>
        <v/>
      </c>
      <c r="D451" s="123" t="str">
        <f>IF(ввод!H374="","",ввод!H374)</f>
        <v/>
      </c>
      <c r="E451" s="124" t="str">
        <f>IF(ввод!I374="","",ввод!I374)</f>
        <v/>
      </c>
      <c r="F451" s="100" t="str">
        <f t="shared" si="804"/>
        <v/>
      </c>
      <c r="G451" s="257" t="str">
        <f>IF(AND(F451&gt;=2,COUNTA(ввод!D374)=1),1,"")</f>
        <v/>
      </c>
      <c r="H451" s="100" t="e">
        <f t="shared" si="701"/>
        <v>#DIV/0!</v>
      </c>
      <c r="K451" s="100" t="e">
        <f t="shared" si="697"/>
        <v>#DIV/0!</v>
      </c>
      <c r="M451" s="100" t="e">
        <f>IF(ISNUMBER(парам!$B$8),K451-парам!$B$8,K451-$B$3)</f>
        <v>#DIV/0!</v>
      </c>
      <c r="N451" s="100" t="e">
        <f t="shared" si="698"/>
        <v>#DIV/0!</v>
      </c>
      <c r="O451" s="125" t="e">
        <f t="shared" ca="1" si="702"/>
        <v>#DIV/0!</v>
      </c>
      <c r="P451" s="100">
        <f t="shared" si="703"/>
        <v>0</v>
      </c>
      <c r="Q451" s="100">
        <f t="shared" si="699"/>
        <v>0</v>
      </c>
      <c r="R451" s="125">
        <f t="shared" ca="1" si="704"/>
        <v>0</v>
      </c>
      <c r="S451" s="100" t="e">
        <f t="shared" si="770"/>
        <v>#DIV/0!</v>
      </c>
      <c r="T451" s="100" t="e">
        <f t="shared" si="705"/>
        <v>#DIV/0!</v>
      </c>
      <c r="U451" s="125" t="e">
        <f t="shared" ca="1" si="771"/>
        <v>#DIV/0!</v>
      </c>
      <c r="V451" s="174" t="e">
        <f t="shared" ca="1" si="706"/>
        <v>#DIV/0!</v>
      </c>
      <c r="W451" s="351" t="e">
        <f t="shared" ca="1" si="707"/>
        <v>#DIV/0!</v>
      </c>
      <c r="X451" s="174" t="e">
        <f t="shared" ca="1" si="708"/>
        <v>#DIV/0!</v>
      </c>
      <c r="Y451" s="174" t="e">
        <f t="shared" ca="1" si="709"/>
        <v>#DIV/0!</v>
      </c>
      <c r="Z451" s="351" t="e">
        <f t="shared" si="710"/>
        <v>#DIV/0!</v>
      </c>
      <c r="AA451" s="174" t="e">
        <f t="shared" si="711"/>
        <v>#DIV/0!</v>
      </c>
      <c r="AB451" s="174" t="e">
        <f t="shared" si="712"/>
        <v>#DIV/0!</v>
      </c>
      <c r="AC451" s="352" t="e">
        <f t="shared" si="772"/>
        <v>#DIV/0!</v>
      </c>
      <c r="AD451" s="267" t="e">
        <f t="shared" si="713"/>
        <v>#DIV/0!</v>
      </c>
      <c r="AE451" s="267" t="e">
        <f t="shared" si="714"/>
        <v>#DIV/0!</v>
      </c>
      <c r="AF451" s="354" t="e">
        <f t="shared" ca="1" si="715"/>
        <v>#DIV/0!</v>
      </c>
      <c r="AG451" s="100" t="e">
        <f t="shared" ca="1" si="716"/>
        <v>#DIV/0!</v>
      </c>
      <c r="AH451" s="100" t="e">
        <f t="shared" ca="1" si="717"/>
        <v>#DIV/0!</v>
      </c>
      <c r="AI451" s="354" t="e">
        <f t="shared" ca="1" si="718"/>
        <v>#DIV/0!</v>
      </c>
      <c r="AJ451" s="100" t="e">
        <f t="shared" ca="1" si="719"/>
        <v>#DIV/0!</v>
      </c>
      <c r="AK451" s="100" t="e">
        <f t="shared" ca="1" si="720"/>
        <v>#DIV/0!</v>
      </c>
      <c r="AL451" s="354" t="e">
        <f t="shared" ca="1" si="721"/>
        <v>#DIV/0!</v>
      </c>
      <c r="AM451" s="354" t="e">
        <f t="shared" ca="1" si="722"/>
        <v>#DIV/0!</v>
      </c>
      <c r="AN451" s="100" t="e">
        <f t="shared" ref="AN451:AO451" ca="1" si="823">SUM(AL447:AL451)</f>
        <v>#DIV/0!</v>
      </c>
      <c r="AO451" s="100" t="e">
        <f t="shared" ca="1" si="823"/>
        <v>#DIV/0!</v>
      </c>
      <c r="AP451" s="355" t="e">
        <f t="shared" ca="1" si="724"/>
        <v>#DIV/0!</v>
      </c>
      <c r="AQ451" s="355" t="e">
        <f t="shared" ca="1" si="725"/>
        <v>#DIV/0!</v>
      </c>
      <c r="AR451" s="355" t="e">
        <f t="shared" si="726"/>
        <v>#DIV/0!</v>
      </c>
      <c r="AS451" s="355" t="e">
        <f t="shared" si="727"/>
        <v>#DIV/0!</v>
      </c>
      <c r="AT451" s="355" t="e">
        <f t="shared" ca="1" si="728"/>
        <v>#DIV/0!</v>
      </c>
      <c r="AU451" s="355" t="e">
        <f t="shared" ca="1" si="729"/>
        <v>#DIV/0!</v>
      </c>
      <c r="AV451" s="355" t="e">
        <f t="shared" ca="1" si="730"/>
        <v>#DIV/0!</v>
      </c>
      <c r="AW451" s="379">
        <f t="shared" ca="1" si="731"/>
        <v>0</v>
      </c>
      <c r="AX451" s="351">
        <f t="shared" ca="1" si="732"/>
        <v>0</v>
      </c>
      <c r="AY451" s="174">
        <f t="shared" ca="1" si="733"/>
        <v>0</v>
      </c>
      <c r="AZ451" s="174">
        <f t="shared" ca="1" si="734"/>
        <v>0</v>
      </c>
      <c r="BA451" s="351"/>
      <c r="BB451" s="174"/>
      <c r="BC451" s="174"/>
      <c r="BD451" s="352">
        <f t="shared" si="735"/>
        <v>-1</v>
      </c>
      <c r="BE451" s="267">
        <f t="shared" si="736"/>
        <v>-6</v>
      </c>
      <c r="BF451" s="267">
        <f t="shared" si="737"/>
        <v>-5</v>
      </c>
      <c r="BG451" s="354">
        <f t="shared" ca="1" si="738"/>
        <v>1</v>
      </c>
      <c r="BH451" s="100">
        <f t="shared" ca="1" si="739"/>
        <v>15</v>
      </c>
      <c r="BI451" s="100">
        <f t="shared" ca="1" si="740"/>
        <v>7</v>
      </c>
      <c r="BJ451" s="354">
        <f t="shared" ca="1" si="741"/>
        <v>0</v>
      </c>
      <c r="BK451" s="100">
        <f t="shared" ca="1" si="742"/>
        <v>0</v>
      </c>
      <c r="BL451" s="100">
        <f t="shared" ca="1" si="743"/>
        <v>0</v>
      </c>
      <c r="BM451" s="354">
        <f t="shared" ca="1" si="744"/>
        <v>0</v>
      </c>
      <c r="BN451" s="354"/>
      <c r="BQ451" s="355" t="str">
        <f t="shared" ca="1" si="745"/>
        <v/>
      </c>
      <c r="BR451" s="355" t="str">
        <f t="shared" ca="1" si="746"/>
        <v/>
      </c>
      <c r="BS451" s="355"/>
      <c r="BT451" s="355" t="str">
        <f t="shared" si="747"/>
        <v xml:space="preserve">wr6D </v>
      </c>
      <c r="BU451" s="355" t="str">
        <f t="shared" ca="1" si="748"/>
        <v xml:space="preserve">wr15'15&lt;1S </v>
      </c>
      <c r="BV451" s="355" t="str">
        <f t="shared" ca="1" si="749"/>
        <v/>
      </c>
      <c r="BW451" s="355"/>
      <c r="BX451" s="379" t="e">
        <f t="shared" ca="1" si="750"/>
        <v>#DIV/0!</v>
      </c>
      <c r="BY451" s="351" t="e">
        <f t="shared" ca="1" si="751"/>
        <v>#DIV/0!</v>
      </c>
      <c r="BZ451" s="174" t="e">
        <f t="shared" ca="1" si="752"/>
        <v>#DIV/0!</v>
      </c>
      <c r="CA451" s="174" t="e">
        <f t="shared" ca="1" si="753"/>
        <v>#DIV/0!</v>
      </c>
      <c r="CB451" s="351"/>
      <c r="CC451" s="174"/>
      <c r="CD451" s="174"/>
      <c r="CE451" s="352" t="e">
        <f t="shared" si="754"/>
        <v>#DIV/0!</v>
      </c>
      <c r="CF451" s="267" t="e">
        <f t="shared" si="755"/>
        <v>#DIV/0!</v>
      </c>
      <c r="CG451" s="267" t="e">
        <f t="shared" si="756"/>
        <v>#DIV/0!</v>
      </c>
      <c r="CH451" s="354" t="e">
        <f t="shared" ca="1" si="757"/>
        <v>#DIV/0!</v>
      </c>
      <c r="CI451" s="100" t="e">
        <f t="shared" ca="1" si="758"/>
        <v>#DIV/0!</v>
      </c>
      <c r="CJ451" s="100" t="e">
        <f t="shared" ca="1" si="759"/>
        <v>#DIV/0!</v>
      </c>
      <c r="CK451" s="354" t="e">
        <f t="shared" ca="1" si="760"/>
        <v>#DIV/0!</v>
      </c>
      <c r="CL451" s="100" t="e">
        <f t="shared" ca="1" si="761"/>
        <v>#DIV/0!</v>
      </c>
      <c r="CM451" s="100" t="e">
        <f t="shared" ca="1" si="762"/>
        <v>#DIV/0!</v>
      </c>
      <c r="CN451" s="354" t="e">
        <f t="shared" ca="1" si="763"/>
        <v>#DIV/0!</v>
      </c>
      <c r="CO451" s="354"/>
      <c r="CR451" s="355" t="e">
        <f t="shared" ca="1" si="764"/>
        <v>#DIV/0!</v>
      </c>
      <c r="CS451" s="355" t="e">
        <f t="shared" ca="1" si="765"/>
        <v>#DIV/0!</v>
      </c>
      <c r="CT451" s="355"/>
      <c r="CU451" s="355" t="e">
        <f t="shared" si="766"/>
        <v>#DIV/0!</v>
      </c>
      <c r="CV451" s="355" t="e">
        <f t="shared" ca="1" si="767"/>
        <v>#DIV/0!</v>
      </c>
      <c r="CW451" s="355" t="e">
        <f t="shared" ca="1" si="768"/>
        <v>#DIV/0!</v>
      </c>
      <c r="CX451" s="402"/>
      <c r="CY451" t="e">
        <f t="shared" ca="1" si="769"/>
        <v>#DIV/0!</v>
      </c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</row>
    <row r="452" spans="1:133" x14ac:dyDescent="0.25">
      <c r="A452" s="126">
        <v>373</v>
      </c>
      <c r="B452" s="123" t="str">
        <f>IF(ввод!F375="","",ввод!F375)</f>
        <v/>
      </c>
      <c r="C452" s="123" t="str">
        <f>IF(ввод!G375="","",ввод!G375)</f>
        <v/>
      </c>
      <c r="D452" s="123" t="str">
        <f>IF(ввод!H375="","",ввод!H375)</f>
        <v/>
      </c>
      <c r="E452" s="124" t="str">
        <f>IF(ввод!I375="","",ввод!I375)</f>
        <v/>
      </c>
      <c r="F452" s="100" t="str">
        <f t="shared" si="804"/>
        <v/>
      </c>
      <c r="G452" s="257" t="str">
        <f>IF(AND(F452&gt;=2,COUNTA(ввод!D375)=1),1,"")</f>
        <v/>
      </c>
      <c r="H452" s="100" t="e">
        <f t="shared" si="701"/>
        <v>#DIV/0!</v>
      </c>
      <c r="K452" s="100" t="e">
        <f t="shared" si="697"/>
        <v>#DIV/0!</v>
      </c>
      <c r="M452" s="100" t="e">
        <f>IF(ISNUMBER(парам!$B$8),K452-парам!$B$8,K452-$B$3)</f>
        <v>#DIV/0!</v>
      </c>
      <c r="N452" s="100" t="e">
        <f t="shared" si="698"/>
        <v>#DIV/0!</v>
      </c>
      <c r="O452" s="125" t="e">
        <f t="shared" ca="1" si="702"/>
        <v>#DIV/0!</v>
      </c>
      <c r="P452" s="100">
        <f t="shared" si="703"/>
        <v>0</v>
      </c>
      <c r="Q452" s="100">
        <f t="shared" si="699"/>
        <v>0</v>
      </c>
      <c r="R452" s="125">
        <f t="shared" ca="1" si="704"/>
        <v>0</v>
      </c>
      <c r="S452" s="100" t="e">
        <f t="shared" si="770"/>
        <v>#DIV/0!</v>
      </c>
      <c r="T452" s="100" t="e">
        <f t="shared" si="705"/>
        <v>#DIV/0!</v>
      </c>
      <c r="U452" s="125" t="e">
        <f t="shared" ca="1" si="771"/>
        <v>#DIV/0!</v>
      </c>
      <c r="V452" s="174" t="e">
        <f t="shared" ca="1" si="706"/>
        <v>#DIV/0!</v>
      </c>
      <c r="W452" s="351" t="e">
        <f t="shared" ca="1" si="707"/>
        <v>#DIV/0!</v>
      </c>
      <c r="X452" s="174" t="e">
        <f t="shared" ca="1" si="708"/>
        <v>#DIV/0!</v>
      </c>
      <c r="Y452" s="174" t="e">
        <f t="shared" ca="1" si="709"/>
        <v>#DIV/0!</v>
      </c>
      <c r="Z452" s="351" t="e">
        <f t="shared" si="710"/>
        <v>#DIV/0!</v>
      </c>
      <c r="AA452" s="174" t="e">
        <f t="shared" si="711"/>
        <v>#DIV/0!</v>
      </c>
      <c r="AB452" s="174" t="e">
        <f t="shared" si="712"/>
        <v>#DIV/0!</v>
      </c>
      <c r="AC452" s="352" t="e">
        <f t="shared" si="772"/>
        <v>#DIV/0!</v>
      </c>
      <c r="AD452" s="267" t="e">
        <f t="shared" si="713"/>
        <v>#DIV/0!</v>
      </c>
      <c r="AE452" s="267" t="e">
        <f t="shared" si="714"/>
        <v>#DIV/0!</v>
      </c>
      <c r="AF452" s="354" t="e">
        <f t="shared" ca="1" si="715"/>
        <v>#DIV/0!</v>
      </c>
      <c r="AG452" s="100" t="e">
        <f t="shared" ca="1" si="716"/>
        <v>#DIV/0!</v>
      </c>
      <c r="AH452" s="100" t="e">
        <f t="shared" ca="1" si="717"/>
        <v>#DIV/0!</v>
      </c>
      <c r="AI452" s="354" t="e">
        <f t="shared" ca="1" si="718"/>
        <v>#DIV/0!</v>
      </c>
      <c r="AJ452" s="100" t="e">
        <f t="shared" ca="1" si="719"/>
        <v>#DIV/0!</v>
      </c>
      <c r="AK452" s="100" t="e">
        <f t="shared" ca="1" si="720"/>
        <v>#DIV/0!</v>
      </c>
      <c r="AL452" s="354" t="e">
        <f t="shared" ca="1" si="721"/>
        <v>#DIV/0!</v>
      </c>
      <c r="AM452" s="354" t="e">
        <f t="shared" ca="1" si="722"/>
        <v>#DIV/0!</v>
      </c>
      <c r="AN452" s="100" t="e">
        <f t="shared" ref="AN452:AO452" ca="1" si="824">SUM(AL448:AL452)</f>
        <v>#DIV/0!</v>
      </c>
      <c r="AO452" s="100" t="e">
        <f t="shared" ca="1" si="824"/>
        <v>#DIV/0!</v>
      </c>
      <c r="AP452" s="355" t="e">
        <f t="shared" ca="1" si="724"/>
        <v>#DIV/0!</v>
      </c>
      <c r="AQ452" s="355" t="e">
        <f t="shared" ca="1" si="725"/>
        <v>#DIV/0!</v>
      </c>
      <c r="AR452" s="355" t="e">
        <f t="shared" si="726"/>
        <v>#DIV/0!</v>
      </c>
      <c r="AS452" s="355" t="e">
        <f t="shared" si="727"/>
        <v>#DIV/0!</v>
      </c>
      <c r="AT452" s="355" t="e">
        <f t="shared" ca="1" si="728"/>
        <v>#DIV/0!</v>
      </c>
      <c r="AU452" s="355" t="e">
        <f t="shared" ca="1" si="729"/>
        <v>#DIV/0!</v>
      </c>
      <c r="AV452" s="355" t="e">
        <f t="shared" ca="1" si="730"/>
        <v>#DIV/0!</v>
      </c>
      <c r="AW452" s="379">
        <f t="shared" ca="1" si="731"/>
        <v>0</v>
      </c>
      <c r="AX452" s="351">
        <f t="shared" ca="1" si="732"/>
        <v>0</v>
      </c>
      <c r="AY452" s="174">
        <f t="shared" ca="1" si="733"/>
        <v>0</v>
      </c>
      <c r="AZ452" s="174">
        <f t="shared" ca="1" si="734"/>
        <v>0</v>
      </c>
      <c r="BA452" s="351"/>
      <c r="BB452" s="174"/>
      <c r="BC452" s="174"/>
      <c r="BD452" s="352">
        <f t="shared" si="735"/>
        <v>-1</v>
      </c>
      <c r="BE452" s="267">
        <f t="shared" si="736"/>
        <v>-6</v>
      </c>
      <c r="BF452" s="267">
        <f t="shared" si="737"/>
        <v>-5</v>
      </c>
      <c r="BG452" s="354">
        <f t="shared" ca="1" si="738"/>
        <v>1</v>
      </c>
      <c r="BH452" s="100">
        <f t="shared" ca="1" si="739"/>
        <v>15</v>
      </c>
      <c r="BI452" s="100">
        <f t="shared" ca="1" si="740"/>
        <v>7</v>
      </c>
      <c r="BJ452" s="354">
        <f t="shared" ca="1" si="741"/>
        <v>0</v>
      </c>
      <c r="BK452" s="100">
        <f t="shared" ca="1" si="742"/>
        <v>0</v>
      </c>
      <c r="BL452" s="100">
        <f t="shared" ca="1" si="743"/>
        <v>0</v>
      </c>
      <c r="BM452" s="354">
        <f t="shared" ca="1" si="744"/>
        <v>0</v>
      </c>
      <c r="BN452" s="354"/>
      <c r="BQ452" s="355" t="str">
        <f t="shared" ca="1" si="745"/>
        <v/>
      </c>
      <c r="BR452" s="355" t="str">
        <f t="shared" ca="1" si="746"/>
        <v/>
      </c>
      <c r="BS452" s="355"/>
      <c r="BT452" s="355" t="str">
        <f t="shared" si="747"/>
        <v xml:space="preserve">wr6D </v>
      </c>
      <c r="BU452" s="355" t="str">
        <f t="shared" ca="1" si="748"/>
        <v xml:space="preserve">wr15'15&lt;1S </v>
      </c>
      <c r="BV452" s="355" t="str">
        <f t="shared" ca="1" si="749"/>
        <v/>
      </c>
      <c r="BW452" s="355"/>
      <c r="BX452" s="379" t="e">
        <f t="shared" ca="1" si="750"/>
        <v>#DIV/0!</v>
      </c>
      <c r="BY452" s="351" t="e">
        <f t="shared" ca="1" si="751"/>
        <v>#DIV/0!</v>
      </c>
      <c r="BZ452" s="174" t="e">
        <f t="shared" ca="1" si="752"/>
        <v>#DIV/0!</v>
      </c>
      <c r="CA452" s="174" t="e">
        <f t="shared" ca="1" si="753"/>
        <v>#DIV/0!</v>
      </c>
      <c r="CB452" s="351"/>
      <c r="CC452" s="174"/>
      <c r="CD452" s="174"/>
      <c r="CE452" s="352" t="e">
        <f t="shared" si="754"/>
        <v>#DIV/0!</v>
      </c>
      <c r="CF452" s="267" t="e">
        <f t="shared" si="755"/>
        <v>#DIV/0!</v>
      </c>
      <c r="CG452" s="267" t="e">
        <f t="shared" si="756"/>
        <v>#DIV/0!</v>
      </c>
      <c r="CH452" s="354" t="e">
        <f t="shared" ca="1" si="757"/>
        <v>#DIV/0!</v>
      </c>
      <c r="CI452" s="100" t="e">
        <f t="shared" ca="1" si="758"/>
        <v>#DIV/0!</v>
      </c>
      <c r="CJ452" s="100" t="e">
        <f t="shared" ca="1" si="759"/>
        <v>#DIV/0!</v>
      </c>
      <c r="CK452" s="354" t="e">
        <f t="shared" ca="1" si="760"/>
        <v>#DIV/0!</v>
      </c>
      <c r="CL452" s="100" t="e">
        <f t="shared" ca="1" si="761"/>
        <v>#DIV/0!</v>
      </c>
      <c r="CM452" s="100" t="e">
        <f t="shared" ca="1" si="762"/>
        <v>#DIV/0!</v>
      </c>
      <c r="CN452" s="354" t="e">
        <f t="shared" ca="1" si="763"/>
        <v>#DIV/0!</v>
      </c>
      <c r="CO452" s="354"/>
      <c r="CR452" s="355" t="e">
        <f t="shared" ca="1" si="764"/>
        <v>#DIV/0!</v>
      </c>
      <c r="CS452" s="355" t="e">
        <f t="shared" ca="1" si="765"/>
        <v>#DIV/0!</v>
      </c>
      <c r="CT452" s="355"/>
      <c r="CU452" s="355" t="e">
        <f t="shared" si="766"/>
        <v>#DIV/0!</v>
      </c>
      <c r="CV452" s="355" t="e">
        <f t="shared" ca="1" si="767"/>
        <v>#DIV/0!</v>
      </c>
      <c r="CW452" s="355" t="e">
        <f t="shared" ca="1" si="768"/>
        <v>#DIV/0!</v>
      </c>
      <c r="CX452" s="402"/>
      <c r="CY452" t="e">
        <f t="shared" ca="1" si="769"/>
        <v>#DIV/0!</v>
      </c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</row>
    <row r="453" spans="1:133" x14ac:dyDescent="0.25">
      <c r="A453" s="126">
        <v>374</v>
      </c>
      <c r="B453" s="123" t="str">
        <f>IF(ввод!F376="","",ввод!F376)</f>
        <v/>
      </c>
      <c r="C453" s="123" t="str">
        <f>IF(ввод!G376="","",ввод!G376)</f>
        <v/>
      </c>
      <c r="D453" s="123" t="str">
        <f>IF(ввод!H376="","",ввод!H376)</f>
        <v/>
      </c>
      <c r="E453" s="124" t="str">
        <f>IF(ввод!I376="","",ввод!I376)</f>
        <v/>
      </c>
      <c r="F453" s="100" t="str">
        <f t="shared" si="804"/>
        <v/>
      </c>
      <c r="G453" s="257" t="str">
        <f>IF(AND(F453&gt;=2,COUNTA(ввод!D376)=1),1,"")</f>
        <v/>
      </c>
      <c r="H453" s="100" t="e">
        <f t="shared" si="701"/>
        <v>#DIV/0!</v>
      </c>
      <c r="K453" s="100" t="e">
        <f t="shared" si="697"/>
        <v>#DIV/0!</v>
      </c>
      <c r="M453" s="100" t="e">
        <f>IF(ISNUMBER(парам!$B$8),K453-парам!$B$8,K453-$B$3)</f>
        <v>#DIV/0!</v>
      </c>
      <c r="N453" s="100" t="e">
        <f t="shared" si="698"/>
        <v>#DIV/0!</v>
      </c>
      <c r="O453" s="125" t="e">
        <f t="shared" ca="1" si="702"/>
        <v>#DIV/0!</v>
      </c>
      <c r="P453" s="100">
        <f t="shared" si="703"/>
        <v>0</v>
      </c>
      <c r="Q453" s="100">
        <f t="shared" si="699"/>
        <v>0</v>
      </c>
      <c r="R453" s="125">
        <f t="shared" ca="1" si="704"/>
        <v>0</v>
      </c>
      <c r="S453" s="100" t="e">
        <f t="shared" si="770"/>
        <v>#DIV/0!</v>
      </c>
      <c r="T453" s="100" t="e">
        <f t="shared" si="705"/>
        <v>#DIV/0!</v>
      </c>
      <c r="U453" s="125" t="e">
        <f t="shared" ca="1" si="771"/>
        <v>#DIV/0!</v>
      </c>
      <c r="V453" s="174" t="e">
        <f t="shared" ca="1" si="706"/>
        <v>#DIV/0!</v>
      </c>
      <c r="W453" s="351" t="e">
        <f t="shared" ca="1" si="707"/>
        <v>#DIV/0!</v>
      </c>
      <c r="X453" s="174" t="e">
        <f t="shared" ca="1" si="708"/>
        <v>#DIV/0!</v>
      </c>
      <c r="Y453" s="174" t="e">
        <f t="shared" ca="1" si="709"/>
        <v>#DIV/0!</v>
      </c>
      <c r="Z453" s="351" t="e">
        <f t="shared" si="710"/>
        <v>#DIV/0!</v>
      </c>
      <c r="AA453" s="174" t="e">
        <f t="shared" si="711"/>
        <v>#DIV/0!</v>
      </c>
      <c r="AB453" s="174" t="e">
        <f t="shared" si="712"/>
        <v>#DIV/0!</v>
      </c>
      <c r="AC453" s="352" t="e">
        <f t="shared" si="772"/>
        <v>#DIV/0!</v>
      </c>
      <c r="AD453" s="267" t="e">
        <f t="shared" si="713"/>
        <v>#DIV/0!</v>
      </c>
      <c r="AE453" s="267" t="e">
        <f t="shared" si="714"/>
        <v>#DIV/0!</v>
      </c>
      <c r="AF453" s="354" t="e">
        <f t="shared" ca="1" si="715"/>
        <v>#DIV/0!</v>
      </c>
      <c r="AG453" s="100" t="e">
        <f t="shared" ca="1" si="716"/>
        <v>#DIV/0!</v>
      </c>
      <c r="AH453" s="100" t="e">
        <f t="shared" ca="1" si="717"/>
        <v>#DIV/0!</v>
      </c>
      <c r="AI453" s="354" t="e">
        <f t="shared" ca="1" si="718"/>
        <v>#DIV/0!</v>
      </c>
      <c r="AJ453" s="100" t="e">
        <f t="shared" ca="1" si="719"/>
        <v>#DIV/0!</v>
      </c>
      <c r="AK453" s="100" t="e">
        <f t="shared" ca="1" si="720"/>
        <v>#DIV/0!</v>
      </c>
      <c r="AL453" s="354" t="e">
        <f t="shared" ca="1" si="721"/>
        <v>#DIV/0!</v>
      </c>
      <c r="AM453" s="354" t="e">
        <f t="shared" ca="1" si="722"/>
        <v>#DIV/0!</v>
      </c>
      <c r="AN453" s="100" t="e">
        <f t="shared" ref="AN453:AO453" ca="1" si="825">SUM(AL449:AL453)</f>
        <v>#DIV/0!</v>
      </c>
      <c r="AO453" s="100" t="e">
        <f t="shared" ca="1" si="825"/>
        <v>#DIV/0!</v>
      </c>
      <c r="AP453" s="355" t="e">
        <f t="shared" ca="1" si="724"/>
        <v>#DIV/0!</v>
      </c>
      <c r="AQ453" s="355" t="e">
        <f t="shared" ca="1" si="725"/>
        <v>#DIV/0!</v>
      </c>
      <c r="AR453" s="355" t="e">
        <f t="shared" si="726"/>
        <v>#DIV/0!</v>
      </c>
      <c r="AS453" s="355" t="e">
        <f t="shared" si="727"/>
        <v>#DIV/0!</v>
      </c>
      <c r="AT453" s="355" t="e">
        <f t="shared" ca="1" si="728"/>
        <v>#DIV/0!</v>
      </c>
      <c r="AU453" s="355" t="e">
        <f t="shared" ca="1" si="729"/>
        <v>#DIV/0!</v>
      </c>
      <c r="AV453" s="355" t="e">
        <f t="shared" ca="1" si="730"/>
        <v>#DIV/0!</v>
      </c>
      <c r="AW453" s="379">
        <f t="shared" ca="1" si="731"/>
        <v>0</v>
      </c>
      <c r="AX453" s="351">
        <f t="shared" ca="1" si="732"/>
        <v>0</v>
      </c>
      <c r="AY453" s="174">
        <f t="shared" ca="1" si="733"/>
        <v>0</v>
      </c>
      <c r="AZ453" s="174">
        <f t="shared" ca="1" si="734"/>
        <v>0</v>
      </c>
      <c r="BA453" s="351"/>
      <c r="BB453" s="174"/>
      <c r="BC453" s="174"/>
      <c r="BD453" s="352">
        <f t="shared" si="735"/>
        <v>-1</v>
      </c>
      <c r="BE453" s="267">
        <f t="shared" si="736"/>
        <v>-6</v>
      </c>
      <c r="BF453" s="267">
        <f t="shared" si="737"/>
        <v>-5</v>
      </c>
      <c r="BG453" s="354">
        <f t="shared" ca="1" si="738"/>
        <v>1</v>
      </c>
      <c r="BH453" s="100">
        <f t="shared" ca="1" si="739"/>
        <v>15</v>
      </c>
      <c r="BI453" s="100">
        <f t="shared" ca="1" si="740"/>
        <v>7</v>
      </c>
      <c r="BJ453" s="354">
        <f t="shared" ca="1" si="741"/>
        <v>0</v>
      </c>
      <c r="BK453" s="100">
        <f t="shared" ca="1" si="742"/>
        <v>0</v>
      </c>
      <c r="BL453" s="100">
        <f t="shared" ca="1" si="743"/>
        <v>0</v>
      </c>
      <c r="BM453" s="354">
        <f t="shared" ca="1" si="744"/>
        <v>0</v>
      </c>
      <c r="BN453" s="354"/>
      <c r="BQ453" s="355" t="str">
        <f t="shared" ca="1" si="745"/>
        <v/>
      </c>
      <c r="BR453" s="355" t="str">
        <f t="shared" ca="1" si="746"/>
        <v/>
      </c>
      <c r="BS453" s="355"/>
      <c r="BT453" s="355" t="str">
        <f t="shared" si="747"/>
        <v xml:space="preserve">wr6D </v>
      </c>
      <c r="BU453" s="355" t="str">
        <f t="shared" ca="1" si="748"/>
        <v xml:space="preserve">wr15'15&lt;1S </v>
      </c>
      <c r="BV453" s="355" t="str">
        <f t="shared" ca="1" si="749"/>
        <v/>
      </c>
      <c r="BW453" s="355"/>
      <c r="BX453" s="379" t="e">
        <f t="shared" ca="1" si="750"/>
        <v>#DIV/0!</v>
      </c>
      <c r="BY453" s="351" t="e">
        <f t="shared" ca="1" si="751"/>
        <v>#DIV/0!</v>
      </c>
      <c r="BZ453" s="174" t="e">
        <f t="shared" ca="1" si="752"/>
        <v>#DIV/0!</v>
      </c>
      <c r="CA453" s="174" t="e">
        <f t="shared" ca="1" si="753"/>
        <v>#DIV/0!</v>
      </c>
      <c r="CB453" s="351"/>
      <c r="CC453" s="174"/>
      <c r="CD453" s="174"/>
      <c r="CE453" s="352" t="e">
        <f t="shared" si="754"/>
        <v>#DIV/0!</v>
      </c>
      <c r="CF453" s="267" t="e">
        <f t="shared" si="755"/>
        <v>#DIV/0!</v>
      </c>
      <c r="CG453" s="267" t="e">
        <f t="shared" si="756"/>
        <v>#DIV/0!</v>
      </c>
      <c r="CH453" s="354" t="e">
        <f t="shared" ca="1" si="757"/>
        <v>#DIV/0!</v>
      </c>
      <c r="CI453" s="100" t="e">
        <f t="shared" ca="1" si="758"/>
        <v>#DIV/0!</v>
      </c>
      <c r="CJ453" s="100" t="e">
        <f t="shared" ca="1" si="759"/>
        <v>#DIV/0!</v>
      </c>
      <c r="CK453" s="354" t="e">
        <f t="shared" ca="1" si="760"/>
        <v>#DIV/0!</v>
      </c>
      <c r="CL453" s="100" t="e">
        <f t="shared" ca="1" si="761"/>
        <v>#DIV/0!</v>
      </c>
      <c r="CM453" s="100" t="e">
        <f t="shared" ca="1" si="762"/>
        <v>#DIV/0!</v>
      </c>
      <c r="CN453" s="354" t="e">
        <f t="shared" ca="1" si="763"/>
        <v>#DIV/0!</v>
      </c>
      <c r="CO453" s="354"/>
      <c r="CR453" s="355" t="e">
        <f t="shared" ca="1" si="764"/>
        <v>#DIV/0!</v>
      </c>
      <c r="CS453" s="355" t="e">
        <f t="shared" ca="1" si="765"/>
        <v>#DIV/0!</v>
      </c>
      <c r="CT453" s="355"/>
      <c r="CU453" s="355" t="e">
        <f t="shared" si="766"/>
        <v>#DIV/0!</v>
      </c>
      <c r="CV453" s="355" t="e">
        <f t="shared" ca="1" si="767"/>
        <v>#DIV/0!</v>
      </c>
      <c r="CW453" s="355" t="e">
        <f t="shared" ca="1" si="768"/>
        <v>#DIV/0!</v>
      </c>
      <c r="CX453" s="402"/>
      <c r="CY453" t="e">
        <f t="shared" ca="1" si="769"/>
        <v>#DIV/0!</v>
      </c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</row>
    <row r="454" spans="1:133" x14ac:dyDescent="0.25">
      <c r="A454" s="126">
        <v>375</v>
      </c>
      <c r="B454" s="123" t="str">
        <f>IF(ввод!F377="","",ввод!F377)</f>
        <v/>
      </c>
      <c r="C454" s="123" t="str">
        <f>IF(ввод!G377="","",ввод!G377)</f>
        <v/>
      </c>
      <c r="D454" s="123" t="str">
        <f>IF(ввод!H377="","",ввод!H377)</f>
        <v/>
      </c>
      <c r="E454" s="124" t="str">
        <f>IF(ввод!I377="","",ввод!I377)</f>
        <v/>
      </c>
      <c r="F454" s="100" t="str">
        <f t="shared" si="804"/>
        <v/>
      </c>
      <c r="G454" s="257" t="str">
        <f>IF(AND(F454&gt;=2,COUNTA(ввод!D377)=1),1,"")</f>
        <v/>
      </c>
      <c r="H454" s="100" t="e">
        <f t="shared" si="701"/>
        <v>#DIV/0!</v>
      </c>
      <c r="K454" s="100" t="e">
        <f t="shared" si="697"/>
        <v>#DIV/0!</v>
      </c>
      <c r="M454" s="100" t="e">
        <f>IF(ISNUMBER(парам!$B$8),K454-парам!$B$8,K454-$B$3)</f>
        <v>#DIV/0!</v>
      </c>
      <c r="N454" s="100" t="e">
        <f t="shared" si="698"/>
        <v>#DIV/0!</v>
      </c>
      <c r="O454" s="125" t="e">
        <f t="shared" ca="1" si="702"/>
        <v>#DIV/0!</v>
      </c>
      <c r="P454" s="100">
        <f t="shared" si="703"/>
        <v>0</v>
      </c>
      <c r="Q454" s="100">
        <f t="shared" si="699"/>
        <v>0</v>
      </c>
      <c r="R454" s="125">
        <f t="shared" ca="1" si="704"/>
        <v>0</v>
      </c>
      <c r="S454" s="100" t="e">
        <f t="shared" si="770"/>
        <v>#DIV/0!</v>
      </c>
      <c r="T454" s="100" t="e">
        <f t="shared" si="705"/>
        <v>#DIV/0!</v>
      </c>
      <c r="U454" s="125" t="e">
        <f t="shared" ca="1" si="771"/>
        <v>#DIV/0!</v>
      </c>
      <c r="V454" s="174" t="e">
        <f t="shared" ca="1" si="706"/>
        <v>#DIV/0!</v>
      </c>
      <c r="W454" s="351" t="e">
        <f t="shared" ca="1" si="707"/>
        <v>#DIV/0!</v>
      </c>
      <c r="X454" s="174" t="e">
        <f t="shared" ca="1" si="708"/>
        <v>#DIV/0!</v>
      </c>
      <c r="Y454" s="174" t="e">
        <f t="shared" ca="1" si="709"/>
        <v>#DIV/0!</v>
      </c>
      <c r="Z454" s="351" t="e">
        <f t="shared" si="710"/>
        <v>#DIV/0!</v>
      </c>
      <c r="AA454" s="174" t="e">
        <f t="shared" si="711"/>
        <v>#DIV/0!</v>
      </c>
      <c r="AB454" s="174" t="e">
        <f t="shared" si="712"/>
        <v>#DIV/0!</v>
      </c>
      <c r="AC454" s="352" t="e">
        <f t="shared" si="772"/>
        <v>#DIV/0!</v>
      </c>
      <c r="AD454" s="267" t="e">
        <f t="shared" si="713"/>
        <v>#DIV/0!</v>
      </c>
      <c r="AE454" s="267" t="e">
        <f t="shared" si="714"/>
        <v>#DIV/0!</v>
      </c>
      <c r="AF454" s="354" t="e">
        <f t="shared" ca="1" si="715"/>
        <v>#DIV/0!</v>
      </c>
      <c r="AG454" s="100" t="e">
        <f t="shared" ca="1" si="716"/>
        <v>#DIV/0!</v>
      </c>
      <c r="AH454" s="100" t="e">
        <f t="shared" ca="1" si="717"/>
        <v>#DIV/0!</v>
      </c>
      <c r="AI454" s="354" t="e">
        <f t="shared" ca="1" si="718"/>
        <v>#DIV/0!</v>
      </c>
      <c r="AJ454" s="100" t="e">
        <f t="shared" ca="1" si="719"/>
        <v>#DIV/0!</v>
      </c>
      <c r="AK454" s="100" t="e">
        <f t="shared" ca="1" si="720"/>
        <v>#DIV/0!</v>
      </c>
      <c r="AL454" s="354" t="e">
        <f t="shared" ca="1" si="721"/>
        <v>#DIV/0!</v>
      </c>
      <c r="AM454" s="354" t="e">
        <f t="shared" ca="1" si="722"/>
        <v>#DIV/0!</v>
      </c>
      <c r="AN454" s="100" t="e">
        <f t="shared" ref="AN454:AO454" ca="1" si="826">SUM(AL450:AL454)</f>
        <v>#DIV/0!</v>
      </c>
      <c r="AO454" s="100" t="e">
        <f t="shared" ca="1" si="826"/>
        <v>#DIV/0!</v>
      </c>
      <c r="AP454" s="355" t="e">
        <f t="shared" ca="1" si="724"/>
        <v>#DIV/0!</v>
      </c>
      <c r="AQ454" s="355" t="e">
        <f t="shared" ca="1" si="725"/>
        <v>#DIV/0!</v>
      </c>
      <c r="AR454" s="355" t="e">
        <f t="shared" si="726"/>
        <v>#DIV/0!</v>
      </c>
      <c r="AS454" s="355" t="e">
        <f t="shared" si="727"/>
        <v>#DIV/0!</v>
      </c>
      <c r="AT454" s="355" t="e">
        <f t="shared" ca="1" si="728"/>
        <v>#DIV/0!</v>
      </c>
      <c r="AU454" s="355" t="e">
        <f t="shared" ca="1" si="729"/>
        <v>#DIV/0!</v>
      </c>
      <c r="AV454" s="355" t="e">
        <f t="shared" ca="1" si="730"/>
        <v>#DIV/0!</v>
      </c>
      <c r="AW454" s="379">
        <f t="shared" ca="1" si="731"/>
        <v>0</v>
      </c>
      <c r="AX454" s="351">
        <f t="shared" ca="1" si="732"/>
        <v>0</v>
      </c>
      <c r="AY454" s="174">
        <f t="shared" ca="1" si="733"/>
        <v>0</v>
      </c>
      <c r="AZ454" s="174">
        <f t="shared" ca="1" si="734"/>
        <v>0</v>
      </c>
      <c r="BA454" s="351"/>
      <c r="BB454" s="174"/>
      <c r="BC454" s="174"/>
      <c r="BD454" s="352">
        <f t="shared" si="735"/>
        <v>-1</v>
      </c>
      <c r="BE454" s="267">
        <f t="shared" si="736"/>
        <v>-6</v>
      </c>
      <c r="BF454" s="267">
        <f t="shared" si="737"/>
        <v>-5</v>
      </c>
      <c r="BG454" s="354">
        <f t="shared" ca="1" si="738"/>
        <v>1</v>
      </c>
      <c r="BH454" s="100">
        <f t="shared" ca="1" si="739"/>
        <v>15</v>
      </c>
      <c r="BI454" s="100">
        <f t="shared" ca="1" si="740"/>
        <v>7</v>
      </c>
      <c r="BJ454" s="354">
        <f t="shared" ca="1" si="741"/>
        <v>0</v>
      </c>
      <c r="BK454" s="100">
        <f t="shared" ca="1" si="742"/>
        <v>0</v>
      </c>
      <c r="BL454" s="100">
        <f t="shared" ca="1" si="743"/>
        <v>0</v>
      </c>
      <c r="BM454" s="354">
        <f t="shared" ca="1" si="744"/>
        <v>0</v>
      </c>
      <c r="BN454" s="354"/>
      <c r="BQ454" s="355" t="str">
        <f t="shared" ca="1" si="745"/>
        <v/>
      </c>
      <c r="BR454" s="355" t="str">
        <f t="shared" ca="1" si="746"/>
        <v/>
      </c>
      <c r="BS454" s="355"/>
      <c r="BT454" s="355" t="str">
        <f t="shared" si="747"/>
        <v xml:space="preserve">wr6D </v>
      </c>
      <c r="BU454" s="355" t="str">
        <f t="shared" ca="1" si="748"/>
        <v xml:space="preserve">wr15'15&lt;1S </v>
      </c>
      <c r="BV454" s="355" t="str">
        <f t="shared" ca="1" si="749"/>
        <v/>
      </c>
      <c r="BW454" s="355"/>
      <c r="BX454" s="379" t="e">
        <f t="shared" ca="1" si="750"/>
        <v>#DIV/0!</v>
      </c>
      <c r="BY454" s="351" t="e">
        <f t="shared" ca="1" si="751"/>
        <v>#DIV/0!</v>
      </c>
      <c r="BZ454" s="174" t="e">
        <f t="shared" ca="1" si="752"/>
        <v>#DIV/0!</v>
      </c>
      <c r="CA454" s="174" t="e">
        <f t="shared" ca="1" si="753"/>
        <v>#DIV/0!</v>
      </c>
      <c r="CB454" s="351"/>
      <c r="CC454" s="174"/>
      <c r="CD454" s="174"/>
      <c r="CE454" s="352" t="e">
        <f t="shared" si="754"/>
        <v>#DIV/0!</v>
      </c>
      <c r="CF454" s="267" t="e">
        <f t="shared" si="755"/>
        <v>#DIV/0!</v>
      </c>
      <c r="CG454" s="267" t="e">
        <f t="shared" si="756"/>
        <v>#DIV/0!</v>
      </c>
      <c r="CH454" s="354" t="e">
        <f t="shared" ca="1" si="757"/>
        <v>#DIV/0!</v>
      </c>
      <c r="CI454" s="100" t="e">
        <f t="shared" ca="1" si="758"/>
        <v>#DIV/0!</v>
      </c>
      <c r="CJ454" s="100" t="e">
        <f t="shared" ca="1" si="759"/>
        <v>#DIV/0!</v>
      </c>
      <c r="CK454" s="354" t="e">
        <f t="shared" ca="1" si="760"/>
        <v>#DIV/0!</v>
      </c>
      <c r="CL454" s="100" t="e">
        <f t="shared" ca="1" si="761"/>
        <v>#DIV/0!</v>
      </c>
      <c r="CM454" s="100" t="e">
        <f t="shared" ca="1" si="762"/>
        <v>#DIV/0!</v>
      </c>
      <c r="CN454" s="354" t="e">
        <f t="shared" ca="1" si="763"/>
        <v>#DIV/0!</v>
      </c>
      <c r="CO454" s="354"/>
      <c r="CR454" s="355" t="e">
        <f t="shared" ca="1" si="764"/>
        <v>#DIV/0!</v>
      </c>
      <c r="CS454" s="355" t="e">
        <f t="shared" ca="1" si="765"/>
        <v>#DIV/0!</v>
      </c>
      <c r="CT454" s="355"/>
      <c r="CU454" s="355" t="e">
        <f t="shared" si="766"/>
        <v>#DIV/0!</v>
      </c>
      <c r="CV454" s="355" t="e">
        <f t="shared" ca="1" si="767"/>
        <v>#DIV/0!</v>
      </c>
      <c r="CW454" s="355" t="e">
        <f t="shared" ca="1" si="768"/>
        <v>#DIV/0!</v>
      </c>
      <c r="CX454" s="402"/>
      <c r="CY454" t="e">
        <f t="shared" ca="1" si="769"/>
        <v>#DIV/0!</v>
      </c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</row>
    <row r="455" spans="1:133" x14ac:dyDescent="0.25">
      <c r="A455" s="126">
        <v>376</v>
      </c>
      <c r="B455" s="123" t="str">
        <f>IF(ввод!F378="","",ввод!F378)</f>
        <v/>
      </c>
      <c r="C455" s="123" t="str">
        <f>IF(ввод!G378="","",ввод!G378)</f>
        <v/>
      </c>
      <c r="D455" s="123" t="str">
        <f>IF(ввод!H378="","",ввод!H378)</f>
        <v/>
      </c>
      <c r="E455" s="124" t="str">
        <f>IF(ввод!I378="","",ввод!I378)</f>
        <v/>
      </c>
      <c r="F455" s="100" t="str">
        <f t="shared" si="804"/>
        <v/>
      </c>
      <c r="G455" s="257" t="str">
        <f>IF(AND(F455&gt;=2,COUNTA(ввод!D378)=1),1,"")</f>
        <v/>
      </c>
      <c r="H455" s="100" t="e">
        <f t="shared" si="701"/>
        <v>#DIV/0!</v>
      </c>
      <c r="K455" s="100" t="e">
        <f t="shared" si="697"/>
        <v>#DIV/0!</v>
      </c>
      <c r="M455" s="100" t="e">
        <f>IF(ISNUMBER(парам!$B$8),K455-парам!$B$8,K455-$B$3)</f>
        <v>#DIV/0!</v>
      </c>
      <c r="N455" s="100" t="e">
        <f t="shared" si="698"/>
        <v>#DIV/0!</v>
      </c>
      <c r="O455" s="125" t="e">
        <f t="shared" ca="1" si="702"/>
        <v>#DIV/0!</v>
      </c>
      <c r="P455" s="100">
        <f t="shared" si="703"/>
        <v>0</v>
      </c>
      <c r="Q455" s="100">
        <f t="shared" si="699"/>
        <v>0</v>
      </c>
      <c r="R455" s="125">
        <f t="shared" ca="1" si="704"/>
        <v>0</v>
      </c>
      <c r="S455" s="100" t="e">
        <f t="shared" si="770"/>
        <v>#DIV/0!</v>
      </c>
      <c r="T455" s="100" t="e">
        <f t="shared" si="705"/>
        <v>#DIV/0!</v>
      </c>
      <c r="U455" s="125" t="e">
        <f t="shared" ca="1" si="771"/>
        <v>#DIV/0!</v>
      </c>
      <c r="V455" s="174" t="e">
        <f t="shared" ca="1" si="706"/>
        <v>#DIV/0!</v>
      </c>
      <c r="W455" s="351" t="e">
        <f t="shared" ca="1" si="707"/>
        <v>#DIV/0!</v>
      </c>
      <c r="X455" s="174" t="e">
        <f t="shared" ca="1" si="708"/>
        <v>#DIV/0!</v>
      </c>
      <c r="Y455" s="174" t="e">
        <f t="shared" ca="1" si="709"/>
        <v>#DIV/0!</v>
      </c>
      <c r="Z455" s="351" t="e">
        <f t="shared" si="710"/>
        <v>#DIV/0!</v>
      </c>
      <c r="AA455" s="174" t="e">
        <f t="shared" si="711"/>
        <v>#DIV/0!</v>
      </c>
      <c r="AB455" s="174" t="e">
        <f t="shared" si="712"/>
        <v>#DIV/0!</v>
      </c>
      <c r="AC455" s="352" t="e">
        <f t="shared" si="772"/>
        <v>#DIV/0!</v>
      </c>
      <c r="AD455" s="267" t="e">
        <f t="shared" si="713"/>
        <v>#DIV/0!</v>
      </c>
      <c r="AE455" s="267" t="e">
        <f t="shared" si="714"/>
        <v>#DIV/0!</v>
      </c>
      <c r="AF455" s="354" t="e">
        <f t="shared" ca="1" si="715"/>
        <v>#DIV/0!</v>
      </c>
      <c r="AG455" s="100" t="e">
        <f t="shared" ca="1" si="716"/>
        <v>#DIV/0!</v>
      </c>
      <c r="AH455" s="100" t="e">
        <f t="shared" ca="1" si="717"/>
        <v>#DIV/0!</v>
      </c>
      <c r="AI455" s="354" t="e">
        <f t="shared" ca="1" si="718"/>
        <v>#DIV/0!</v>
      </c>
      <c r="AJ455" s="100" t="e">
        <f t="shared" ca="1" si="719"/>
        <v>#DIV/0!</v>
      </c>
      <c r="AK455" s="100" t="e">
        <f t="shared" ca="1" si="720"/>
        <v>#DIV/0!</v>
      </c>
      <c r="AL455" s="354" t="e">
        <f t="shared" ca="1" si="721"/>
        <v>#DIV/0!</v>
      </c>
      <c r="AM455" s="354" t="e">
        <f t="shared" ca="1" si="722"/>
        <v>#DIV/0!</v>
      </c>
      <c r="AN455" s="100" t="e">
        <f t="shared" ref="AN455:AO455" ca="1" si="827">SUM(AL451:AL455)</f>
        <v>#DIV/0!</v>
      </c>
      <c r="AO455" s="100" t="e">
        <f t="shared" ca="1" si="827"/>
        <v>#DIV/0!</v>
      </c>
      <c r="AP455" s="355" t="e">
        <f t="shared" ca="1" si="724"/>
        <v>#DIV/0!</v>
      </c>
      <c r="AQ455" s="355" t="e">
        <f t="shared" ca="1" si="725"/>
        <v>#DIV/0!</v>
      </c>
      <c r="AR455" s="355" t="e">
        <f t="shared" si="726"/>
        <v>#DIV/0!</v>
      </c>
      <c r="AS455" s="355" t="e">
        <f t="shared" si="727"/>
        <v>#DIV/0!</v>
      </c>
      <c r="AT455" s="355" t="e">
        <f t="shared" ca="1" si="728"/>
        <v>#DIV/0!</v>
      </c>
      <c r="AU455" s="355" t="e">
        <f t="shared" ca="1" si="729"/>
        <v>#DIV/0!</v>
      </c>
      <c r="AV455" s="355" t="e">
        <f t="shared" ca="1" si="730"/>
        <v>#DIV/0!</v>
      </c>
      <c r="AW455" s="379">
        <f t="shared" ca="1" si="731"/>
        <v>0</v>
      </c>
      <c r="AX455" s="351">
        <f t="shared" ca="1" si="732"/>
        <v>0</v>
      </c>
      <c r="AY455" s="174">
        <f t="shared" ca="1" si="733"/>
        <v>0</v>
      </c>
      <c r="AZ455" s="174">
        <f t="shared" ca="1" si="734"/>
        <v>0</v>
      </c>
      <c r="BA455" s="351"/>
      <c r="BB455" s="174"/>
      <c r="BC455" s="174"/>
      <c r="BD455" s="352">
        <f t="shared" si="735"/>
        <v>-1</v>
      </c>
      <c r="BE455" s="267">
        <f t="shared" si="736"/>
        <v>-6</v>
      </c>
      <c r="BF455" s="267">
        <f t="shared" si="737"/>
        <v>-5</v>
      </c>
      <c r="BG455" s="354">
        <f t="shared" ca="1" si="738"/>
        <v>1</v>
      </c>
      <c r="BH455" s="100">
        <f t="shared" ca="1" si="739"/>
        <v>15</v>
      </c>
      <c r="BI455" s="100">
        <f t="shared" ca="1" si="740"/>
        <v>7</v>
      </c>
      <c r="BJ455" s="354">
        <f t="shared" ca="1" si="741"/>
        <v>0</v>
      </c>
      <c r="BK455" s="100">
        <f t="shared" ca="1" si="742"/>
        <v>0</v>
      </c>
      <c r="BL455" s="100">
        <f t="shared" ca="1" si="743"/>
        <v>0</v>
      </c>
      <c r="BM455" s="354">
        <f t="shared" ca="1" si="744"/>
        <v>0</v>
      </c>
      <c r="BN455" s="354"/>
      <c r="BQ455" s="355" t="str">
        <f t="shared" ca="1" si="745"/>
        <v/>
      </c>
      <c r="BR455" s="355" t="str">
        <f t="shared" ca="1" si="746"/>
        <v/>
      </c>
      <c r="BS455" s="355"/>
      <c r="BT455" s="355" t="str">
        <f t="shared" si="747"/>
        <v xml:space="preserve">wr6D </v>
      </c>
      <c r="BU455" s="355" t="str">
        <f t="shared" ca="1" si="748"/>
        <v xml:space="preserve">wr15'15&lt;1S </v>
      </c>
      <c r="BV455" s="355" t="str">
        <f t="shared" ca="1" si="749"/>
        <v/>
      </c>
      <c r="BW455" s="355"/>
      <c r="BX455" s="379" t="e">
        <f t="shared" ca="1" si="750"/>
        <v>#DIV/0!</v>
      </c>
      <c r="BY455" s="351" t="e">
        <f t="shared" ca="1" si="751"/>
        <v>#DIV/0!</v>
      </c>
      <c r="BZ455" s="174" t="e">
        <f t="shared" ca="1" si="752"/>
        <v>#DIV/0!</v>
      </c>
      <c r="CA455" s="174" t="e">
        <f t="shared" ca="1" si="753"/>
        <v>#DIV/0!</v>
      </c>
      <c r="CB455" s="351"/>
      <c r="CC455" s="174"/>
      <c r="CD455" s="174"/>
      <c r="CE455" s="352" t="e">
        <f t="shared" si="754"/>
        <v>#DIV/0!</v>
      </c>
      <c r="CF455" s="267" t="e">
        <f t="shared" si="755"/>
        <v>#DIV/0!</v>
      </c>
      <c r="CG455" s="267" t="e">
        <f t="shared" si="756"/>
        <v>#DIV/0!</v>
      </c>
      <c r="CH455" s="354" t="e">
        <f t="shared" ca="1" si="757"/>
        <v>#DIV/0!</v>
      </c>
      <c r="CI455" s="100" t="e">
        <f t="shared" ca="1" si="758"/>
        <v>#DIV/0!</v>
      </c>
      <c r="CJ455" s="100" t="e">
        <f t="shared" ca="1" si="759"/>
        <v>#DIV/0!</v>
      </c>
      <c r="CK455" s="354" t="e">
        <f t="shared" ca="1" si="760"/>
        <v>#DIV/0!</v>
      </c>
      <c r="CL455" s="100" t="e">
        <f t="shared" ca="1" si="761"/>
        <v>#DIV/0!</v>
      </c>
      <c r="CM455" s="100" t="e">
        <f t="shared" ca="1" si="762"/>
        <v>#DIV/0!</v>
      </c>
      <c r="CN455" s="354" t="e">
        <f t="shared" ca="1" si="763"/>
        <v>#DIV/0!</v>
      </c>
      <c r="CO455" s="354"/>
      <c r="CR455" s="355" t="e">
        <f t="shared" ca="1" si="764"/>
        <v>#DIV/0!</v>
      </c>
      <c r="CS455" s="355" t="e">
        <f t="shared" ca="1" si="765"/>
        <v>#DIV/0!</v>
      </c>
      <c r="CT455" s="355"/>
      <c r="CU455" s="355" t="e">
        <f t="shared" si="766"/>
        <v>#DIV/0!</v>
      </c>
      <c r="CV455" s="355" t="e">
        <f t="shared" ca="1" si="767"/>
        <v>#DIV/0!</v>
      </c>
      <c r="CW455" s="355" t="e">
        <f t="shared" ca="1" si="768"/>
        <v>#DIV/0!</v>
      </c>
      <c r="CX455" s="402"/>
      <c r="CY455" t="e">
        <f t="shared" ca="1" si="769"/>
        <v>#DIV/0!</v>
      </c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</row>
    <row r="456" spans="1:133" x14ac:dyDescent="0.25">
      <c r="A456" s="126">
        <v>377</v>
      </c>
      <c r="B456" s="123" t="str">
        <f>IF(ввод!F379="","",ввод!F379)</f>
        <v/>
      </c>
      <c r="C456" s="123" t="str">
        <f>IF(ввод!G379="","",ввод!G379)</f>
        <v/>
      </c>
      <c r="D456" s="123" t="str">
        <f>IF(ввод!H379="","",ввод!H379)</f>
        <v/>
      </c>
      <c r="E456" s="124" t="str">
        <f>IF(ввод!I379="","",ввод!I379)</f>
        <v/>
      </c>
      <c r="F456" s="100" t="str">
        <f t="shared" si="804"/>
        <v/>
      </c>
      <c r="G456" s="257" t="str">
        <f>IF(AND(F456&gt;=2,COUNTA(ввод!D379)=1),1,"")</f>
        <v/>
      </c>
      <c r="H456" s="100" t="e">
        <f t="shared" si="701"/>
        <v>#DIV/0!</v>
      </c>
      <c r="K456" s="100" t="e">
        <f t="shared" si="697"/>
        <v>#DIV/0!</v>
      </c>
      <c r="M456" s="100" t="e">
        <f>IF(ISNUMBER(парам!$B$8),K456-парам!$B$8,K456-$B$3)</f>
        <v>#DIV/0!</v>
      </c>
      <c r="N456" s="100" t="e">
        <f t="shared" si="698"/>
        <v>#DIV/0!</v>
      </c>
      <c r="O456" s="125" t="e">
        <f t="shared" ca="1" si="702"/>
        <v>#DIV/0!</v>
      </c>
      <c r="P456" s="100">
        <f t="shared" si="703"/>
        <v>0</v>
      </c>
      <c r="Q456" s="100">
        <f t="shared" si="699"/>
        <v>0</v>
      </c>
      <c r="R456" s="125">
        <f t="shared" ca="1" si="704"/>
        <v>0</v>
      </c>
      <c r="S456" s="100" t="e">
        <f t="shared" si="770"/>
        <v>#DIV/0!</v>
      </c>
      <c r="T456" s="100" t="e">
        <f t="shared" si="705"/>
        <v>#DIV/0!</v>
      </c>
      <c r="U456" s="125" t="e">
        <f t="shared" ca="1" si="771"/>
        <v>#DIV/0!</v>
      </c>
      <c r="V456" s="174" t="e">
        <f t="shared" ca="1" si="706"/>
        <v>#DIV/0!</v>
      </c>
      <c r="W456" s="351" t="e">
        <f t="shared" ca="1" si="707"/>
        <v>#DIV/0!</v>
      </c>
      <c r="X456" s="174" t="e">
        <f t="shared" ca="1" si="708"/>
        <v>#DIV/0!</v>
      </c>
      <c r="Y456" s="174" t="e">
        <f t="shared" ca="1" si="709"/>
        <v>#DIV/0!</v>
      </c>
      <c r="Z456" s="351" t="e">
        <f t="shared" si="710"/>
        <v>#DIV/0!</v>
      </c>
      <c r="AA456" s="174" t="e">
        <f t="shared" si="711"/>
        <v>#DIV/0!</v>
      </c>
      <c r="AB456" s="174" t="e">
        <f t="shared" si="712"/>
        <v>#DIV/0!</v>
      </c>
      <c r="AC456" s="352" t="e">
        <f t="shared" si="772"/>
        <v>#DIV/0!</v>
      </c>
      <c r="AD456" s="267" t="e">
        <f t="shared" si="713"/>
        <v>#DIV/0!</v>
      </c>
      <c r="AE456" s="267" t="e">
        <f t="shared" si="714"/>
        <v>#DIV/0!</v>
      </c>
      <c r="AF456" s="354" t="e">
        <f t="shared" ca="1" si="715"/>
        <v>#DIV/0!</v>
      </c>
      <c r="AG456" s="100" t="e">
        <f t="shared" ca="1" si="716"/>
        <v>#DIV/0!</v>
      </c>
      <c r="AH456" s="100" t="e">
        <f t="shared" ca="1" si="717"/>
        <v>#DIV/0!</v>
      </c>
      <c r="AI456" s="354" t="e">
        <f t="shared" ca="1" si="718"/>
        <v>#DIV/0!</v>
      </c>
      <c r="AJ456" s="100" t="e">
        <f t="shared" ca="1" si="719"/>
        <v>#DIV/0!</v>
      </c>
      <c r="AK456" s="100" t="e">
        <f t="shared" ca="1" si="720"/>
        <v>#DIV/0!</v>
      </c>
      <c r="AL456" s="354" t="e">
        <f t="shared" ca="1" si="721"/>
        <v>#DIV/0!</v>
      </c>
      <c r="AM456" s="354" t="e">
        <f t="shared" ca="1" si="722"/>
        <v>#DIV/0!</v>
      </c>
      <c r="AN456" s="100" t="e">
        <f t="shared" ref="AN456:AO456" ca="1" si="828">SUM(AL452:AL456)</f>
        <v>#DIV/0!</v>
      </c>
      <c r="AO456" s="100" t="e">
        <f t="shared" ca="1" si="828"/>
        <v>#DIV/0!</v>
      </c>
      <c r="AP456" s="355" t="e">
        <f t="shared" ca="1" si="724"/>
        <v>#DIV/0!</v>
      </c>
      <c r="AQ456" s="355" t="e">
        <f t="shared" ca="1" si="725"/>
        <v>#DIV/0!</v>
      </c>
      <c r="AR456" s="355" t="e">
        <f t="shared" si="726"/>
        <v>#DIV/0!</v>
      </c>
      <c r="AS456" s="355" t="e">
        <f t="shared" si="727"/>
        <v>#DIV/0!</v>
      </c>
      <c r="AT456" s="355" t="e">
        <f t="shared" ca="1" si="728"/>
        <v>#DIV/0!</v>
      </c>
      <c r="AU456" s="355" t="e">
        <f t="shared" ca="1" si="729"/>
        <v>#DIV/0!</v>
      </c>
      <c r="AV456" s="355" t="e">
        <f t="shared" ca="1" si="730"/>
        <v>#DIV/0!</v>
      </c>
      <c r="AW456" s="379">
        <f t="shared" ca="1" si="731"/>
        <v>0</v>
      </c>
      <c r="AX456" s="351">
        <f t="shared" ca="1" si="732"/>
        <v>0</v>
      </c>
      <c r="AY456" s="174">
        <f t="shared" ca="1" si="733"/>
        <v>0</v>
      </c>
      <c r="AZ456" s="174">
        <f t="shared" ca="1" si="734"/>
        <v>0</v>
      </c>
      <c r="BA456" s="351"/>
      <c r="BB456" s="174"/>
      <c r="BC456" s="174"/>
      <c r="BD456" s="352">
        <f t="shared" si="735"/>
        <v>-1</v>
      </c>
      <c r="BE456" s="267">
        <f t="shared" si="736"/>
        <v>-6</v>
      </c>
      <c r="BF456" s="267">
        <f t="shared" si="737"/>
        <v>-5</v>
      </c>
      <c r="BG456" s="354">
        <f t="shared" ca="1" si="738"/>
        <v>1</v>
      </c>
      <c r="BH456" s="100">
        <f t="shared" ca="1" si="739"/>
        <v>15</v>
      </c>
      <c r="BI456" s="100">
        <f t="shared" ca="1" si="740"/>
        <v>7</v>
      </c>
      <c r="BJ456" s="354">
        <f t="shared" ca="1" si="741"/>
        <v>0</v>
      </c>
      <c r="BK456" s="100">
        <f t="shared" ca="1" si="742"/>
        <v>0</v>
      </c>
      <c r="BL456" s="100">
        <f t="shared" ca="1" si="743"/>
        <v>0</v>
      </c>
      <c r="BM456" s="354">
        <f t="shared" ca="1" si="744"/>
        <v>0</v>
      </c>
      <c r="BN456" s="354"/>
      <c r="BQ456" s="355" t="str">
        <f t="shared" ca="1" si="745"/>
        <v/>
      </c>
      <c r="BR456" s="355" t="str">
        <f t="shared" ca="1" si="746"/>
        <v/>
      </c>
      <c r="BS456" s="355"/>
      <c r="BT456" s="355" t="str">
        <f t="shared" si="747"/>
        <v xml:space="preserve">wr6D </v>
      </c>
      <c r="BU456" s="355" t="str">
        <f t="shared" ca="1" si="748"/>
        <v xml:space="preserve">wr15'15&lt;1S </v>
      </c>
      <c r="BV456" s="355" t="str">
        <f t="shared" ca="1" si="749"/>
        <v/>
      </c>
      <c r="BW456" s="355"/>
      <c r="BX456" s="379" t="e">
        <f t="shared" ca="1" si="750"/>
        <v>#DIV/0!</v>
      </c>
      <c r="BY456" s="351" t="e">
        <f t="shared" ca="1" si="751"/>
        <v>#DIV/0!</v>
      </c>
      <c r="BZ456" s="174" t="e">
        <f t="shared" ca="1" si="752"/>
        <v>#DIV/0!</v>
      </c>
      <c r="CA456" s="174" t="e">
        <f t="shared" ca="1" si="753"/>
        <v>#DIV/0!</v>
      </c>
      <c r="CB456" s="351"/>
      <c r="CC456" s="174"/>
      <c r="CD456" s="174"/>
      <c r="CE456" s="352" t="e">
        <f t="shared" si="754"/>
        <v>#DIV/0!</v>
      </c>
      <c r="CF456" s="267" t="e">
        <f t="shared" si="755"/>
        <v>#DIV/0!</v>
      </c>
      <c r="CG456" s="267" t="e">
        <f t="shared" si="756"/>
        <v>#DIV/0!</v>
      </c>
      <c r="CH456" s="354" t="e">
        <f t="shared" ca="1" si="757"/>
        <v>#DIV/0!</v>
      </c>
      <c r="CI456" s="100" t="e">
        <f t="shared" ca="1" si="758"/>
        <v>#DIV/0!</v>
      </c>
      <c r="CJ456" s="100" t="e">
        <f t="shared" ca="1" si="759"/>
        <v>#DIV/0!</v>
      </c>
      <c r="CK456" s="354" t="e">
        <f t="shared" ca="1" si="760"/>
        <v>#DIV/0!</v>
      </c>
      <c r="CL456" s="100" t="e">
        <f t="shared" ca="1" si="761"/>
        <v>#DIV/0!</v>
      </c>
      <c r="CM456" s="100" t="e">
        <f t="shared" ca="1" si="762"/>
        <v>#DIV/0!</v>
      </c>
      <c r="CN456" s="354" t="e">
        <f t="shared" ca="1" si="763"/>
        <v>#DIV/0!</v>
      </c>
      <c r="CO456" s="354"/>
      <c r="CR456" s="355" t="e">
        <f t="shared" ca="1" si="764"/>
        <v>#DIV/0!</v>
      </c>
      <c r="CS456" s="355" t="e">
        <f t="shared" ca="1" si="765"/>
        <v>#DIV/0!</v>
      </c>
      <c r="CT456" s="355"/>
      <c r="CU456" s="355" t="e">
        <f t="shared" si="766"/>
        <v>#DIV/0!</v>
      </c>
      <c r="CV456" s="355" t="e">
        <f t="shared" ca="1" si="767"/>
        <v>#DIV/0!</v>
      </c>
      <c r="CW456" s="355" t="e">
        <f t="shared" ca="1" si="768"/>
        <v>#DIV/0!</v>
      </c>
      <c r="CX456" s="402"/>
      <c r="CY456" t="e">
        <f t="shared" ca="1" si="769"/>
        <v>#DIV/0!</v>
      </c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</row>
    <row r="457" spans="1:133" x14ac:dyDescent="0.25">
      <c r="A457" s="126">
        <v>378</v>
      </c>
      <c r="B457" s="123" t="str">
        <f>IF(ввод!F380="","",ввод!F380)</f>
        <v/>
      </c>
      <c r="C457" s="123" t="str">
        <f>IF(ввод!G380="","",ввод!G380)</f>
        <v/>
      </c>
      <c r="D457" s="123" t="str">
        <f>IF(ввод!H380="","",ввод!H380)</f>
        <v/>
      </c>
      <c r="E457" s="124" t="str">
        <f>IF(ввод!I380="","",ввод!I380)</f>
        <v/>
      </c>
      <c r="F457" s="100" t="str">
        <f t="shared" si="804"/>
        <v/>
      </c>
      <c r="G457" s="257" t="str">
        <f>IF(AND(F457&gt;=2,COUNTA(ввод!D380)=1),1,"")</f>
        <v/>
      </c>
      <c r="H457" s="100" t="e">
        <f t="shared" si="701"/>
        <v>#DIV/0!</v>
      </c>
      <c r="K457" s="100" t="e">
        <f t="shared" si="697"/>
        <v>#DIV/0!</v>
      </c>
      <c r="M457" s="100" t="e">
        <f>IF(ISNUMBER(парам!$B$8),K457-парам!$B$8,K457-$B$3)</f>
        <v>#DIV/0!</v>
      </c>
      <c r="N457" s="100" t="e">
        <f t="shared" si="698"/>
        <v>#DIV/0!</v>
      </c>
      <c r="O457" s="125" t="e">
        <f t="shared" ca="1" si="702"/>
        <v>#DIV/0!</v>
      </c>
      <c r="P457" s="100">
        <f t="shared" si="703"/>
        <v>0</v>
      </c>
      <c r="Q457" s="100">
        <f t="shared" si="699"/>
        <v>0</v>
      </c>
      <c r="R457" s="125">
        <f t="shared" ca="1" si="704"/>
        <v>0</v>
      </c>
      <c r="S457" s="100" t="e">
        <f t="shared" si="770"/>
        <v>#DIV/0!</v>
      </c>
      <c r="T457" s="100" t="e">
        <f t="shared" si="705"/>
        <v>#DIV/0!</v>
      </c>
      <c r="U457" s="125" t="e">
        <f t="shared" ca="1" si="771"/>
        <v>#DIV/0!</v>
      </c>
      <c r="V457" s="174" t="e">
        <f t="shared" ca="1" si="706"/>
        <v>#DIV/0!</v>
      </c>
      <c r="W457" s="351" t="e">
        <f t="shared" ca="1" si="707"/>
        <v>#DIV/0!</v>
      </c>
      <c r="X457" s="174" t="e">
        <f t="shared" ca="1" si="708"/>
        <v>#DIV/0!</v>
      </c>
      <c r="Y457" s="174" t="e">
        <f t="shared" ca="1" si="709"/>
        <v>#DIV/0!</v>
      </c>
      <c r="Z457" s="351" t="e">
        <f t="shared" si="710"/>
        <v>#DIV/0!</v>
      </c>
      <c r="AA457" s="174" t="e">
        <f t="shared" si="711"/>
        <v>#DIV/0!</v>
      </c>
      <c r="AB457" s="174" t="e">
        <f t="shared" si="712"/>
        <v>#DIV/0!</v>
      </c>
      <c r="AC457" s="352" t="e">
        <f t="shared" si="772"/>
        <v>#DIV/0!</v>
      </c>
      <c r="AD457" s="267" t="e">
        <f t="shared" si="713"/>
        <v>#DIV/0!</v>
      </c>
      <c r="AE457" s="267" t="e">
        <f t="shared" si="714"/>
        <v>#DIV/0!</v>
      </c>
      <c r="AF457" s="354" t="e">
        <f t="shared" ca="1" si="715"/>
        <v>#DIV/0!</v>
      </c>
      <c r="AG457" s="100" t="e">
        <f t="shared" ca="1" si="716"/>
        <v>#DIV/0!</v>
      </c>
      <c r="AH457" s="100" t="e">
        <f t="shared" ca="1" si="717"/>
        <v>#DIV/0!</v>
      </c>
      <c r="AI457" s="354" t="e">
        <f t="shared" ca="1" si="718"/>
        <v>#DIV/0!</v>
      </c>
      <c r="AJ457" s="100" t="e">
        <f t="shared" ca="1" si="719"/>
        <v>#DIV/0!</v>
      </c>
      <c r="AK457" s="100" t="e">
        <f t="shared" ca="1" si="720"/>
        <v>#DIV/0!</v>
      </c>
      <c r="AL457" s="354" t="e">
        <f t="shared" ca="1" si="721"/>
        <v>#DIV/0!</v>
      </c>
      <c r="AM457" s="354" t="e">
        <f t="shared" ca="1" si="722"/>
        <v>#DIV/0!</v>
      </c>
      <c r="AN457" s="100" t="e">
        <f t="shared" ref="AN457:AO457" ca="1" si="829">SUM(AL453:AL457)</f>
        <v>#DIV/0!</v>
      </c>
      <c r="AO457" s="100" t="e">
        <f t="shared" ca="1" si="829"/>
        <v>#DIV/0!</v>
      </c>
      <c r="AP457" s="355" t="e">
        <f t="shared" ca="1" si="724"/>
        <v>#DIV/0!</v>
      </c>
      <c r="AQ457" s="355" t="e">
        <f t="shared" ca="1" si="725"/>
        <v>#DIV/0!</v>
      </c>
      <c r="AR457" s="355" t="e">
        <f t="shared" si="726"/>
        <v>#DIV/0!</v>
      </c>
      <c r="AS457" s="355" t="e">
        <f t="shared" si="727"/>
        <v>#DIV/0!</v>
      </c>
      <c r="AT457" s="355" t="e">
        <f t="shared" ca="1" si="728"/>
        <v>#DIV/0!</v>
      </c>
      <c r="AU457" s="355" t="e">
        <f t="shared" ca="1" si="729"/>
        <v>#DIV/0!</v>
      </c>
      <c r="AV457" s="355" t="e">
        <f t="shared" ca="1" si="730"/>
        <v>#DIV/0!</v>
      </c>
      <c r="AW457" s="379">
        <f t="shared" ca="1" si="731"/>
        <v>0</v>
      </c>
      <c r="AX457" s="351">
        <f t="shared" ca="1" si="732"/>
        <v>0</v>
      </c>
      <c r="AY457" s="174">
        <f t="shared" ca="1" si="733"/>
        <v>0</v>
      </c>
      <c r="AZ457" s="174">
        <f t="shared" ca="1" si="734"/>
        <v>0</v>
      </c>
      <c r="BA457" s="351"/>
      <c r="BB457" s="174"/>
      <c r="BC457" s="174"/>
      <c r="BD457" s="352">
        <f t="shared" si="735"/>
        <v>-1</v>
      </c>
      <c r="BE457" s="267">
        <f t="shared" si="736"/>
        <v>-6</v>
      </c>
      <c r="BF457" s="267">
        <f t="shared" si="737"/>
        <v>-5</v>
      </c>
      <c r="BG457" s="354">
        <f t="shared" ca="1" si="738"/>
        <v>1</v>
      </c>
      <c r="BH457" s="100">
        <f t="shared" ca="1" si="739"/>
        <v>15</v>
      </c>
      <c r="BI457" s="100">
        <f t="shared" ca="1" si="740"/>
        <v>7</v>
      </c>
      <c r="BJ457" s="354">
        <f t="shared" ca="1" si="741"/>
        <v>0</v>
      </c>
      <c r="BK457" s="100">
        <f t="shared" ca="1" si="742"/>
        <v>0</v>
      </c>
      <c r="BL457" s="100">
        <f t="shared" ca="1" si="743"/>
        <v>0</v>
      </c>
      <c r="BM457" s="354">
        <f t="shared" ca="1" si="744"/>
        <v>0</v>
      </c>
      <c r="BN457" s="354"/>
      <c r="BQ457" s="355" t="str">
        <f t="shared" ca="1" si="745"/>
        <v/>
      </c>
      <c r="BR457" s="355" t="str">
        <f t="shared" ca="1" si="746"/>
        <v/>
      </c>
      <c r="BS457" s="355"/>
      <c r="BT457" s="355" t="str">
        <f t="shared" si="747"/>
        <v xml:space="preserve">wr6D </v>
      </c>
      <c r="BU457" s="355" t="str">
        <f t="shared" ca="1" si="748"/>
        <v xml:space="preserve">wr15'15&lt;1S </v>
      </c>
      <c r="BV457" s="355" t="str">
        <f t="shared" ca="1" si="749"/>
        <v/>
      </c>
      <c r="BW457" s="355"/>
      <c r="BX457" s="379" t="e">
        <f t="shared" ca="1" si="750"/>
        <v>#DIV/0!</v>
      </c>
      <c r="BY457" s="351" t="e">
        <f t="shared" ca="1" si="751"/>
        <v>#DIV/0!</v>
      </c>
      <c r="BZ457" s="174" t="e">
        <f t="shared" ca="1" si="752"/>
        <v>#DIV/0!</v>
      </c>
      <c r="CA457" s="174" t="e">
        <f t="shared" ca="1" si="753"/>
        <v>#DIV/0!</v>
      </c>
      <c r="CB457" s="351"/>
      <c r="CC457" s="174"/>
      <c r="CD457" s="174"/>
      <c r="CE457" s="352" t="e">
        <f t="shared" si="754"/>
        <v>#DIV/0!</v>
      </c>
      <c r="CF457" s="267" t="e">
        <f t="shared" si="755"/>
        <v>#DIV/0!</v>
      </c>
      <c r="CG457" s="267" t="e">
        <f t="shared" si="756"/>
        <v>#DIV/0!</v>
      </c>
      <c r="CH457" s="354" t="e">
        <f t="shared" ca="1" si="757"/>
        <v>#DIV/0!</v>
      </c>
      <c r="CI457" s="100" t="e">
        <f t="shared" ca="1" si="758"/>
        <v>#DIV/0!</v>
      </c>
      <c r="CJ457" s="100" t="e">
        <f t="shared" ca="1" si="759"/>
        <v>#DIV/0!</v>
      </c>
      <c r="CK457" s="354" t="e">
        <f t="shared" ca="1" si="760"/>
        <v>#DIV/0!</v>
      </c>
      <c r="CL457" s="100" t="e">
        <f t="shared" ca="1" si="761"/>
        <v>#DIV/0!</v>
      </c>
      <c r="CM457" s="100" t="e">
        <f t="shared" ca="1" si="762"/>
        <v>#DIV/0!</v>
      </c>
      <c r="CN457" s="354" t="e">
        <f t="shared" ca="1" si="763"/>
        <v>#DIV/0!</v>
      </c>
      <c r="CO457" s="354"/>
      <c r="CR457" s="355" t="e">
        <f t="shared" ca="1" si="764"/>
        <v>#DIV/0!</v>
      </c>
      <c r="CS457" s="355" t="e">
        <f t="shared" ca="1" si="765"/>
        <v>#DIV/0!</v>
      </c>
      <c r="CT457" s="355"/>
      <c r="CU457" s="355" t="e">
        <f t="shared" si="766"/>
        <v>#DIV/0!</v>
      </c>
      <c r="CV457" s="355" t="e">
        <f t="shared" ca="1" si="767"/>
        <v>#DIV/0!</v>
      </c>
      <c r="CW457" s="355" t="e">
        <f t="shared" ca="1" si="768"/>
        <v>#DIV/0!</v>
      </c>
      <c r="CX457" s="402"/>
      <c r="CY457" t="e">
        <f t="shared" ca="1" si="769"/>
        <v>#DIV/0!</v>
      </c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</row>
    <row r="458" spans="1:133" x14ac:dyDescent="0.25">
      <c r="A458" s="126">
        <v>379</v>
      </c>
      <c r="B458" s="123" t="str">
        <f>IF(ввод!F381="","",ввод!F381)</f>
        <v/>
      </c>
      <c r="C458" s="123" t="str">
        <f>IF(ввод!G381="","",ввод!G381)</f>
        <v/>
      </c>
      <c r="D458" s="123" t="str">
        <f>IF(ввод!H381="","",ввод!H381)</f>
        <v/>
      </c>
      <c r="E458" s="124" t="str">
        <f>IF(ввод!I381="","",ввод!I381)</f>
        <v/>
      </c>
      <c r="F458" s="100" t="str">
        <f t="shared" si="804"/>
        <v/>
      </c>
      <c r="G458" s="257" t="str">
        <f>IF(AND(F458&gt;=2,COUNTA(ввод!D381)=1),1,"")</f>
        <v/>
      </c>
      <c r="H458" s="100" t="e">
        <f t="shared" si="701"/>
        <v>#DIV/0!</v>
      </c>
      <c r="K458" s="100" t="e">
        <f t="shared" si="697"/>
        <v>#DIV/0!</v>
      </c>
      <c r="M458" s="100" t="e">
        <f>IF(ISNUMBER(парам!$B$8),K458-парам!$B$8,K458-$B$3)</f>
        <v>#DIV/0!</v>
      </c>
      <c r="N458" s="100" t="e">
        <f t="shared" si="698"/>
        <v>#DIV/0!</v>
      </c>
      <c r="O458" s="125" t="e">
        <f t="shared" ca="1" si="702"/>
        <v>#DIV/0!</v>
      </c>
      <c r="P458" s="100">
        <f t="shared" si="703"/>
        <v>0</v>
      </c>
      <c r="Q458" s="100">
        <f t="shared" si="699"/>
        <v>0</v>
      </c>
      <c r="R458" s="125">
        <f t="shared" ca="1" si="704"/>
        <v>0</v>
      </c>
      <c r="S458" s="100" t="e">
        <f t="shared" si="770"/>
        <v>#DIV/0!</v>
      </c>
      <c r="T458" s="100" t="e">
        <f t="shared" si="705"/>
        <v>#DIV/0!</v>
      </c>
      <c r="U458" s="125" t="e">
        <f t="shared" ca="1" si="771"/>
        <v>#DIV/0!</v>
      </c>
      <c r="V458" s="174" t="e">
        <f t="shared" ca="1" si="706"/>
        <v>#DIV/0!</v>
      </c>
      <c r="W458" s="351" t="e">
        <f t="shared" ca="1" si="707"/>
        <v>#DIV/0!</v>
      </c>
      <c r="X458" s="174" t="e">
        <f t="shared" ca="1" si="708"/>
        <v>#DIV/0!</v>
      </c>
      <c r="Y458" s="174" t="e">
        <f t="shared" ca="1" si="709"/>
        <v>#DIV/0!</v>
      </c>
      <c r="Z458" s="351" t="e">
        <f t="shared" si="710"/>
        <v>#DIV/0!</v>
      </c>
      <c r="AA458" s="174" t="e">
        <f t="shared" si="711"/>
        <v>#DIV/0!</v>
      </c>
      <c r="AB458" s="174" t="e">
        <f t="shared" si="712"/>
        <v>#DIV/0!</v>
      </c>
      <c r="AC458" s="352" t="e">
        <f t="shared" si="772"/>
        <v>#DIV/0!</v>
      </c>
      <c r="AD458" s="267" t="e">
        <f t="shared" si="713"/>
        <v>#DIV/0!</v>
      </c>
      <c r="AE458" s="267" t="e">
        <f t="shared" si="714"/>
        <v>#DIV/0!</v>
      </c>
      <c r="AF458" s="354" t="e">
        <f t="shared" ca="1" si="715"/>
        <v>#DIV/0!</v>
      </c>
      <c r="AG458" s="100" t="e">
        <f t="shared" ca="1" si="716"/>
        <v>#DIV/0!</v>
      </c>
      <c r="AH458" s="100" t="e">
        <f t="shared" ca="1" si="717"/>
        <v>#DIV/0!</v>
      </c>
      <c r="AI458" s="354" t="e">
        <f t="shared" ca="1" si="718"/>
        <v>#DIV/0!</v>
      </c>
      <c r="AJ458" s="100" t="e">
        <f t="shared" ca="1" si="719"/>
        <v>#DIV/0!</v>
      </c>
      <c r="AK458" s="100" t="e">
        <f t="shared" ca="1" si="720"/>
        <v>#DIV/0!</v>
      </c>
      <c r="AL458" s="354" t="e">
        <f t="shared" ca="1" si="721"/>
        <v>#DIV/0!</v>
      </c>
      <c r="AM458" s="354" t="e">
        <f t="shared" ca="1" si="722"/>
        <v>#DIV/0!</v>
      </c>
      <c r="AN458" s="100" t="e">
        <f t="shared" ref="AN458:AO458" ca="1" si="830">SUM(AL454:AL458)</f>
        <v>#DIV/0!</v>
      </c>
      <c r="AO458" s="100" t="e">
        <f t="shared" ca="1" si="830"/>
        <v>#DIV/0!</v>
      </c>
      <c r="AP458" s="355" t="e">
        <f t="shared" ca="1" si="724"/>
        <v>#DIV/0!</v>
      </c>
      <c r="AQ458" s="355" t="e">
        <f t="shared" ca="1" si="725"/>
        <v>#DIV/0!</v>
      </c>
      <c r="AR458" s="355" t="e">
        <f t="shared" si="726"/>
        <v>#DIV/0!</v>
      </c>
      <c r="AS458" s="355" t="e">
        <f t="shared" si="727"/>
        <v>#DIV/0!</v>
      </c>
      <c r="AT458" s="355" t="e">
        <f t="shared" ca="1" si="728"/>
        <v>#DIV/0!</v>
      </c>
      <c r="AU458" s="355" t="e">
        <f t="shared" ca="1" si="729"/>
        <v>#DIV/0!</v>
      </c>
      <c r="AV458" s="355" t="e">
        <f t="shared" ca="1" si="730"/>
        <v>#DIV/0!</v>
      </c>
      <c r="AW458" s="379">
        <f t="shared" ca="1" si="731"/>
        <v>0</v>
      </c>
      <c r="AX458" s="351">
        <f t="shared" ca="1" si="732"/>
        <v>0</v>
      </c>
      <c r="AY458" s="174">
        <f t="shared" ca="1" si="733"/>
        <v>0</v>
      </c>
      <c r="AZ458" s="174">
        <f t="shared" ca="1" si="734"/>
        <v>0</v>
      </c>
      <c r="BA458" s="351"/>
      <c r="BB458" s="174"/>
      <c r="BC458" s="174"/>
      <c r="BD458" s="352">
        <f t="shared" si="735"/>
        <v>-1</v>
      </c>
      <c r="BE458" s="267">
        <f t="shared" si="736"/>
        <v>-6</v>
      </c>
      <c r="BF458" s="267">
        <f t="shared" si="737"/>
        <v>-5</v>
      </c>
      <c r="BG458" s="354">
        <f t="shared" ca="1" si="738"/>
        <v>1</v>
      </c>
      <c r="BH458" s="100">
        <f t="shared" ca="1" si="739"/>
        <v>15</v>
      </c>
      <c r="BI458" s="100">
        <f t="shared" ca="1" si="740"/>
        <v>7</v>
      </c>
      <c r="BJ458" s="354">
        <f t="shared" ca="1" si="741"/>
        <v>0</v>
      </c>
      <c r="BK458" s="100">
        <f t="shared" ca="1" si="742"/>
        <v>0</v>
      </c>
      <c r="BL458" s="100">
        <f t="shared" ca="1" si="743"/>
        <v>0</v>
      </c>
      <c r="BM458" s="354">
        <f t="shared" ca="1" si="744"/>
        <v>0</v>
      </c>
      <c r="BN458" s="354"/>
      <c r="BQ458" s="355" t="str">
        <f t="shared" ca="1" si="745"/>
        <v/>
      </c>
      <c r="BR458" s="355" t="str">
        <f t="shared" ca="1" si="746"/>
        <v/>
      </c>
      <c r="BS458" s="355"/>
      <c r="BT458" s="355" t="str">
        <f t="shared" si="747"/>
        <v xml:space="preserve">wr6D </v>
      </c>
      <c r="BU458" s="355" t="str">
        <f t="shared" ca="1" si="748"/>
        <v xml:space="preserve">wr15'15&lt;1S </v>
      </c>
      <c r="BV458" s="355" t="str">
        <f t="shared" ca="1" si="749"/>
        <v/>
      </c>
      <c r="BW458" s="355"/>
      <c r="BX458" s="379" t="e">
        <f t="shared" ca="1" si="750"/>
        <v>#DIV/0!</v>
      </c>
      <c r="BY458" s="351" t="e">
        <f t="shared" ca="1" si="751"/>
        <v>#DIV/0!</v>
      </c>
      <c r="BZ458" s="174" t="e">
        <f t="shared" ca="1" si="752"/>
        <v>#DIV/0!</v>
      </c>
      <c r="CA458" s="174" t="e">
        <f t="shared" ca="1" si="753"/>
        <v>#DIV/0!</v>
      </c>
      <c r="CB458" s="351"/>
      <c r="CC458" s="174"/>
      <c r="CD458" s="174"/>
      <c r="CE458" s="352" t="e">
        <f t="shared" si="754"/>
        <v>#DIV/0!</v>
      </c>
      <c r="CF458" s="267" t="e">
        <f t="shared" si="755"/>
        <v>#DIV/0!</v>
      </c>
      <c r="CG458" s="267" t="e">
        <f t="shared" si="756"/>
        <v>#DIV/0!</v>
      </c>
      <c r="CH458" s="354" t="e">
        <f t="shared" ca="1" si="757"/>
        <v>#DIV/0!</v>
      </c>
      <c r="CI458" s="100" t="e">
        <f t="shared" ca="1" si="758"/>
        <v>#DIV/0!</v>
      </c>
      <c r="CJ458" s="100" t="e">
        <f t="shared" ca="1" si="759"/>
        <v>#DIV/0!</v>
      </c>
      <c r="CK458" s="354" t="e">
        <f t="shared" ca="1" si="760"/>
        <v>#DIV/0!</v>
      </c>
      <c r="CL458" s="100" t="e">
        <f t="shared" ca="1" si="761"/>
        <v>#DIV/0!</v>
      </c>
      <c r="CM458" s="100" t="e">
        <f t="shared" ca="1" si="762"/>
        <v>#DIV/0!</v>
      </c>
      <c r="CN458" s="354" t="e">
        <f t="shared" ca="1" si="763"/>
        <v>#DIV/0!</v>
      </c>
      <c r="CO458" s="354"/>
      <c r="CR458" s="355" t="e">
        <f t="shared" ca="1" si="764"/>
        <v>#DIV/0!</v>
      </c>
      <c r="CS458" s="355" t="e">
        <f t="shared" ca="1" si="765"/>
        <v>#DIV/0!</v>
      </c>
      <c r="CT458" s="355"/>
      <c r="CU458" s="355" t="e">
        <f t="shared" si="766"/>
        <v>#DIV/0!</v>
      </c>
      <c r="CV458" s="355" t="e">
        <f t="shared" ca="1" si="767"/>
        <v>#DIV/0!</v>
      </c>
      <c r="CW458" s="355" t="e">
        <f t="shared" ca="1" si="768"/>
        <v>#DIV/0!</v>
      </c>
      <c r="CX458" s="402"/>
      <c r="CY458" t="e">
        <f t="shared" ca="1" si="769"/>
        <v>#DIV/0!</v>
      </c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</row>
    <row r="459" spans="1:133" x14ac:dyDescent="0.25">
      <c r="A459" s="126">
        <v>380</v>
      </c>
      <c r="B459" s="123" t="str">
        <f>IF(ввод!F382="","",ввод!F382)</f>
        <v/>
      </c>
      <c r="C459" s="123" t="str">
        <f>IF(ввод!G382="","",ввод!G382)</f>
        <v/>
      </c>
      <c r="D459" s="123" t="str">
        <f>IF(ввод!H382="","",ввод!H382)</f>
        <v/>
      </c>
      <c r="E459" s="124" t="str">
        <f>IF(ввод!I382="","",ввод!I382)</f>
        <v/>
      </c>
      <c r="F459" s="100" t="str">
        <f t="shared" si="804"/>
        <v/>
      </c>
      <c r="G459" s="257" t="str">
        <f>IF(AND(F459&gt;=2,COUNTA(ввод!D382)=1),1,"")</f>
        <v/>
      </c>
      <c r="H459" s="100" t="e">
        <f t="shared" si="701"/>
        <v>#DIV/0!</v>
      </c>
      <c r="K459" s="100" t="e">
        <f t="shared" si="697"/>
        <v>#DIV/0!</v>
      </c>
      <c r="M459" s="100" t="e">
        <f>IF(ISNUMBER(парам!$B$8),K459-парам!$B$8,K459-$B$3)</f>
        <v>#DIV/0!</v>
      </c>
      <c r="N459" s="100" t="e">
        <f t="shared" si="698"/>
        <v>#DIV/0!</v>
      </c>
      <c r="O459" s="125" t="e">
        <f t="shared" ca="1" si="702"/>
        <v>#DIV/0!</v>
      </c>
      <c r="P459" s="100">
        <f t="shared" si="703"/>
        <v>0</v>
      </c>
      <c r="Q459" s="100">
        <f t="shared" si="699"/>
        <v>0</v>
      </c>
      <c r="R459" s="125">
        <f t="shared" ca="1" si="704"/>
        <v>0</v>
      </c>
      <c r="S459" s="100" t="e">
        <f t="shared" si="770"/>
        <v>#DIV/0!</v>
      </c>
      <c r="T459" s="100" t="e">
        <f t="shared" si="705"/>
        <v>#DIV/0!</v>
      </c>
      <c r="U459" s="125" t="e">
        <f t="shared" ca="1" si="771"/>
        <v>#DIV/0!</v>
      </c>
      <c r="V459" s="174" t="e">
        <f t="shared" ca="1" si="706"/>
        <v>#DIV/0!</v>
      </c>
      <c r="W459" s="351" t="e">
        <f t="shared" ca="1" si="707"/>
        <v>#DIV/0!</v>
      </c>
      <c r="X459" s="174" t="e">
        <f t="shared" ca="1" si="708"/>
        <v>#DIV/0!</v>
      </c>
      <c r="Y459" s="174" t="e">
        <f t="shared" ca="1" si="709"/>
        <v>#DIV/0!</v>
      </c>
      <c r="Z459" s="351" t="e">
        <f t="shared" si="710"/>
        <v>#DIV/0!</v>
      </c>
      <c r="AA459" s="174" t="e">
        <f t="shared" si="711"/>
        <v>#DIV/0!</v>
      </c>
      <c r="AB459" s="174" t="e">
        <f t="shared" si="712"/>
        <v>#DIV/0!</v>
      </c>
      <c r="AC459" s="352" t="e">
        <f t="shared" si="772"/>
        <v>#DIV/0!</v>
      </c>
      <c r="AD459" s="267" t="e">
        <f t="shared" si="713"/>
        <v>#DIV/0!</v>
      </c>
      <c r="AE459" s="267" t="e">
        <f t="shared" si="714"/>
        <v>#DIV/0!</v>
      </c>
      <c r="AF459" s="354" t="e">
        <f t="shared" ca="1" si="715"/>
        <v>#DIV/0!</v>
      </c>
      <c r="AG459" s="100" t="e">
        <f t="shared" ca="1" si="716"/>
        <v>#DIV/0!</v>
      </c>
      <c r="AH459" s="100" t="e">
        <f t="shared" ca="1" si="717"/>
        <v>#DIV/0!</v>
      </c>
      <c r="AI459" s="354" t="e">
        <f t="shared" ca="1" si="718"/>
        <v>#DIV/0!</v>
      </c>
      <c r="AJ459" s="100" t="e">
        <f t="shared" ca="1" si="719"/>
        <v>#DIV/0!</v>
      </c>
      <c r="AK459" s="100" t="e">
        <f t="shared" ca="1" si="720"/>
        <v>#DIV/0!</v>
      </c>
      <c r="AL459" s="354" t="e">
        <f t="shared" ca="1" si="721"/>
        <v>#DIV/0!</v>
      </c>
      <c r="AM459" s="354" t="e">
        <f t="shared" ca="1" si="722"/>
        <v>#DIV/0!</v>
      </c>
      <c r="AN459" s="100" t="e">
        <f t="shared" ref="AN459:AO459" ca="1" si="831">SUM(AL455:AL459)</f>
        <v>#DIV/0!</v>
      </c>
      <c r="AO459" s="100" t="e">
        <f t="shared" ca="1" si="831"/>
        <v>#DIV/0!</v>
      </c>
      <c r="AP459" s="355" t="e">
        <f t="shared" ca="1" si="724"/>
        <v>#DIV/0!</v>
      </c>
      <c r="AQ459" s="355" t="e">
        <f t="shared" ca="1" si="725"/>
        <v>#DIV/0!</v>
      </c>
      <c r="AR459" s="355" t="e">
        <f t="shared" si="726"/>
        <v>#DIV/0!</v>
      </c>
      <c r="AS459" s="355" t="e">
        <f t="shared" si="727"/>
        <v>#DIV/0!</v>
      </c>
      <c r="AT459" s="355" t="e">
        <f t="shared" ca="1" si="728"/>
        <v>#DIV/0!</v>
      </c>
      <c r="AU459" s="355" t="e">
        <f t="shared" ca="1" si="729"/>
        <v>#DIV/0!</v>
      </c>
      <c r="AV459" s="355" t="e">
        <f t="shared" ca="1" si="730"/>
        <v>#DIV/0!</v>
      </c>
      <c r="AW459" s="379">
        <f t="shared" ca="1" si="731"/>
        <v>0</v>
      </c>
      <c r="AX459" s="351">
        <f t="shared" ca="1" si="732"/>
        <v>0</v>
      </c>
      <c r="AY459" s="174">
        <f t="shared" ca="1" si="733"/>
        <v>0</v>
      </c>
      <c r="AZ459" s="174">
        <f t="shared" ca="1" si="734"/>
        <v>0</v>
      </c>
      <c r="BA459" s="351"/>
      <c r="BB459" s="174"/>
      <c r="BC459" s="174"/>
      <c r="BD459" s="352">
        <f t="shared" si="735"/>
        <v>-1</v>
      </c>
      <c r="BE459" s="267">
        <f t="shared" si="736"/>
        <v>-6</v>
      </c>
      <c r="BF459" s="267">
        <f t="shared" si="737"/>
        <v>-5</v>
      </c>
      <c r="BG459" s="354">
        <f t="shared" ca="1" si="738"/>
        <v>1</v>
      </c>
      <c r="BH459" s="100">
        <f t="shared" ca="1" si="739"/>
        <v>15</v>
      </c>
      <c r="BI459" s="100">
        <f t="shared" ca="1" si="740"/>
        <v>7</v>
      </c>
      <c r="BJ459" s="354">
        <f t="shared" ca="1" si="741"/>
        <v>0</v>
      </c>
      <c r="BK459" s="100">
        <f t="shared" ca="1" si="742"/>
        <v>0</v>
      </c>
      <c r="BL459" s="100">
        <f t="shared" ca="1" si="743"/>
        <v>0</v>
      </c>
      <c r="BM459" s="354">
        <f t="shared" ca="1" si="744"/>
        <v>0</v>
      </c>
      <c r="BN459" s="354"/>
      <c r="BQ459" s="355" t="str">
        <f t="shared" ca="1" si="745"/>
        <v/>
      </c>
      <c r="BR459" s="355" t="str">
        <f t="shared" ca="1" si="746"/>
        <v/>
      </c>
      <c r="BS459" s="355"/>
      <c r="BT459" s="355" t="str">
        <f t="shared" si="747"/>
        <v xml:space="preserve">wr6D </v>
      </c>
      <c r="BU459" s="355" t="str">
        <f t="shared" ca="1" si="748"/>
        <v xml:space="preserve">wr15'15&lt;1S </v>
      </c>
      <c r="BV459" s="355" t="str">
        <f t="shared" ca="1" si="749"/>
        <v/>
      </c>
      <c r="BW459" s="355"/>
      <c r="BX459" s="379" t="e">
        <f t="shared" ca="1" si="750"/>
        <v>#DIV/0!</v>
      </c>
      <c r="BY459" s="351" t="e">
        <f t="shared" ca="1" si="751"/>
        <v>#DIV/0!</v>
      </c>
      <c r="BZ459" s="174" t="e">
        <f t="shared" ca="1" si="752"/>
        <v>#DIV/0!</v>
      </c>
      <c r="CA459" s="174" t="e">
        <f t="shared" ca="1" si="753"/>
        <v>#DIV/0!</v>
      </c>
      <c r="CB459" s="351"/>
      <c r="CC459" s="174"/>
      <c r="CD459" s="174"/>
      <c r="CE459" s="352" t="e">
        <f t="shared" si="754"/>
        <v>#DIV/0!</v>
      </c>
      <c r="CF459" s="267" t="e">
        <f t="shared" si="755"/>
        <v>#DIV/0!</v>
      </c>
      <c r="CG459" s="267" t="e">
        <f t="shared" si="756"/>
        <v>#DIV/0!</v>
      </c>
      <c r="CH459" s="354" t="e">
        <f t="shared" ca="1" si="757"/>
        <v>#DIV/0!</v>
      </c>
      <c r="CI459" s="100" t="e">
        <f t="shared" ca="1" si="758"/>
        <v>#DIV/0!</v>
      </c>
      <c r="CJ459" s="100" t="e">
        <f t="shared" ca="1" si="759"/>
        <v>#DIV/0!</v>
      </c>
      <c r="CK459" s="354" t="e">
        <f t="shared" ca="1" si="760"/>
        <v>#DIV/0!</v>
      </c>
      <c r="CL459" s="100" t="e">
        <f t="shared" ca="1" si="761"/>
        <v>#DIV/0!</v>
      </c>
      <c r="CM459" s="100" t="e">
        <f t="shared" ca="1" si="762"/>
        <v>#DIV/0!</v>
      </c>
      <c r="CN459" s="354" t="e">
        <f t="shared" ca="1" si="763"/>
        <v>#DIV/0!</v>
      </c>
      <c r="CO459" s="354"/>
      <c r="CR459" s="355" t="e">
        <f t="shared" ca="1" si="764"/>
        <v>#DIV/0!</v>
      </c>
      <c r="CS459" s="355" t="e">
        <f t="shared" ca="1" si="765"/>
        <v>#DIV/0!</v>
      </c>
      <c r="CT459" s="355"/>
      <c r="CU459" s="355" t="e">
        <f t="shared" si="766"/>
        <v>#DIV/0!</v>
      </c>
      <c r="CV459" s="355" t="e">
        <f t="shared" ca="1" si="767"/>
        <v>#DIV/0!</v>
      </c>
      <c r="CW459" s="355" t="e">
        <f t="shared" ca="1" si="768"/>
        <v>#DIV/0!</v>
      </c>
      <c r="CX459" s="402"/>
      <c r="CY459" t="e">
        <f t="shared" ca="1" si="769"/>
        <v>#DIV/0!</v>
      </c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</row>
    <row r="460" spans="1:133" x14ac:dyDescent="0.25">
      <c r="A460" s="126">
        <v>381</v>
      </c>
      <c r="B460" s="123" t="str">
        <f>IF(ввод!F383="","",ввод!F383)</f>
        <v/>
      </c>
      <c r="C460" s="123" t="str">
        <f>IF(ввод!G383="","",ввод!G383)</f>
        <v/>
      </c>
      <c r="D460" s="123" t="str">
        <f>IF(ввод!H383="","",ввод!H383)</f>
        <v/>
      </c>
      <c r="E460" s="124" t="str">
        <f>IF(ввод!I383="","",ввод!I383)</f>
        <v/>
      </c>
      <c r="F460" s="100" t="str">
        <f t="shared" si="804"/>
        <v/>
      </c>
      <c r="G460" s="257" t="str">
        <f>IF(AND(F460&gt;=2,COUNTA(ввод!D383)=1),1,"")</f>
        <v/>
      </c>
      <c r="H460" s="100" t="e">
        <f t="shared" si="701"/>
        <v>#DIV/0!</v>
      </c>
      <c r="K460" s="100" t="e">
        <f t="shared" si="697"/>
        <v>#DIV/0!</v>
      </c>
      <c r="M460" s="100" t="e">
        <f>IF(ISNUMBER(парам!$B$8),K460-парам!$B$8,K460-$B$3)</f>
        <v>#DIV/0!</v>
      </c>
      <c r="N460" s="100" t="e">
        <f t="shared" si="698"/>
        <v>#DIV/0!</v>
      </c>
      <c r="O460" s="125" t="e">
        <f t="shared" ca="1" si="702"/>
        <v>#DIV/0!</v>
      </c>
      <c r="P460" s="100">
        <f t="shared" si="703"/>
        <v>0</v>
      </c>
      <c r="Q460" s="100">
        <f t="shared" si="699"/>
        <v>0</v>
      </c>
      <c r="R460" s="125">
        <f t="shared" ca="1" si="704"/>
        <v>0</v>
      </c>
      <c r="S460" s="100" t="e">
        <f t="shared" si="770"/>
        <v>#DIV/0!</v>
      </c>
      <c r="T460" s="100" t="e">
        <f t="shared" si="705"/>
        <v>#DIV/0!</v>
      </c>
      <c r="U460" s="125" t="e">
        <f t="shared" ca="1" si="771"/>
        <v>#DIV/0!</v>
      </c>
      <c r="V460" s="174" t="e">
        <f t="shared" ca="1" si="706"/>
        <v>#DIV/0!</v>
      </c>
      <c r="W460" s="351" t="e">
        <f t="shared" ca="1" si="707"/>
        <v>#DIV/0!</v>
      </c>
      <c r="X460" s="174" t="e">
        <f t="shared" ca="1" si="708"/>
        <v>#DIV/0!</v>
      </c>
      <c r="Y460" s="174" t="e">
        <f t="shared" ca="1" si="709"/>
        <v>#DIV/0!</v>
      </c>
      <c r="Z460" s="351" t="e">
        <f t="shared" si="710"/>
        <v>#DIV/0!</v>
      </c>
      <c r="AA460" s="174" t="e">
        <f t="shared" si="711"/>
        <v>#DIV/0!</v>
      </c>
      <c r="AB460" s="174" t="e">
        <f t="shared" si="712"/>
        <v>#DIV/0!</v>
      </c>
      <c r="AC460" s="352" t="e">
        <f t="shared" si="772"/>
        <v>#DIV/0!</v>
      </c>
      <c r="AD460" s="267" t="e">
        <f t="shared" si="713"/>
        <v>#DIV/0!</v>
      </c>
      <c r="AE460" s="267" t="e">
        <f t="shared" si="714"/>
        <v>#DIV/0!</v>
      </c>
      <c r="AF460" s="354" t="e">
        <f t="shared" ca="1" si="715"/>
        <v>#DIV/0!</v>
      </c>
      <c r="AG460" s="100" t="e">
        <f t="shared" ca="1" si="716"/>
        <v>#DIV/0!</v>
      </c>
      <c r="AH460" s="100" t="e">
        <f t="shared" ca="1" si="717"/>
        <v>#DIV/0!</v>
      </c>
      <c r="AI460" s="354" t="e">
        <f t="shared" ca="1" si="718"/>
        <v>#DIV/0!</v>
      </c>
      <c r="AJ460" s="100" t="e">
        <f t="shared" ca="1" si="719"/>
        <v>#DIV/0!</v>
      </c>
      <c r="AK460" s="100" t="e">
        <f t="shared" ca="1" si="720"/>
        <v>#DIV/0!</v>
      </c>
      <c r="AL460" s="354" t="e">
        <f t="shared" ca="1" si="721"/>
        <v>#DIV/0!</v>
      </c>
      <c r="AM460" s="354" t="e">
        <f t="shared" ca="1" si="722"/>
        <v>#DIV/0!</v>
      </c>
      <c r="AN460" s="100" t="e">
        <f t="shared" ref="AN460:AO460" ca="1" si="832">SUM(AL456:AL460)</f>
        <v>#DIV/0!</v>
      </c>
      <c r="AO460" s="100" t="e">
        <f t="shared" ca="1" si="832"/>
        <v>#DIV/0!</v>
      </c>
      <c r="AP460" s="355" t="e">
        <f t="shared" ca="1" si="724"/>
        <v>#DIV/0!</v>
      </c>
      <c r="AQ460" s="355" t="e">
        <f t="shared" ca="1" si="725"/>
        <v>#DIV/0!</v>
      </c>
      <c r="AR460" s="355" t="e">
        <f t="shared" si="726"/>
        <v>#DIV/0!</v>
      </c>
      <c r="AS460" s="355" t="e">
        <f t="shared" si="727"/>
        <v>#DIV/0!</v>
      </c>
      <c r="AT460" s="355" t="e">
        <f t="shared" ca="1" si="728"/>
        <v>#DIV/0!</v>
      </c>
      <c r="AU460" s="355" t="e">
        <f t="shared" ca="1" si="729"/>
        <v>#DIV/0!</v>
      </c>
      <c r="AV460" s="355" t="e">
        <f t="shared" ca="1" si="730"/>
        <v>#DIV/0!</v>
      </c>
      <c r="AW460" s="379">
        <f t="shared" ca="1" si="731"/>
        <v>0</v>
      </c>
      <c r="AX460" s="351">
        <f t="shared" ca="1" si="732"/>
        <v>0</v>
      </c>
      <c r="AY460" s="174">
        <f t="shared" ca="1" si="733"/>
        <v>0</v>
      </c>
      <c r="AZ460" s="174">
        <f t="shared" ca="1" si="734"/>
        <v>0</v>
      </c>
      <c r="BA460" s="351"/>
      <c r="BB460" s="174"/>
      <c r="BC460" s="174"/>
      <c r="BD460" s="352">
        <f t="shared" si="735"/>
        <v>-1</v>
      </c>
      <c r="BE460" s="267">
        <f t="shared" si="736"/>
        <v>-6</v>
      </c>
      <c r="BF460" s="267">
        <f t="shared" si="737"/>
        <v>-5</v>
      </c>
      <c r="BG460" s="354">
        <f t="shared" ca="1" si="738"/>
        <v>1</v>
      </c>
      <c r="BH460" s="100">
        <f t="shared" ca="1" si="739"/>
        <v>15</v>
      </c>
      <c r="BI460" s="100">
        <f t="shared" ca="1" si="740"/>
        <v>7</v>
      </c>
      <c r="BJ460" s="354">
        <f t="shared" ca="1" si="741"/>
        <v>0</v>
      </c>
      <c r="BK460" s="100">
        <f t="shared" ca="1" si="742"/>
        <v>0</v>
      </c>
      <c r="BL460" s="100">
        <f t="shared" ca="1" si="743"/>
        <v>0</v>
      </c>
      <c r="BM460" s="354">
        <f t="shared" ca="1" si="744"/>
        <v>0</v>
      </c>
      <c r="BN460" s="354"/>
      <c r="BQ460" s="355" t="str">
        <f t="shared" ca="1" si="745"/>
        <v/>
      </c>
      <c r="BR460" s="355" t="str">
        <f t="shared" ca="1" si="746"/>
        <v/>
      </c>
      <c r="BS460" s="355"/>
      <c r="BT460" s="355" t="str">
        <f t="shared" si="747"/>
        <v xml:space="preserve">wr6D </v>
      </c>
      <c r="BU460" s="355" t="str">
        <f t="shared" ca="1" si="748"/>
        <v xml:space="preserve">wr15'15&lt;1S </v>
      </c>
      <c r="BV460" s="355" t="str">
        <f t="shared" ca="1" si="749"/>
        <v/>
      </c>
      <c r="BW460" s="355"/>
      <c r="BX460" s="379" t="e">
        <f t="shared" ca="1" si="750"/>
        <v>#DIV/0!</v>
      </c>
      <c r="BY460" s="351" t="e">
        <f t="shared" ca="1" si="751"/>
        <v>#DIV/0!</v>
      </c>
      <c r="BZ460" s="174" t="e">
        <f t="shared" ca="1" si="752"/>
        <v>#DIV/0!</v>
      </c>
      <c r="CA460" s="174" t="e">
        <f t="shared" ca="1" si="753"/>
        <v>#DIV/0!</v>
      </c>
      <c r="CB460" s="351"/>
      <c r="CC460" s="174"/>
      <c r="CD460" s="174"/>
      <c r="CE460" s="352" t="e">
        <f t="shared" si="754"/>
        <v>#DIV/0!</v>
      </c>
      <c r="CF460" s="267" t="e">
        <f t="shared" si="755"/>
        <v>#DIV/0!</v>
      </c>
      <c r="CG460" s="267" t="e">
        <f t="shared" si="756"/>
        <v>#DIV/0!</v>
      </c>
      <c r="CH460" s="354" t="e">
        <f t="shared" ca="1" si="757"/>
        <v>#DIV/0!</v>
      </c>
      <c r="CI460" s="100" t="e">
        <f t="shared" ca="1" si="758"/>
        <v>#DIV/0!</v>
      </c>
      <c r="CJ460" s="100" t="e">
        <f t="shared" ca="1" si="759"/>
        <v>#DIV/0!</v>
      </c>
      <c r="CK460" s="354" t="e">
        <f t="shared" ca="1" si="760"/>
        <v>#DIV/0!</v>
      </c>
      <c r="CL460" s="100" t="e">
        <f t="shared" ca="1" si="761"/>
        <v>#DIV/0!</v>
      </c>
      <c r="CM460" s="100" t="e">
        <f t="shared" ca="1" si="762"/>
        <v>#DIV/0!</v>
      </c>
      <c r="CN460" s="354" t="e">
        <f t="shared" ca="1" si="763"/>
        <v>#DIV/0!</v>
      </c>
      <c r="CO460" s="354"/>
      <c r="CR460" s="355" t="e">
        <f t="shared" ca="1" si="764"/>
        <v>#DIV/0!</v>
      </c>
      <c r="CS460" s="355" t="e">
        <f t="shared" ca="1" si="765"/>
        <v>#DIV/0!</v>
      </c>
      <c r="CT460" s="355"/>
      <c r="CU460" s="355" t="e">
        <f t="shared" si="766"/>
        <v>#DIV/0!</v>
      </c>
      <c r="CV460" s="355" t="e">
        <f t="shared" ca="1" si="767"/>
        <v>#DIV/0!</v>
      </c>
      <c r="CW460" s="355" t="e">
        <f t="shared" ca="1" si="768"/>
        <v>#DIV/0!</v>
      </c>
      <c r="CX460" s="402"/>
      <c r="CY460" t="e">
        <f t="shared" ca="1" si="769"/>
        <v>#DIV/0!</v>
      </c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</row>
    <row r="461" spans="1:133" x14ac:dyDescent="0.25">
      <c r="A461" s="126">
        <v>382</v>
      </c>
      <c r="B461" s="123" t="str">
        <f>IF(ввод!F384="","",ввод!F384)</f>
        <v/>
      </c>
      <c r="C461" s="123" t="str">
        <f>IF(ввод!G384="","",ввод!G384)</f>
        <v/>
      </c>
      <c r="D461" s="123" t="str">
        <f>IF(ввод!H384="","",ввод!H384)</f>
        <v/>
      </c>
      <c r="E461" s="124" t="str">
        <f>IF(ввод!I384="","",ввод!I384)</f>
        <v/>
      </c>
      <c r="F461" s="100" t="str">
        <f t="shared" si="804"/>
        <v/>
      </c>
      <c r="G461" s="257" t="str">
        <f>IF(AND(F461&gt;=2,COUNTA(ввод!D384)=1),1,"")</f>
        <v/>
      </c>
      <c r="H461" s="100" t="e">
        <f t="shared" si="701"/>
        <v>#DIV/0!</v>
      </c>
      <c r="K461" s="100" t="e">
        <f t="shared" si="697"/>
        <v>#DIV/0!</v>
      </c>
      <c r="M461" s="100" t="e">
        <f>IF(ISNUMBER(парам!$B$8),K461-парам!$B$8,K461-$B$3)</f>
        <v>#DIV/0!</v>
      </c>
      <c r="N461" s="100" t="e">
        <f t="shared" si="698"/>
        <v>#DIV/0!</v>
      </c>
      <c r="O461" s="125" t="e">
        <f t="shared" ca="1" si="702"/>
        <v>#DIV/0!</v>
      </c>
      <c r="P461" s="100">
        <f t="shared" si="703"/>
        <v>0</v>
      </c>
      <c r="Q461" s="100">
        <f t="shared" si="699"/>
        <v>0</v>
      </c>
      <c r="R461" s="125">
        <f t="shared" ca="1" si="704"/>
        <v>0</v>
      </c>
      <c r="S461" s="100" t="e">
        <f t="shared" si="770"/>
        <v>#DIV/0!</v>
      </c>
      <c r="T461" s="100" t="e">
        <f t="shared" si="705"/>
        <v>#DIV/0!</v>
      </c>
      <c r="U461" s="125" t="e">
        <f t="shared" ca="1" si="771"/>
        <v>#DIV/0!</v>
      </c>
      <c r="V461" s="174" t="e">
        <f t="shared" ca="1" si="706"/>
        <v>#DIV/0!</v>
      </c>
      <c r="W461" s="351" t="e">
        <f t="shared" ca="1" si="707"/>
        <v>#DIV/0!</v>
      </c>
      <c r="X461" s="174" t="e">
        <f t="shared" ca="1" si="708"/>
        <v>#DIV/0!</v>
      </c>
      <c r="Y461" s="174" t="e">
        <f t="shared" ca="1" si="709"/>
        <v>#DIV/0!</v>
      </c>
      <c r="Z461" s="351" t="e">
        <f t="shared" si="710"/>
        <v>#DIV/0!</v>
      </c>
      <c r="AA461" s="174" t="e">
        <f t="shared" si="711"/>
        <v>#DIV/0!</v>
      </c>
      <c r="AB461" s="174" t="e">
        <f t="shared" si="712"/>
        <v>#DIV/0!</v>
      </c>
      <c r="AC461" s="352" t="e">
        <f t="shared" si="772"/>
        <v>#DIV/0!</v>
      </c>
      <c r="AD461" s="267" t="e">
        <f t="shared" si="713"/>
        <v>#DIV/0!</v>
      </c>
      <c r="AE461" s="267" t="e">
        <f t="shared" si="714"/>
        <v>#DIV/0!</v>
      </c>
      <c r="AF461" s="354" t="e">
        <f t="shared" ca="1" si="715"/>
        <v>#DIV/0!</v>
      </c>
      <c r="AG461" s="100" t="e">
        <f t="shared" ca="1" si="716"/>
        <v>#DIV/0!</v>
      </c>
      <c r="AH461" s="100" t="e">
        <f t="shared" ca="1" si="717"/>
        <v>#DIV/0!</v>
      </c>
      <c r="AI461" s="354" t="e">
        <f t="shared" ca="1" si="718"/>
        <v>#DIV/0!</v>
      </c>
      <c r="AJ461" s="100" t="e">
        <f t="shared" ca="1" si="719"/>
        <v>#DIV/0!</v>
      </c>
      <c r="AK461" s="100" t="e">
        <f t="shared" ca="1" si="720"/>
        <v>#DIV/0!</v>
      </c>
      <c r="AL461" s="354" t="e">
        <f t="shared" ca="1" si="721"/>
        <v>#DIV/0!</v>
      </c>
      <c r="AM461" s="354" t="e">
        <f t="shared" ca="1" si="722"/>
        <v>#DIV/0!</v>
      </c>
      <c r="AN461" s="100" t="e">
        <f t="shared" ref="AN461:AO461" ca="1" si="833">SUM(AL457:AL461)</f>
        <v>#DIV/0!</v>
      </c>
      <c r="AO461" s="100" t="e">
        <f t="shared" ca="1" si="833"/>
        <v>#DIV/0!</v>
      </c>
      <c r="AP461" s="355" t="e">
        <f t="shared" ca="1" si="724"/>
        <v>#DIV/0!</v>
      </c>
      <c r="AQ461" s="355" t="e">
        <f t="shared" ca="1" si="725"/>
        <v>#DIV/0!</v>
      </c>
      <c r="AR461" s="355" t="e">
        <f t="shared" si="726"/>
        <v>#DIV/0!</v>
      </c>
      <c r="AS461" s="355" t="e">
        <f t="shared" si="727"/>
        <v>#DIV/0!</v>
      </c>
      <c r="AT461" s="355" t="e">
        <f t="shared" ca="1" si="728"/>
        <v>#DIV/0!</v>
      </c>
      <c r="AU461" s="355" t="e">
        <f t="shared" ca="1" si="729"/>
        <v>#DIV/0!</v>
      </c>
      <c r="AV461" s="355" t="e">
        <f t="shared" ca="1" si="730"/>
        <v>#DIV/0!</v>
      </c>
      <c r="AW461" s="379">
        <f t="shared" ca="1" si="731"/>
        <v>0</v>
      </c>
      <c r="AX461" s="351">
        <f t="shared" ca="1" si="732"/>
        <v>0</v>
      </c>
      <c r="AY461" s="174">
        <f t="shared" ca="1" si="733"/>
        <v>0</v>
      </c>
      <c r="AZ461" s="174">
        <f t="shared" ca="1" si="734"/>
        <v>0</v>
      </c>
      <c r="BA461" s="351"/>
      <c r="BB461" s="174"/>
      <c r="BC461" s="174"/>
      <c r="BD461" s="352">
        <f t="shared" si="735"/>
        <v>-1</v>
      </c>
      <c r="BE461" s="267">
        <f t="shared" si="736"/>
        <v>-6</v>
      </c>
      <c r="BF461" s="267">
        <f t="shared" si="737"/>
        <v>-5</v>
      </c>
      <c r="BG461" s="354">
        <f t="shared" ca="1" si="738"/>
        <v>1</v>
      </c>
      <c r="BH461" s="100">
        <f t="shared" ca="1" si="739"/>
        <v>15</v>
      </c>
      <c r="BI461" s="100">
        <f t="shared" ca="1" si="740"/>
        <v>7</v>
      </c>
      <c r="BJ461" s="354">
        <f t="shared" ca="1" si="741"/>
        <v>0</v>
      </c>
      <c r="BK461" s="100">
        <f t="shared" ca="1" si="742"/>
        <v>0</v>
      </c>
      <c r="BL461" s="100">
        <f t="shared" ca="1" si="743"/>
        <v>0</v>
      </c>
      <c r="BM461" s="354">
        <f t="shared" ca="1" si="744"/>
        <v>0</v>
      </c>
      <c r="BN461" s="354"/>
      <c r="BQ461" s="355" t="str">
        <f t="shared" ca="1" si="745"/>
        <v/>
      </c>
      <c r="BR461" s="355" t="str">
        <f t="shared" ca="1" si="746"/>
        <v/>
      </c>
      <c r="BS461" s="355"/>
      <c r="BT461" s="355" t="str">
        <f t="shared" si="747"/>
        <v xml:space="preserve">wr6D </v>
      </c>
      <c r="BU461" s="355" t="str">
        <f t="shared" ca="1" si="748"/>
        <v xml:space="preserve">wr15'15&lt;1S </v>
      </c>
      <c r="BV461" s="355" t="str">
        <f t="shared" ca="1" si="749"/>
        <v/>
      </c>
      <c r="BW461" s="355"/>
      <c r="BX461" s="379" t="e">
        <f t="shared" ca="1" si="750"/>
        <v>#DIV/0!</v>
      </c>
      <c r="BY461" s="351" t="e">
        <f t="shared" ca="1" si="751"/>
        <v>#DIV/0!</v>
      </c>
      <c r="BZ461" s="174" t="e">
        <f t="shared" ca="1" si="752"/>
        <v>#DIV/0!</v>
      </c>
      <c r="CA461" s="174" t="e">
        <f t="shared" ca="1" si="753"/>
        <v>#DIV/0!</v>
      </c>
      <c r="CB461" s="351"/>
      <c r="CC461" s="174"/>
      <c r="CD461" s="174"/>
      <c r="CE461" s="352" t="e">
        <f t="shared" si="754"/>
        <v>#DIV/0!</v>
      </c>
      <c r="CF461" s="267" t="e">
        <f t="shared" si="755"/>
        <v>#DIV/0!</v>
      </c>
      <c r="CG461" s="267" t="e">
        <f t="shared" si="756"/>
        <v>#DIV/0!</v>
      </c>
      <c r="CH461" s="354" t="e">
        <f t="shared" ca="1" si="757"/>
        <v>#DIV/0!</v>
      </c>
      <c r="CI461" s="100" t="e">
        <f t="shared" ca="1" si="758"/>
        <v>#DIV/0!</v>
      </c>
      <c r="CJ461" s="100" t="e">
        <f t="shared" ca="1" si="759"/>
        <v>#DIV/0!</v>
      </c>
      <c r="CK461" s="354" t="e">
        <f t="shared" ca="1" si="760"/>
        <v>#DIV/0!</v>
      </c>
      <c r="CL461" s="100" t="e">
        <f t="shared" ca="1" si="761"/>
        <v>#DIV/0!</v>
      </c>
      <c r="CM461" s="100" t="e">
        <f t="shared" ca="1" si="762"/>
        <v>#DIV/0!</v>
      </c>
      <c r="CN461" s="354" t="e">
        <f t="shared" ca="1" si="763"/>
        <v>#DIV/0!</v>
      </c>
      <c r="CO461" s="354"/>
      <c r="CR461" s="355" t="e">
        <f t="shared" ca="1" si="764"/>
        <v>#DIV/0!</v>
      </c>
      <c r="CS461" s="355" t="e">
        <f t="shared" ca="1" si="765"/>
        <v>#DIV/0!</v>
      </c>
      <c r="CT461" s="355"/>
      <c r="CU461" s="355" t="e">
        <f t="shared" si="766"/>
        <v>#DIV/0!</v>
      </c>
      <c r="CV461" s="355" t="e">
        <f t="shared" ca="1" si="767"/>
        <v>#DIV/0!</v>
      </c>
      <c r="CW461" s="355" t="e">
        <f t="shared" ca="1" si="768"/>
        <v>#DIV/0!</v>
      </c>
      <c r="CX461" s="402"/>
      <c r="CY461" t="e">
        <f t="shared" ca="1" si="769"/>
        <v>#DIV/0!</v>
      </c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</row>
    <row r="462" spans="1:133" x14ac:dyDescent="0.25">
      <c r="A462" s="126">
        <v>383</v>
      </c>
      <c r="B462" s="123" t="str">
        <f>IF(ввод!F385="","",ввод!F385)</f>
        <v/>
      </c>
      <c r="C462" s="123" t="str">
        <f>IF(ввод!G385="","",ввод!G385)</f>
        <v/>
      </c>
      <c r="D462" s="123" t="str">
        <f>IF(ввод!H385="","",ввод!H385)</f>
        <v/>
      </c>
      <c r="E462" s="124" t="str">
        <f>IF(ввод!I385="","",ввод!I385)</f>
        <v/>
      </c>
      <c r="F462" s="100" t="str">
        <f t="shared" si="804"/>
        <v/>
      </c>
      <c r="G462" s="257" t="str">
        <f>IF(AND(F462&gt;=2,COUNTA(ввод!D385)=1),1,"")</f>
        <v/>
      </c>
      <c r="H462" s="100" t="e">
        <f t="shared" si="701"/>
        <v>#DIV/0!</v>
      </c>
      <c r="K462" s="100" t="e">
        <f t="shared" si="697"/>
        <v>#DIV/0!</v>
      </c>
      <c r="M462" s="100" t="e">
        <f>IF(ISNUMBER(парам!$B$8),K462-парам!$B$8,K462-$B$3)</f>
        <v>#DIV/0!</v>
      </c>
      <c r="N462" s="100" t="e">
        <f t="shared" si="698"/>
        <v>#DIV/0!</v>
      </c>
      <c r="O462" s="125" t="e">
        <f t="shared" ca="1" si="702"/>
        <v>#DIV/0!</v>
      </c>
      <c r="P462" s="100">
        <f t="shared" si="703"/>
        <v>0</v>
      </c>
      <c r="Q462" s="100">
        <f t="shared" si="699"/>
        <v>0</v>
      </c>
      <c r="R462" s="125">
        <f t="shared" ca="1" si="704"/>
        <v>0</v>
      </c>
      <c r="S462" s="100" t="e">
        <f t="shared" si="770"/>
        <v>#DIV/0!</v>
      </c>
      <c r="T462" s="100" t="e">
        <f t="shared" si="705"/>
        <v>#DIV/0!</v>
      </c>
      <c r="U462" s="125" t="e">
        <f t="shared" ca="1" si="771"/>
        <v>#DIV/0!</v>
      </c>
      <c r="V462" s="174" t="e">
        <f t="shared" ca="1" si="706"/>
        <v>#DIV/0!</v>
      </c>
      <c r="W462" s="351" t="e">
        <f t="shared" ca="1" si="707"/>
        <v>#DIV/0!</v>
      </c>
      <c r="X462" s="174" t="e">
        <f t="shared" ca="1" si="708"/>
        <v>#DIV/0!</v>
      </c>
      <c r="Y462" s="174" t="e">
        <f t="shared" ca="1" si="709"/>
        <v>#DIV/0!</v>
      </c>
      <c r="Z462" s="351" t="e">
        <f t="shared" si="710"/>
        <v>#DIV/0!</v>
      </c>
      <c r="AA462" s="174" t="e">
        <f t="shared" si="711"/>
        <v>#DIV/0!</v>
      </c>
      <c r="AB462" s="174" t="e">
        <f t="shared" si="712"/>
        <v>#DIV/0!</v>
      </c>
      <c r="AC462" s="352" t="e">
        <f t="shared" si="772"/>
        <v>#DIV/0!</v>
      </c>
      <c r="AD462" s="267" t="e">
        <f t="shared" si="713"/>
        <v>#DIV/0!</v>
      </c>
      <c r="AE462" s="267" t="e">
        <f t="shared" si="714"/>
        <v>#DIV/0!</v>
      </c>
      <c r="AF462" s="354" t="e">
        <f t="shared" ca="1" si="715"/>
        <v>#DIV/0!</v>
      </c>
      <c r="AG462" s="100" t="e">
        <f t="shared" ca="1" si="716"/>
        <v>#DIV/0!</v>
      </c>
      <c r="AH462" s="100" t="e">
        <f t="shared" ca="1" si="717"/>
        <v>#DIV/0!</v>
      </c>
      <c r="AI462" s="354" t="e">
        <f t="shared" ca="1" si="718"/>
        <v>#DIV/0!</v>
      </c>
      <c r="AJ462" s="100" t="e">
        <f t="shared" ca="1" si="719"/>
        <v>#DIV/0!</v>
      </c>
      <c r="AK462" s="100" t="e">
        <f t="shared" ca="1" si="720"/>
        <v>#DIV/0!</v>
      </c>
      <c r="AL462" s="354" t="e">
        <f t="shared" ca="1" si="721"/>
        <v>#DIV/0!</v>
      </c>
      <c r="AM462" s="354" t="e">
        <f t="shared" ca="1" si="722"/>
        <v>#DIV/0!</v>
      </c>
      <c r="AN462" s="100" t="e">
        <f t="shared" ref="AN462:AO462" ca="1" si="834">SUM(AL458:AL462)</f>
        <v>#DIV/0!</v>
      </c>
      <c r="AO462" s="100" t="e">
        <f t="shared" ca="1" si="834"/>
        <v>#DIV/0!</v>
      </c>
      <c r="AP462" s="355" t="e">
        <f t="shared" ca="1" si="724"/>
        <v>#DIV/0!</v>
      </c>
      <c r="AQ462" s="355" t="e">
        <f t="shared" ca="1" si="725"/>
        <v>#DIV/0!</v>
      </c>
      <c r="AR462" s="355" t="e">
        <f t="shared" si="726"/>
        <v>#DIV/0!</v>
      </c>
      <c r="AS462" s="355" t="e">
        <f t="shared" si="727"/>
        <v>#DIV/0!</v>
      </c>
      <c r="AT462" s="355" t="e">
        <f t="shared" ca="1" si="728"/>
        <v>#DIV/0!</v>
      </c>
      <c r="AU462" s="355" t="e">
        <f t="shared" ca="1" si="729"/>
        <v>#DIV/0!</v>
      </c>
      <c r="AV462" s="355" t="e">
        <f t="shared" ca="1" si="730"/>
        <v>#DIV/0!</v>
      </c>
      <c r="AW462" s="379">
        <f t="shared" ca="1" si="731"/>
        <v>0</v>
      </c>
      <c r="AX462" s="351">
        <f t="shared" ca="1" si="732"/>
        <v>0</v>
      </c>
      <c r="AY462" s="174">
        <f t="shared" ca="1" si="733"/>
        <v>0</v>
      </c>
      <c r="AZ462" s="174">
        <f t="shared" ca="1" si="734"/>
        <v>0</v>
      </c>
      <c r="BA462" s="351"/>
      <c r="BB462" s="174"/>
      <c r="BC462" s="174"/>
      <c r="BD462" s="352">
        <f t="shared" si="735"/>
        <v>-1</v>
      </c>
      <c r="BE462" s="267">
        <f t="shared" si="736"/>
        <v>-6</v>
      </c>
      <c r="BF462" s="267">
        <f t="shared" si="737"/>
        <v>-5</v>
      </c>
      <c r="BG462" s="354">
        <f t="shared" ca="1" si="738"/>
        <v>1</v>
      </c>
      <c r="BH462" s="100">
        <f t="shared" ca="1" si="739"/>
        <v>15</v>
      </c>
      <c r="BI462" s="100">
        <f t="shared" ca="1" si="740"/>
        <v>7</v>
      </c>
      <c r="BJ462" s="354">
        <f t="shared" ca="1" si="741"/>
        <v>0</v>
      </c>
      <c r="BK462" s="100">
        <f t="shared" ca="1" si="742"/>
        <v>0</v>
      </c>
      <c r="BL462" s="100">
        <f t="shared" ca="1" si="743"/>
        <v>0</v>
      </c>
      <c r="BM462" s="354">
        <f t="shared" ca="1" si="744"/>
        <v>0</v>
      </c>
      <c r="BN462" s="354"/>
      <c r="BQ462" s="355" t="str">
        <f t="shared" ca="1" si="745"/>
        <v/>
      </c>
      <c r="BR462" s="355" t="str">
        <f t="shared" ca="1" si="746"/>
        <v/>
      </c>
      <c r="BS462" s="355"/>
      <c r="BT462" s="355" t="str">
        <f t="shared" si="747"/>
        <v xml:space="preserve">wr6D </v>
      </c>
      <c r="BU462" s="355" t="str">
        <f t="shared" ca="1" si="748"/>
        <v xml:space="preserve">wr15'15&lt;1S </v>
      </c>
      <c r="BV462" s="355" t="str">
        <f t="shared" ca="1" si="749"/>
        <v/>
      </c>
      <c r="BW462" s="355"/>
      <c r="BX462" s="379" t="e">
        <f t="shared" ca="1" si="750"/>
        <v>#DIV/0!</v>
      </c>
      <c r="BY462" s="351" t="e">
        <f t="shared" ca="1" si="751"/>
        <v>#DIV/0!</v>
      </c>
      <c r="BZ462" s="174" t="e">
        <f t="shared" ca="1" si="752"/>
        <v>#DIV/0!</v>
      </c>
      <c r="CA462" s="174" t="e">
        <f t="shared" ca="1" si="753"/>
        <v>#DIV/0!</v>
      </c>
      <c r="CB462" s="351"/>
      <c r="CC462" s="174"/>
      <c r="CD462" s="174"/>
      <c r="CE462" s="352" t="e">
        <f t="shared" si="754"/>
        <v>#DIV/0!</v>
      </c>
      <c r="CF462" s="267" t="e">
        <f t="shared" si="755"/>
        <v>#DIV/0!</v>
      </c>
      <c r="CG462" s="267" t="e">
        <f t="shared" si="756"/>
        <v>#DIV/0!</v>
      </c>
      <c r="CH462" s="354" t="e">
        <f t="shared" ca="1" si="757"/>
        <v>#DIV/0!</v>
      </c>
      <c r="CI462" s="100" t="e">
        <f t="shared" ca="1" si="758"/>
        <v>#DIV/0!</v>
      </c>
      <c r="CJ462" s="100" t="e">
        <f t="shared" ca="1" si="759"/>
        <v>#DIV/0!</v>
      </c>
      <c r="CK462" s="354" t="e">
        <f t="shared" ca="1" si="760"/>
        <v>#DIV/0!</v>
      </c>
      <c r="CL462" s="100" t="e">
        <f t="shared" ca="1" si="761"/>
        <v>#DIV/0!</v>
      </c>
      <c r="CM462" s="100" t="e">
        <f t="shared" ca="1" si="762"/>
        <v>#DIV/0!</v>
      </c>
      <c r="CN462" s="354" t="e">
        <f t="shared" ca="1" si="763"/>
        <v>#DIV/0!</v>
      </c>
      <c r="CO462" s="354"/>
      <c r="CR462" s="355" t="e">
        <f t="shared" ca="1" si="764"/>
        <v>#DIV/0!</v>
      </c>
      <c r="CS462" s="355" t="e">
        <f t="shared" ca="1" si="765"/>
        <v>#DIV/0!</v>
      </c>
      <c r="CT462" s="355"/>
      <c r="CU462" s="355" t="e">
        <f t="shared" si="766"/>
        <v>#DIV/0!</v>
      </c>
      <c r="CV462" s="355" t="e">
        <f t="shared" ca="1" si="767"/>
        <v>#DIV/0!</v>
      </c>
      <c r="CW462" s="355" t="e">
        <f t="shared" ca="1" si="768"/>
        <v>#DIV/0!</v>
      </c>
      <c r="CX462" s="402"/>
      <c r="CY462" t="e">
        <f t="shared" ca="1" si="769"/>
        <v>#DIV/0!</v>
      </c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</row>
    <row r="463" spans="1:133" x14ac:dyDescent="0.25">
      <c r="A463" s="126">
        <v>384</v>
      </c>
      <c r="B463" s="123" t="str">
        <f>IF(ввод!F386="","",ввод!F386)</f>
        <v/>
      </c>
      <c r="C463" s="123" t="str">
        <f>IF(ввод!G386="","",ввод!G386)</f>
        <v/>
      </c>
      <c r="D463" s="123" t="str">
        <f>IF(ввод!H386="","",ввод!H386)</f>
        <v/>
      </c>
      <c r="E463" s="124" t="str">
        <f>IF(ввод!I386="","",ввод!I386)</f>
        <v/>
      </c>
      <c r="F463" s="100" t="str">
        <f t="shared" si="804"/>
        <v/>
      </c>
      <c r="G463" s="257" t="str">
        <f>IF(AND(F463&gt;=2,COUNTA(ввод!D386)=1),1,"")</f>
        <v/>
      </c>
      <c r="H463" s="100" t="e">
        <f t="shared" si="701"/>
        <v>#DIV/0!</v>
      </c>
      <c r="K463" s="100" t="e">
        <f t="shared" si="697"/>
        <v>#DIV/0!</v>
      </c>
      <c r="M463" s="100" t="e">
        <f>IF(ISNUMBER(парам!$B$8),K463-парам!$B$8,K463-$B$3)</f>
        <v>#DIV/0!</v>
      </c>
      <c r="N463" s="100" t="e">
        <f t="shared" si="698"/>
        <v>#DIV/0!</v>
      </c>
      <c r="O463" s="125" t="e">
        <f t="shared" ca="1" si="702"/>
        <v>#DIV/0!</v>
      </c>
      <c r="P463" s="100">
        <f t="shared" si="703"/>
        <v>0</v>
      </c>
      <c r="Q463" s="100">
        <f t="shared" si="699"/>
        <v>0</v>
      </c>
      <c r="R463" s="125">
        <f t="shared" ca="1" si="704"/>
        <v>0</v>
      </c>
      <c r="S463" s="100" t="e">
        <f t="shared" si="770"/>
        <v>#DIV/0!</v>
      </c>
      <c r="T463" s="100" t="e">
        <f t="shared" si="705"/>
        <v>#DIV/0!</v>
      </c>
      <c r="U463" s="125" t="e">
        <f t="shared" ca="1" si="771"/>
        <v>#DIV/0!</v>
      </c>
      <c r="V463" s="174" t="e">
        <f t="shared" ca="1" si="706"/>
        <v>#DIV/0!</v>
      </c>
      <c r="W463" s="351" t="e">
        <f t="shared" ca="1" si="707"/>
        <v>#DIV/0!</v>
      </c>
      <c r="X463" s="174" t="e">
        <f t="shared" ca="1" si="708"/>
        <v>#DIV/0!</v>
      </c>
      <c r="Y463" s="174" t="e">
        <f t="shared" ca="1" si="709"/>
        <v>#DIV/0!</v>
      </c>
      <c r="Z463" s="351" t="e">
        <f t="shared" si="710"/>
        <v>#DIV/0!</v>
      </c>
      <c r="AA463" s="174" t="e">
        <f t="shared" si="711"/>
        <v>#DIV/0!</v>
      </c>
      <c r="AB463" s="174" t="e">
        <f t="shared" si="712"/>
        <v>#DIV/0!</v>
      </c>
      <c r="AC463" s="352" t="e">
        <f t="shared" si="772"/>
        <v>#DIV/0!</v>
      </c>
      <c r="AD463" s="267" t="e">
        <f t="shared" si="713"/>
        <v>#DIV/0!</v>
      </c>
      <c r="AE463" s="267" t="e">
        <f t="shared" si="714"/>
        <v>#DIV/0!</v>
      </c>
      <c r="AF463" s="354" t="e">
        <f t="shared" ca="1" si="715"/>
        <v>#DIV/0!</v>
      </c>
      <c r="AG463" s="100" t="e">
        <f t="shared" ca="1" si="716"/>
        <v>#DIV/0!</v>
      </c>
      <c r="AH463" s="100" t="e">
        <f t="shared" ca="1" si="717"/>
        <v>#DIV/0!</v>
      </c>
      <c r="AI463" s="354" t="e">
        <f t="shared" ca="1" si="718"/>
        <v>#DIV/0!</v>
      </c>
      <c r="AJ463" s="100" t="e">
        <f t="shared" ca="1" si="719"/>
        <v>#DIV/0!</v>
      </c>
      <c r="AK463" s="100" t="e">
        <f t="shared" ca="1" si="720"/>
        <v>#DIV/0!</v>
      </c>
      <c r="AL463" s="354" t="e">
        <f t="shared" ca="1" si="721"/>
        <v>#DIV/0!</v>
      </c>
      <c r="AM463" s="354" t="e">
        <f t="shared" ca="1" si="722"/>
        <v>#DIV/0!</v>
      </c>
      <c r="AN463" s="100" t="e">
        <f t="shared" ref="AN463:AO463" ca="1" si="835">SUM(AL459:AL463)</f>
        <v>#DIV/0!</v>
      </c>
      <c r="AO463" s="100" t="e">
        <f t="shared" ca="1" si="835"/>
        <v>#DIV/0!</v>
      </c>
      <c r="AP463" s="355" t="e">
        <f t="shared" ca="1" si="724"/>
        <v>#DIV/0!</v>
      </c>
      <c r="AQ463" s="355" t="e">
        <f t="shared" ca="1" si="725"/>
        <v>#DIV/0!</v>
      </c>
      <c r="AR463" s="355" t="e">
        <f t="shared" si="726"/>
        <v>#DIV/0!</v>
      </c>
      <c r="AS463" s="355" t="e">
        <f t="shared" si="727"/>
        <v>#DIV/0!</v>
      </c>
      <c r="AT463" s="355" t="e">
        <f t="shared" ca="1" si="728"/>
        <v>#DIV/0!</v>
      </c>
      <c r="AU463" s="355" t="e">
        <f t="shared" ca="1" si="729"/>
        <v>#DIV/0!</v>
      </c>
      <c r="AV463" s="355" t="e">
        <f t="shared" ca="1" si="730"/>
        <v>#DIV/0!</v>
      </c>
      <c r="AW463" s="379">
        <f t="shared" ca="1" si="731"/>
        <v>0</v>
      </c>
      <c r="AX463" s="351">
        <f t="shared" ca="1" si="732"/>
        <v>0</v>
      </c>
      <c r="AY463" s="174">
        <f t="shared" ca="1" si="733"/>
        <v>0</v>
      </c>
      <c r="AZ463" s="174">
        <f t="shared" ca="1" si="734"/>
        <v>0</v>
      </c>
      <c r="BA463" s="351"/>
      <c r="BB463" s="174"/>
      <c r="BC463" s="174"/>
      <c r="BD463" s="352">
        <f t="shared" si="735"/>
        <v>-1</v>
      </c>
      <c r="BE463" s="267">
        <f t="shared" si="736"/>
        <v>-6</v>
      </c>
      <c r="BF463" s="267">
        <f t="shared" si="737"/>
        <v>-5</v>
      </c>
      <c r="BG463" s="354">
        <f t="shared" ca="1" si="738"/>
        <v>1</v>
      </c>
      <c r="BH463" s="100">
        <f t="shared" ca="1" si="739"/>
        <v>15</v>
      </c>
      <c r="BI463" s="100">
        <f t="shared" ca="1" si="740"/>
        <v>7</v>
      </c>
      <c r="BJ463" s="354">
        <f t="shared" ca="1" si="741"/>
        <v>0</v>
      </c>
      <c r="BK463" s="100">
        <f t="shared" ca="1" si="742"/>
        <v>0</v>
      </c>
      <c r="BL463" s="100">
        <f t="shared" ca="1" si="743"/>
        <v>0</v>
      </c>
      <c r="BM463" s="354">
        <f t="shared" ca="1" si="744"/>
        <v>0</v>
      </c>
      <c r="BN463" s="354"/>
      <c r="BQ463" s="355" t="str">
        <f t="shared" ca="1" si="745"/>
        <v/>
      </c>
      <c r="BR463" s="355" t="str">
        <f t="shared" ca="1" si="746"/>
        <v/>
      </c>
      <c r="BS463" s="355"/>
      <c r="BT463" s="355" t="str">
        <f t="shared" si="747"/>
        <v xml:space="preserve">wr6D </v>
      </c>
      <c r="BU463" s="355" t="str">
        <f t="shared" ca="1" si="748"/>
        <v xml:space="preserve">wr15'15&lt;1S </v>
      </c>
      <c r="BV463" s="355" t="str">
        <f t="shared" ca="1" si="749"/>
        <v/>
      </c>
      <c r="BW463" s="355"/>
      <c r="BX463" s="379" t="e">
        <f t="shared" ca="1" si="750"/>
        <v>#DIV/0!</v>
      </c>
      <c r="BY463" s="351" t="e">
        <f t="shared" ca="1" si="751"/>
        <v>#DIV/0!</v>
      </c>
      <c r="BZ463" s="174" t="e">
        <f t="shared" ca="1" si="752"/>
        <v>#DIV/0!</v>
      </c>
      <c r="CA463" s="174" t="e">
        <f t="shared" ca="1" si="753"/>
        <v>#DIV/0!</v>
      </c>
      <c r="CB463" s="351"/>
      <c r="CC463" s="174"/>
      <c r="CD463" s="174"/>
      <c r="CE463" s="352" t="e">
        <f t="shared" si="754"/>
        <v>#DIV/0!</v>
      </c>
      <c r="CF463" s="267" t="e">
        <f t="shared" si="755"/>
        <v>#DIV/0!</v>
      </c>
      <c r="CG463" s="267" t="e">
        <f t="shared" si="756"/>
        <v>#DIV/0!</v>
      </c>
      <c r="CH463" s="354" t="e">
        <f t="shared" ca="1" si="757"/>
        <v>#DIV/0!</v>
      </c>
      <c r="CI463" s="100" t="e">
        <f t="shared" ca="1" si="758"/>
        <v>#DIV/0!</v>
      </c>
      <c r="CJ463" s="100" t="e">
        <f t="shared" ca="1" si="759"/>
        <v>#DIV/0!</v>
      </c>
      <c r="CK463" s="354" t="e">
        <f t="shared" ca="1" si="760"/>
        <v>#DIV/0!</v>
      </c>
      <c r="CL463" s="100" t="e">
        <f t="shared" ca="1" si="761"/>
        <v>#DIV/0!</v>
      </c>
      <c r="CM463" s="100" t="e">
        <f t="shared" ca="1" si="762"/>
        <v>#DIV/0!</v>
      </c>
      <c r="CN463" s="354" t="e">
        <f t="shared" ca="1" si="763"/>
        <v>#DIV/0!</v>
      </c>
      <c r="CO463" s="354"/>
      <c r="CR463" s="355" t="e">
        <f t="shared" ca="1" si="764"/>
        <v>#DIV/0!</v>
      </c>
      <c r="CS463" s="355" t="e">
        <f t="shared" ca="1" si="765"/>
        <v>#DIV/0!</v>
      </c>
      <c r="CT463" s="355"/>
      <c r="CU463" s="355" t="e">
        <f t="shared" si="766"/>
        <v>#DIV/0!</v>
      </c>
      <c r="CV463" s="355" t="e">
        <f t="shared" ca="1" si="767"/>
        <v>#DIV/0!</v>
      </c>
      <c r="CW463" s="355" t="e">
        <f t="shared" ca="1" si="768"/>
        <v>#DIV/0!</v>
      </c>
      <c r="CX463" s="402"/>
      <c r="CY463" t="e">
        <f t="shared" ca="1" si="769"/>
        <v>#DIV/0!</v>
      </c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</row>
    <row r="464" spans="1:133" x14ac:dyDescent="0.25">
      <c r="A464" s="126">
        <v>385</v>
      </c>
      <c r="B464" s="123" t="str">
        <f>IF(ввод!F387="","",ввод!F387)</f>
        <v/>
      </c>
      <c r="C464" s="123" t="str">
        <f>IF(ввод!G387="","",ввод!G387)</f>
        <v/>
      </c>
      <c r="D464" s="123" t="str">
        <f>IF(ввод!H387="","",ввод!H387)</f>
        <v/>
      </c>
      <c r="E464" s="124" t="str">
        <f>IF(ввод!I387="","",ввод!I387)</f>
        <v/>
      </c>
      <c r="F464" s="100" t="str">
        <f t="shared" si="804"/>
        <v/>
      </c>
      <c r="G464" s="257" t="str">
        <f>IF(AND(F464&gt;=2,COUNTA(ввод!D387)=1),1,"")</f>
        <v/>
      </c>
      <c r="H464" s="100" t="e">
        <f t="shared" si="701"/>
        <v>#DIV/0!</v>
      </c>
      <c r="K464" s="100" t="e">
        <f t="shared" ref="K464:K479" si="836">AVERAGE(B464:E464)</f>
        <v>#DIV/0!</v>
      </c>
      <c r="M464" s="100" t="e">
        <f>IF(ISNUMBER(парам!$B$8),K464-парам!$B$8,K464-$B$3)</f>
        <v>#DIV/0!</v>
      </c>
      <c r="N464" s="100" t="e">
        <f t="shared" ref="N464:N479" si="837">IFERROR(ROUND(M464,LEN(ROUND(1000*$B$54/ABS(M464),0))-1),M464)</f>
        <v>#DIV/0!</v>
      </c>
      <c r="O464" s="125" t="e">
        <f t="shared" ca="1" si="702"/>
        <v>#DIV/0!</v>
      </c>
      <c r="P464" s="100">
        <f t="shared" si="703"/>
        <v>0</v>
      </c>
      <c r="Q464" s="100">
        <f t="shared" ref="Q464:Q479" si="838">IFERROR(ROUND(P464,LEN(ROUND(1000*$B$54/ABS(P464),0))-1),P464)</f>
        <v>0</v>
      </c>
      <c r="R464" s="125">
        <f t="shared" ca="1" si="704"/>
        <v>0</v>
      </c>
      <c r="S464" s="100" t="e">
        <f t="shared" si="770"/>
        <v>#DIV/0!</v>
      </c>
      <c r="T464" s="100" t="e">
        <f t="shared" si="705"/>
        <v>#DIV/0!</v>
      </c>
      <c r="U464" s="125" t="e">
        <f t="shared" ca="1" si="771"/>
        <v>#DIV/0!</v>
      </c>
      <c r="V464" s="174" t="e">
        <f t="shared" ca="1" si="706"/>
        <v>#DIV/0!</v>
      </c>
      <c r="W464" s="351" t="e">
        <f t="shared" ca="1" si="707"/>
        <v>#DIV/0!</v>
      </c>
      <c r="X464" s="174" t="e">
        <f t="shared" ca="1" si="708"/>
        <v>#DIV/0!</v>
      </c>
      <c r="Y464" s="174" t="e">
        <f t="shared" ca="1" si="709"/>
        <v>#DIV/0!</v>
      </c>
      <c r="Z464" s="351" t="e">
        <f t="shared" si="710"/>
        <v>#DIV/0!</v>
      </c>
      <c r="AA464" s="174" t="e">
        <f t="shared" si="711"/>
        <v>#DIV/0!</v>
      </c>
      <c r="AB464" s="174" t="e">
        <f t="shared" si="712"/>
        <v>#DIV/0!</v>
      </c>
      <c r="AC464" s="352" t="e">
        <f t="shared" si="772"/>
        <v>#DIV/0!</v>
      </c>
      <c r="AD464" s="267" t="e">
        <f t="shared" si="713"/>
        <v>#DIV/0!</v>
      </c>
      <c r="AE464" s="267" t="e">
        <f t="shared" si="714"/>
        <v>#DIV/0!</v>
      </c>
      <c r="AF464" s="354" t="e">
        <f t="shared" ca="1" si="715"/>
        <v>#DIV/0!</v>
      </c>
      <c r="AG464" s="100" t="e">
        <f t="shared" ca="1" si="716"/>
        <v>#DIV/0!</v>
      </c>
      <c r="AH464" s="100" t="e">
        <f t="shared" ca="1" si="717"/>
        <v>#DIV/0!</v>
      </c>
      <c r="AI464" s="354" t="e">
        <f t="shared" ca="1" si="718"/>
        <v>#DIV/0!</v>
      </c>
      <c r="AJ464" s="100" t="e">
        <f t="shared" ca="1" si="719"/>
        <v>#DIV/0!</v>
      </c>
      <c r="AK464" s="100" t="e">
        <f t="shared" ca="1" si="720"/>
        <v>#DIV/0!</v>
      </c>
      <c r="AL464" s="354" t="e">
        <f t="shared" ca="1" si="721"/>
        <v>#DIV/0!</v>
      </c>
      <c r="AM464" s="354" t="e">
        <f t="shared" ca="1" si="722"/>
        <v>#DIV/0!</v>
      </c>
      <c r="AN464" s="100" t="e">
        <f t="shared" ref="AN464:AO464" ca="1" si="839">SUM(AL460:AL464)</f>
        <v>#DIV/0!</v>
      </c>
      <c r="AO464" s="100" t="e">
        <f t="shared" ca="1" si="839"/>
        <v>#DIV/0!</v>
      </c>
      <c r="AP464" s="355" t="e">
        <f t="shared" ca="1" si="724"/>
        <v>#DIV/0!</v>
      </c>
      <c r="AQ464" s="355" t="e">
        <f t="shared" ca="1" si="725"/>
        <v>#DIV/0!</v>
      </c>
      <c r="AR464" s="355" t="e">
        <f t="shared" si="726"/>
        <v>#DIV/0!</v>
      </c>
      <c r="AS464" s="355" t="e">
        <f t="shared" si="727"/>
        <v>#DIV/0!</v>
      </c>
      <c r="AT464" s="355" t="e">
        <f t="shared" ca="1" si="728"/>
        <v>#DIV/0!</v>
      </c>
      <c r="AU464" s="355" t="e">
        <f t="shared" ca="1" si="729"/>
        <v>#DIV/0!</v>
      </c>
      <c r="AV464" s="355" t="e">
        <f t="shared" ca="1" si="730"/>
        <v>#DIV/0!</v>
      </c>
      <c r="AW464" s="379">
        <f t="shared" ca="1" si="731"/>
        <v>0</v>
      </c>
      <c r="AX464" s="351">
        <f t="shared" ca="1" si="732"/>
        <v>0</v>
      </c>
      <c r="AY464" s="174">
        <f t="shared" ca="1" si="733"/>
        <v>0</v>
      </c>
      <c r="AZ464" s="174">
        <f t="shared" ca="1" si="734"/>
        <v>0</v>
      </c>
      <c r="BA464" s="351"/>
      <c r="BB464" s="174"/>
      <c r="BC464" s="174"/>
      <c r="BD464" s="352">
        <f t="shared" si="735"/>
        <v>-1</v>
      </c>
      <c r="BE464" s="267">
        <f t="shared" si="736"/>
        <v>-6</v>
      </c>
      <c r="BF464" s="267">
        <f t="shared" si="737"/>
        <v>-5</v>
      </c>
      <c r="BG464" s="354">
        <f t="shared" ca="1" si="738"/>
        <v>1</v>
      </c>
      <c r="BH464" s="100">
        <f t="shared" ca="1" si="739"/>
        <v>15</v>
      </c>
      <c r="BI464" s="100">
        <f t="shared" ca="1" si="740"/>
        <v>7</v>
      </c>
      <c r="BJ464" s="354">
        <f t="shared" ca="1" si="741"/>
        <v>0</v>
      </c>
      <c r="BK464" s="100">
        <f t="shared" ca="1" si="742"/>
        <v>0</v>
      </c>
      <c r="BL464" s="100">
        <f t="shared" ca="1" si="743"/>
        <v>0</v>
      </c>
      <c r="BM464" s="354">
        <f t="shared" ca="1" si="744"/>
        <v>0</v>
      </c>
      <c r="BN464" s="354"/>
      <c r="BQ464" s="355" t="str">
        <f t="shared" ca="1" si="745"/>
        <v/>
      </c>
      <c r="BR464" s="355" t="str">
        <f t="shared" ca="1" si="746"/>
        <v/>
      </c>
      <c r="BS464" s="355"/>
      <c r="BT464" s="355" t="str">
        <f t="shared" si="747"/>
        <v xml:space="preserve">wr6D </v>
      </c>
      <c r="BU464" s="355" t="str">
        <f t="shared" ca="1" si="748"/>
        <v xml:space="preserve">wr15'15&lt;1S </v>
      </c>
      <c r="BV464" s="355" t="str">
        <f t="shared" ca="1" si="749"/>
        <v/>
      </c>
      <c r="BW464" s="355"/>
      <c r="BX464" s="379" t="e">
        <f t="shared" ca="1" si="750"/>
        <v>#DIV/0!</v>
      </c>
      <c r="BY464" s="351" t="e">
        <f t="shared" ca="1" si="751"/>
        <v>#DIV/0!</v>
      </c>
      <c r="BZ464" s="174" t="e">
        <f t="shared" ca="1" si="752"/>
        <v>#DIV/0!</v>
      </c>
      <c r="CA464" s="174" t="e">
        <f t="shared" ca="1" si="753"/>
        <v>#DIV/0!</v>
      </c>
      <c r="CB464" s="351"/>
      <c r="CC464" s="174"/>
      <c r="CD464" s="174"/>
      <c r="CE464" s="352" t="e">
        <f t="shared" si="754"/>
        <v>#DIV/0!</v>
      </c>
      <c r="CF464" s="267" t="e">
        <f t="shared" si="755"/>
        <v>#DIV/0!</v>
      </c>
      <c r="CG464" s="267" t="e">
        <f t="shared" si="756"/>
        <v>#DIV/0!</v>
      </c>
      <c r="CH464" s="354" t="e">
        <f t="shared" ca="1" si="757"/>
        <v>#DIV/0!</v>
      </c>
      <c r="CI464" s="100" t="e">
        <f t="shared" ca="1" si="758"/>
        <v>#DIV/0!</v>
      </c>
      <c r="CJ464" s="100" t="e">
        <f t="shared" ca="1" si="759"/>
        <v>#DIV/0!</v>
      </c>
      <c r="CK464" s="354" t="e">
        <f t="shared" ca="1" si="760"/>
        <v>#DIV/0!</v>
      </c>
      <c r="CL464" s="100" t="e">
        <f t="shared" ca="1" si="761"/>
        <v>#DIV/0!</v>
      </c>
      <c r="CM464" s="100" t="e">
        <f t="shared" ca="1" si="762"/>
        <v>#DIV/0!</v>
      </c>
      <c r="CN464" s="354" t="e">
        <f t="shared" ca="1" si="763"/>
        <v>#DIV/0!</v>
      </c>
      <c r="CO464" s="354"/>
      <c r="CR464" s="355" t="e">
        <f t="shared" ca="1" si="764"/>
        <v>#DIV/0!</v>
      </c>
      <c r="CS464" s="355" t="e">
        <f t="shared" ca="1" si="765"/>
        <v>#DIV/0!</v>
      </c>
      <c r="CT464" s="355"/>
      <c r="CU464" s="355" t="e">
        <f t="shared" si="766"/>
        <v>#DIV/0!</v>
      </c>
      <c r="CV464" s="355" t="e">
        <f t="shared" ca="1" si="767"/>
        <v>#DIV/0!</v>
      </c>
      <c r="CW464" s="355" t="e">
        <f t="shared" ca="1" si="768"/>
        <v>#DIV/0!</v>
      </c>
      <c r="CX464" s="402"/>
      <c r="CY464" t="e">
        <f t="shared" ca="1" si="769"/>
        <v>#DIV/0!</v>
      </c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</row>
    <row r="465" spans="1:133" x14ac:dyDescent="0.25">
      <c r="A465" s="126">
        <v>386</v>
      </c>
      <c r="B465" s="123" t="str">
        <f>IF(ввод!F388="","",ввод!F388)</f>
        <v/>
      </c>
      <c r="C465" s="123" t="str">
        <f>IF(ввод!G388="","",ввод!G388)</f>
        <v/>
      </c>
      <c r="D465" s="123" t="str">
        <f>IF(ввод!H388="","",ввод!H388)</f>
        <v/>
      </c>
      <c r="E465" s="124" t="str">
        <f>IF(ввод!I388="","",ввод!I388)</f>
        <v/>
      </c>
      <c r="F465" s="100" t="str">
        <f t="shared" si="804"/>
        <v/>
      </c>
      <c r="G465" s="257" t="str">
        <f>IF(AND(F465&gt;=2,COUNTA(ввод!D388)=1),1,"")</f>
        <v/>
      </c>
      <c r="H465" s="100" t="e">
        <f t="shared" ref="H465:H479" si="840">STDEV(B465:E465)</f>
        <v>#DIV/0!</v>
      </c>
      <c r="K465" s="100" t="e">
        <f t="shared" si="836"/>
        <v>#DIV/0!</v>
      </c>
      <c r="M465" s="100" t="e">
        <f>IF(ISNUMBER(парам!$B$8),K465-парам!$B$8,K465-$B$3)</f>
        <v>#DIV/0!</v>
      </c>
      <c r="N465" s="100" t="e">
        <f t="shared" si="837"/>
        <v>#DIV/0!</v>
      </c>
      <c r="O465" s="125" t="e">
        <f t="shared" ref="O465:O479" ca="1" si="841">M465*$D$24</f>
        <v>#DIV/0!</v>
      </c>
      <c r="P465" s="100">
        <f t="shared" ref="P465:P479" si="842">MAX(B465:E465)-MIN(B465:E465)</f>
        <v>0</v>
      </c>
      <c r="Q465" s="100">
        <f t="shared" si="838"/>
        <v>0</v>
      </c>
      <c r="R465" s="125">
        <f t="shared" ref="R465:R479" ca="1" si="843">P465*$D$30</f>
        <v>0</v>
      </c>
      <c r="S465" s="100" t="e">
        <f t="shared" si="770"/>
        <v>#DIV/0!</v>
      </c>
      <c r="T465" s="100" t="e">
        <f t="shared" ref="T465:T479" si="844">IFERROR(ROUND(S465,LEN(ROUND(1000*$B$54/ABS(S465),0))-1),S465)</f>
        <v>#DIV/0!</v>
      </c>
      <c r="U465" s="125" t="e">
        <f t="shared" ca="1" si="771"/>
        <v>#DIV/0!</v>
      </c>
      <c r="V465" s="174" t="e">
        <f t="shared" ref="V465:V479" ca="1" si="845">IF(ABS(M465)&gt;$B$11,1,0)</f>
        <v>#DIV/0!</v>
      </c>
      <c r="W465" s="351" t="e">
        <f t="shared" ref="W465:W479" ca="1" si="846">IF(ABS(M465)&gt;$B$10,1,0)</f>
        <v>#DIV/0!</v>
      </c>
      <c r="X465" s="174" t="e">
        <f t="shared" ref="X465:X479" ca="1" si="847">SUM(W464:W465)</f>
        <v>#DIV/0!</v>
      </c>
      <c r="Y465" s="174" t="e">
        <f t="shared" ref="Y465:Y479" ca="1" si="848">W465+W463</f>
        <v>#DIV/0!</v>
      </c>
      <c r="Z465" s="351" t="e">
        <f t="shared" ref="Z465:Z479" si="849">IF((M465)&gt;0,1,-1)</f>
        <v>#DIV/0!</v>
      </c>
      <c r="AA465" s="174" t="e">
        <f t="shared" ref="AA465:AA479" si="850">ABS(SUM(Z457:Z465))</f>
        <v>#DIV/0!</v>
      </c>
      <c r="AB465" s="174" t="e">
        <f t="shared" ref="AB465:AB479" si="851">ABS(SUM(Z460:Z465))</f>
        <v>#DIV/0!</v>
      </c>
      <c r="AC465" s="352" t="e">
        <f t="shared" si="772"/>
        <v>#DIV/0!</v>
      </c>
      <c r="AD465" s="267" t="e">
        <f t="shared" ref="AD465:AD479" si="852">SUM(AC460:AC465)</f>
        <v>#DIV/0!</v>
      </c>
      <c r="AE465" s="267" t="e">
        <f t="shared" ref="AE465:AE479" si="853">SUM(AC461:AC465)</f>
        <v>#DIV/0!</v>
      </c>
      <c r="AF465" s="354" t="e">
        <f t="shared" ref="AF465:AF479" ca="1" si="854">IF(ABS(M465)&lt;$B$9,1,0)</f>
        <v>#DIV/0!</v>
      </c>
      <c r="AG465" s="100" t="e">
        <f t="shared" ref="AG465:AG479" ca="1" si="855">SUM(AF451:AF465)</f>
        <v>#DIV/0!</v>
      </c>
      <c r="AH465" s="100" t="e">
        <f t="shared" ref="AH465:AH479" ca="1" si="856">SUM(AF459:AF465)</f>
        <v>#DIV/0!</v>
      </c>
      <c r="AI465" s="354" t="e">
        <f t="shared" ref="AI465:AI479" ca="1" si="857">IF(ABS(M465)&gt;$B$9,1,0)</f>
        <v>#DIV/0!</v>
      </c>
      <c r="AJ465" s="100" t="e">
        <f t="shared" ref="AJ465:AJ479" ca="1" si="858">SUM(AI458:AI465)</f>
        <v>#DIV/0!</v>
      </c>
      <c r="AK465" s="100" t="e">
        <f t="shared" ref="AK465:AK479" ca="1" si="859">SUM(AI462:AI465)</f>
        <v>#DIV/0!</v>
      </c>
      <c r="AL465" s="354" t="e">
        <f t="shared" ref="AL465:AL479" ca="1" si="860">IF((M465)&gt;$B$9,1,0)</f>
        <v>#DIV/0!</v>
      </c>
      <c r="AM465" s="354" t="e">
        <f t="shared" ref="AM465:AM479" ca="1" si="861">IF((M465)&lt;-$B$9,1,0)</f>
        <v>#DIV/0!</v>
      </c>
      <c r="AN465" s="100" t="e">
        <f t="shared" ref="AN465:AO465" ca="1" si="862">SUM(AL461:AL465)</f>
        <v>#DIV/0!</v>
      </c>
      <c r="AO465" s="100" t="e">
        <f t="shared" ca="1" si="862"/>
        <v>#DIV/0!</v>
      </c>
      <c r="AP465" s="355" t="e">
        <f t="shared" ref="AP465:AP479" ca="1" si="863">IF(V465=1,$AP$78,"")</f>
        <v>#DIV/0!</v>
      </c>
      <c r="AQ465" s="355" t="e">
        <f t="shared" ref="AQ465:AQ479" ca="1" si="864">IF(OR(X465=2,Y465=2),$AQ$78,"")</f>
        <v>#DIV/0!</v>
      </c>
      <c r="AR465" s="355" t="e">
        <f t="shared" ref="AR465:AR479" si="865">IF(AA465&gt;=9,$AR$78,"")</f>
        <v>#DIV/0!</v>
      </c>
      <c r="AS465" s="355" t="e">
        <f t="shared" ref="AS465:AS479" si="866">IF(OR(AD465&gt;=6,AD465&lt;=-6),$AS$78,"")</f>
        <v>#DIV/0!</v>
      </c>
      <c r="AT465" s="355" t="e">
        <f t="shared" ref="AT465:AT479" ca="1" si="867">IF(AG465&gt;=15,$AT$78,"")</f>
        <v>#DIV/0!</v>
      </c>
      <c r="AU465" s="355" t="e">
        <f t="shared" ref="AU465:AU479" ca="1" si="868">IF(AJ465&gt;=8,$AU$78,"")</f>
        <v>#DIV/0!</v>
      </c>
      <c r="AV465" s="355" t="e">
        <f t="shared" ref="AV465:AV479" ca="1" si="869">IF(OR(AN465&gt;=4,AO465&gt;=4),$AV$78,"")</f>
        <v>#DIV/0!</v>
      </c>
      <c r="AW465" s="379">
        <f t="shared" ref="AW465:AW479" ca="1" si="870">IF(ABS(P465)&gt;$B$31,1,0)</f>
        <v>0</v>
      </c>
      <c r="AX465" s="351">
        <f t="shared" ref="AX465:AX479" ca="1" si="871">IF(ABS(P465)&gt;$B$30,1,0)</f>
        <v>0</v>
      </c>
      <c r="AY465" s="174">
        <f t="shared" ref="AY465:AY479" ca="1" si="872">SUM(AX464:AX465)</f>
        <v>0</v>
      </c>
      <c r="AZ465" s="174">
        <f t="shared" ref="AZ465:AZ479" ca="1" si="873">AX465+AX463</f>
        <v>0</v>
      </c>
      <c r="BA465" s="351"/>
      <c r="BB465" s="174"/>
      <c r="BC465" s="174"/>
      <c r="BD465" s="352">
        <f t="shared" ref="BD465:BD479" si="874">IF(P465&gt;P464,1,-1)</f>
        <v>-1</v>
      </c>
      <c r="BE465" s="267">
        <f t="shared" ref="BE465:BE479" si="875">SUM(BD460:BD465)</f>
        <v>-6</v>
      </c>
      <c r="BF465" s="267">
        <f t="shared" ref="BF465:BF479" si="876">SUM(BD461:BD465)</f>
        <v>-5</v>
      </c>
      <c r="BG465" s="354">
        <f t="shared" ref="BG465:BG479" ca="1" si="877">IF(ABS(P465)&lt;$B$29,1,0)</f>
        <v>1</v>
      </c>
      <c r="BH465" s="100">
        <f t="shared" ref="BH465:BH479" ca="1" si="878">SUM(BG451:BG465)</f>
        <v>15</v>
      </c>
      <c r="BI465" s="100">
        <f t="shared" ref="BI465:BI479" ca="1" si="879">SUM(BG459:BG465)</f>
        <v>7</v>
      </c>
      <c r="BJ465" s="354">
        <f t="shared" ref="BJ465:BJ479" ca="1" si="880">IF(ABS(P465)&gt;$B$29,1,0)</f>
        <v>0</v>
      </c>
      <c r="BK465" s="100">
        <f t="shared" ref="BK465:BK479" ca="1" si="881">SUM(BJ458:BJ465)</f>
        <v>0</v>
      </c>
      <c r="BL465" s="100">
        <f t="shared" ref="BL465:BL479" ca="1" si="882">SUM(BJ462:BJ465)</f>
        <v>0</v>
      </c>
      <c r="BM465" s="354">
        <f t="shared" ref="BM465:BM479" ca="1" si="883">IF((P465)&gt;$B$29,1,0)</f>
        <v>0</v>
      </c>
      <c r="BN465" s="354"/>
      <c r="BQ465" s="355" t="str">
        <f t="shared" ref="BQ465:BQ479" ca="1" si="884">IF(AW465=1,$BQ$78,"")</f>
        <v/>
      </c>
      <c r="BR465" s="355" t="str">
        <f t="shared" ref="BR465:BR479" ca="1" si="885">IF(OR(AY465=2,AZ465=2),$BR$78,"")</f>
        <v/>
      </c>
      <c r="BS465" s="355"/>
      <c r="BT465" s="355" t="str">
        <f t="shared" ref="BT465:BT479" si="886">IF(OR(BE465&gt;=6,BE465&lt;=-6),$BT$78,"")</f>
        <v xml:space="preserve">wr6D </v>
      </c>
      <c r="BU465" s="355" t="str">
        <f t="shared" ref="BU465:BU479" ca="1" si="887">IF(BH465&gt;=15,$BU$78,"")</f>
        <v xml:space="preserve">wr15'15&lt;1S </v>
      </c>
      <c r="BV465" s="355" t="str">
        <f t="shared" ref="BV465:BV479" ca="1" si="888">IF(BK465&gt;=8,$BV$78,"")</f>
        <v/>
      </c>
      <c r="BW465" s="355"/>
      <c r="BX465" s="379" t="e">
        <f t="shared" ref="BX465:BX479" ca="1" si="889">IF(ABS(S465)&gt;$B$25,1,0)</f>
        <v>#DIV/0!</v>
      </c>
      <c r="BY465" s="351" t="e">
        <f t="shared" ref="BY465:BY479" ca="1" si="890">IF(ABS(S465)&gt;$B$24,1,0)</f>
        <v>#DIV/0!</v>
      </c>
      <c r="BZ465" s="174" t="e">
        <f t="shared" ref="BZ465:BZ479" ca="1" si="891">SUM(BY464:BY465)</f>
        <v>#DIV/0!</v>
      </c>
      <c r="CA465" s="174" t="e">
        <f t="shared" ref="CA465:CA479" ca="1" si="892">BY465+BY463</f>
        <v>#DIV/0!</v>
      </c>
      <c r="CB465" s="351"/>
      <c r="CC465" s="174"/>
      <c r="CD465" s="174"/>
      <c r="CE465" s="352" t="e">
        <f t="shared" ref="CE465:CE479" si="893">IF(S465&gt;S464,1,-1)</f>
        <v>#DIV/0!</v>
      </c>
      <c r="CF465" s="267" t="e">
        <f t="shared" ref="CF465:CF479" si="894">SUM(CE460:CE465)</f>
        <v>#DIV/0!</v>
      </c>
      <c r="CG465" s="267" t="e">
        <f t="shared" ref="CG465:CG479" si="895">SUM(CE461:CE465)</f>
        <v>#DIV/0!</v>
      </c>
      <c r="CH465" s="354" t="e">
        <f t="shared" ref="CH465:CH479" ca="1" si="896">IF(ABS(S465)&lt;$B$23,1,0)</f>
        <v>#DIV/0!</v>
      </c>
      <c r="CI465" s="100" t="e">
        <f t="shared" ref="CI465:CI479" ca="1" si="897">SUM(CH451:CH465)</f>
        <v>#DIV/0!</v>
      </c>
      <c r="CJ465" s="100" t="e">
        <f t="shared" ref="CJ465:CJ479" ca="1" si="898">SUM(CH459:CH465)</f>
        <v>#DIV/0!</v>
      </c>
      <c r="CK465" s="354" t="e">
        <f t="shared" ref="CK465:CK479" ca="1" si="899">IF(ABS(S465)&gt;$B$23,1,0)</f>
        <v>#DIV/0!</v>
      </c>
      <c r="CL465" s="100" t="e">
        <f t="shared" ref="CL465:CL479" ca="1" si="900">SUM(CK458:CK465)</f>
        <v>#DIV/0!</v>
      </c>
      <c r="CM465" s="100" t="e">
        <f t="shared" ref="CM465:CM479" ca="1" si="901">SUM(CK462:CK465)</f>
        <v>#DIV/0!</v>
      </c>
      <c r="CN465" s="354" t="e">
        <f t="shared" ref="CN465:CN479" ca="1" si="902">IF((S465)&gt;$B$24,1,0)</f>
        <v>#DIV/0!</v>
      </c>
      <c r="CO465" s="354"/>
      <c r="CR465" s="355" t="e">
        <f t="shared" ref="CR465:CR479" ca="1" si="903">IF(BX465=1,$CR$78,"")</f>
        <v>#DIV/0!</v>
      </c>
      <c r="CS465" s="355" t="e">
        <f t="shared" ref="CS465:CS479" ca="1" si="904">IF(OR(BZ465=2,CA465=2),$CS$78,"")</f>
        <v>#DIV/0!</v>
      </c>
      <c r="CT465" s="355"/>
      <c r="CU465" s="355" t="e">
        <f t="shared" ref="CU465:CU479" si="905">IF(OR(CF465&gt;=6,CF465&lt;=-6),$CU$78,"")</f>
        <v>#DIV/0!</v>
      </c>
      <c r="CV465" s="355" t="e">
        <f t="shared" ref="CV465:CV479" ca="1" si="906">IF(CI465&gt;=15,$CV$78,"")</f>
        <v>#DIV/0!</v>
      </c>
      <c r="CW465" s="355" t="e">
        <f t="shared" ref="CW465:CW479" ca="1" si="907">IF(CL465&gt;=8,$CW$78,"")</f>
        <v>#DIV/0!</v>
      </c>
      <c r="CX465" s="402"/>
      <c r="CY465" t="e">
        <f t="shared" ref="CY465:CY479" ca="1" si="908">CONCATENATE(AP465,AQ465,AR465,AS465,AT465,AU465,AV465,BQ465,BR465,BS465,BT465,BU465,BV465,BW465,CQ465,CR465,CS465,CT465,CU465,CV465,CW465,CX465,)</f>
        <v>#DIV/0!</v>
      </c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</row>
    <row r="466" spans="1:133" x14ac:dyDescent="0.25">
      <c r="A466" s="126">
        <v>387</v>
      </c>
      <c r="B466" s="123" t="str">
        <f>IF(ввод!F389="","",ввод!F389)</f>
        <v/>
      </c>
      <c r="C466" s="123" t="str">
        <f>IF(ввод!G389="","",ввод!G389)</f>
        <v/>
      </c>
      <c r="D466" s="123" t="str">
        <f>IF(ввод!H389="","",ввод!H389)</f>
        <v/>
      </c>
      <c r="E466" s="124" t="str">
        <f>IF(ввод!I389="","",ввод!I389)</f>
        <v/>
      </c>
      <c r="F466" s="100" t="str">
        <f t="shared" si="804"/>
        <v/>
      </c>
      <c r="G466" s="257" t="str">
        <f>IF(AND(F466&gt;=2,COUNTA(ввод!D389)=1),1,"")</f>
        <v/>
      </c>
      <c r="H466" s="100" t="e">
        <f t="shared" si="840"/>
        <v>#DIV/0!</v>
      </c>
      <c r="K466" s="100" t="e">
        <f t="shared" si="836"/>
        <v>#DIV/0!</v>
      </c>
      <c r="M466" s="100" t="e">
        <f>IF(ISNUMBER(парам!$B$8),K466-парам!$B$8,K466-$B$3)</f>
        <v>#DIV/0!</v>
      </c>
      <c r="N466" s="100" t="e">
        <f t="shared" si="837"/>
        <v>#DIV/0!</v>
      </c>
      <c r="O466" s="125" t="e">
        <f t="shared" ca="1" si="841"/>
        <v>#DIV/0!</v>
      </c>
      <c r="P466" s="100">
        <f t="shared" si="842"/>
        <v>0</v>
      </c>
      <c r="Q466" s="100">
        <f t="shared" si="838"/>
        <v>0</v>
      </c>
      <c r="R466" s="125">
        <f t="shared" ca="1" si="843"/>
        <v>0</v>
      </c>
      <c r="S466" s="100" t="e">
        <f t="shared" ref="S466:S479" si="909">ABS(K465-K466)</f>
        <v>#DIV/0!</v>
      </c>
      <c r="T466" s="100" t="e">
        <f t="shared" si="844"/>
        <v>#DIV/0!</v>
      </c>
      <c r="U466" s="125" t="e">
        <f t="shared" ref="U466:U479" ca="1" si="910">T466*$D$24</f>
        <v>#DIV/0!</v>
      </c>
      <c r="V466" s="174" t="e">
        <f t="shared" ca="1" si="845"/>
        <v>#DIV/0!</v>
      </c>
      <c r="W466" s="351" t="e">
        <f t="shared" ca="1" si="846"/>
        <v>#DIV/0!</v>
      </c>
      <c r="X466" s="174" t="e">
        <f t="shared" ca="1" si="847"/>
        <v>#DIV/0!</v>
      </c>
      <c r="Y466" s="174" t="e">
        <f t="shared" ca="1" si="848"/>
        <v>#DIV/0!</v>
      </c>
      <c r="Z466" s="351" t="e">
        <f t="shared" si="849"/>
        <v>#DIV/0!</v>
      </c>
      <c r="AA466" s="174" t="e">
        <f t="shared" si="850"/>
        <v>#DIV/0!</v>
      </c>
      <c r="AB466" s="174" t="e">
        <f t="shared" si="851"/>
        <v>#DIV/0!</v>
      </c>
      <c r="AC466" s="352" t="e">
        <f t="shared" ref="AC466:AC479" si="911">IF(M466&gt;M465,1,-1)</f>
        <v>#DIV/0!</v>
      </c>
      <c r="AD466" s="267" t="e">
        <f t="shared" si="852"/>
        <v>#DIV/0!</v>
      </c>
      <c r="AE466" s="267" t="e">
        <f t="shared" si="853"/>
        <v>#DIV/0!</v>
      </c>
      <c r="AF466" s="354" t="e">
        <f t="shared" ca="1" si="854"/>
        <v>#DIV/0!</v>
      </c>
      <c r="AG466" s="100" t="e">
        <f t="shared" ca="1" si="855"/>
        <v>#DIV/0!</v>
      </c>
      <c r="AH466" s="100" t="e">
        <f t="shared" ca="1" si="856"/>
        <v>#DIV/0!</v>
      </c>
      <c r="AI466" s="354" t="e">
        <f t="shared" ca="1" si="857"/>
        <v>#DIV/0!</v>
      </c>
      <c r="AJ466" s="100" t="e">
        <f t="shared" ca="1" si="858"/>
        <v>#DIV/0!</v>
      </c>
      <c r="AK466" s="100" t="e">
        <f t="shared" ca="1" si="859"/>
        <v>#DIV/0!</v>
      </c>
      <c r="AL466" s="354" t="e">
        <f t="shared" ca="1" si="860"/>
        <v>#DIV/0!</v>
      </c>
      <c r="AM466" s="354" t="e">
        <f t="shared" ca="1" si="861"/>
        <v>#DIV/0!</v>
      </c>
      <c r="AN466" s="100" t="e">
        <f t="shared" ref="AN466:AO466" ca="1" si="912">SUM(AL462:AL466)</f>
        <v>#DIV/0!</v>
      </c>
      <c r="AO466" s="100" t="e">
        <f t="shared" ca="1" si="912"/>
        <v>#DIV/0!</v>
      </c>
      <c r="AP466" s="355" t="e">
        <f t="shared" ca="1" si="863"/>
        <v>#DIV/0!</v>
      </c>
      <c r="AQ466" s="355" t="e">
        <f t="shared" ca="1" si="864"/>
        <v>#DIV/0!</v>
      </c>
      <c r="AR466" s="355" t="e">
        <f t="shared" si="865"/>
        <v>#DIV/0!</v>
      </c>
      <c r="AS466" s="355" t="e">
        <f t="shared" si="866"/>
        <v>#DIV/0!</v>
      </c>
      <c r="AT466" s="355" t="e">
        <f t="shared" ca="1" si="867"/>
        <v>#DIV/0!</v>
      </c>
      <c r="AU466" s="355" t="e">
        <f t="shared" ca="1" si="868"/>
        <v>#DIV/0!</v>
      </c>
      <c r="AV466" s="355" t="e">
        <f t="shared" ca="1" si="869"/>
        <v>#DIV/0!</v>
      </c>
      <c r="AW466" s="379">
        <f t="shared" ca="1" si="870"/>
        <v>0</v>
      </c>
      <c r="AX466" s="351">
        <f t="shared" ca="1" si="871"/>
        <v>0</v>
      </c>
      <c r="AY466" s="174">
        <f t="shared" ca="1" si="872"/>
        <v>0</v>
      </c>
      <c r="AZ466" s="174">
        <f t="shared" ca="1" si="873"/>
        <v>0</v>
      </c>
      <c r="BA466" s="351"/>
      <c r="BB466" s="174"/>
      <c r="BC466" s="174"/>
      <c r="BD466" s="352">
        <f t="shared" si="874"/>
        <v>-1</v>
      </c>
      <c r="BE466" s="267">
        <f t="shared" si="875"/>
        <v>-6</v>
      </c>
      <c r="BF466" s="267">
        <f t="shared" si="876"/>
        <v>-5</v>
      </c>
      <c r="BG466" s="354">
        <f t="shared" ca="1" si="877"/>
        <v>1</v>
      </c>
      <c r="BH466" s="100">
        <f t="shared" ca="1" si="878"/>
        <v>15</v>
      </c>
      <c r="BI466" s="100">
        <f t="shared" ca="1" si="879"/>
        <v>7</v>
      </c>
      <c r="BJ466" s="354">
        <f t="shared" ca="1" si="880"/>
        <v>0</v>
      </c>
      <c r="BK466" s="100">
        <f t="shared" ca="1" si="881"/>
        <v>0</v>
      </c>
      <c r="BL466" s="100">
        <f t="shared" ca="1" si="882"/>
        <v>0</v>
      </c>
      <c r="BM466" s="354">
        <f t="shared" ca="1" si="883"/>
        <v>0</v>
      </c>
      <c r="BN466" s="354"/>
      <c r="BQ466" s="355" t="str">
        <f t="shared" ca="1" si="884"/>
        <v/>
      </c>
      <c r="BR466" s="355" t="str">
        <f t="shared" ca="1" si="885"/>
        <v/>
      </c>
      <c r="BS466" s="355"/>
      <c r="BT466" s="355" t="str">
        <f t="shared" si="886"/>
        <v xml:space="preserve">wr6D </v>
      </c>
      <c r="BU466" s="355" t="str">
        <f t="shared" ca="1" si="887"/>
        <v xml:space="preserve">wr15'15&lt;1S </v>
      </c>
      <c r="BV466" s="355" t="str">
        <f t="shared" ca="1" si="888"/>
        <v/>
      </c>
      <c r="BW466" s="355"/>
      <c r="BX466" s="379" t="e">
        <f t="shared" ca="1" si="889"/>
        <v>#DIV/0!</v>
      </c>
      <c r="BY466" s="351" t="e">
        <f t="shared" ca="1" si="890"/>
        <v>#DIV/0!</v>
      </c>
      <c r="BZ466" s="174" t="e">
        <f t="shared" ca="1" si="891"/>
        <v>#DIV/0!</v>
      </c>
      <c r="CA466" s="174" t="e">
        <f t="shared" ca="1" si="892"/>
        <v>#DIV/0!</v>
      </c>
      <c r="CB466" s="351"/>
      <c r="CC466" s="174"/>
      <c r="CD466" s="174"/>
      <c r="CE466" s="352" t="e">
        <f t="shared" si="893"/>
        <v>#DIV/0!</v>
      </c>
      <c r="CF466" s="267" t="e">
        <f t="shared" si="894"/>
        <v>#DIV/0!</v>
      </c>
      <c r="CG466" s="267" t="e">
        <f t="shared" si="895"/>
        <v>#DIV/0!</v>
      </c>
      <c r="CH466" s="354" t="e">
        <f t="shared" ca="1" si="896"/>
        <v>#DIV/0!</v>
      </c>
      <c r="CI466" s="100" t="e">
        <f t="shared" ca="1" si="897"/>
        <v>#DIV/0!</v>
      </c>
      <c r="CJ466" s="100" t="e">
        <f t="shared" ca="1" si="898"/>
        <v>#DIV/0!</v>
      </c>
      <c r="CK466" s="354" t="e">
        <f t="shared" ca="1" si="899"/>
        <v>#DIV/0!</v>
      </c>
      <c r="CL466" s="100" t="e">
        <f t="shared" ca="1" si="900"/>
        <v>#DIV/0!</v>
      </c>
      <c r="CM466" s="100" t="e">
        <f t="shared" ca="1" si="901"/>
        <v>#DIV/0!</v>
      </c>
      <c r="CN466" s="354" t="e">
        <f t="shared" ca="1" si="902"/>
        <v>#DIV/0!</v>
      </c>
      <c r="CO466" s="354"/>
      <c r="CR466" s="355" t="e">
        <f t="shared" ca="1" si="903"/>
        <v>#DIV/0!</v>
      </c>
      <c r="CS466" s="355" t="e">
        <f t="shared" ca="1" si="904"/>
        <v>#DIV/0!</v>
      </c>
      <c r="CT466" s="355"/>
      <c r="CU466" s="355" t="e">
        <f t="shared" si="905"/>
        <v>#DIV/0!</v>
      </c>
      <c r="CV466" s="355" t="e">
        <f t="shared" ca="1" si="906"/>
        <v>#DIV/0!</v>
      </c>
      <c r="CW466" s="355" t="e">
        <f t="shared" ca="1" si="907"/>
        <v>#DIV/0!</v>
      </c>
      <c r="CX466" s="402"/>
      <c r="CY466" t="e">
        <f t="shared" ca="1" si="908"/>
        <v>#DIV/0!</v>
      </c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</row>
    <row r="467" spans="1:133" x14ac:dyDescent="0.25">
      <c r="A467" s="126">
        <v>388</v>
      </c>
      <c r="B467" s="123" t="str">
        <f>IF(ввод!F390="","",ввод!F390)</f>
        <v/>
      </c>
      <c r="C467" s="123" t="str">
        <f>IF(ввод!G390="","",ввод!G390)</f>
        <v/>
      </c>
      <c r="D467" s="123" t="str">
        <f>IF(ввод!H390="","",ввод!H390)</f>
        <v/>
      </c>
      <c r="E467" s="124" t="str">
        <f>IF(ввод!I390="","",ввод!I390)</f>
        <v/>
      </c>
      <c r="F467" s="100" t="str">
        <f t="shared" si="804"/>
        <v/>
      </c>
      <c r="G467" s="257" t="str">
        <f>IF(AND(F467&gt;=2,COUNTA(ввод!D390)=1),1,"")</f>
        <v/>
      </c>
      <c r="H467" s="100" t="e">
        <f t="shared" si="840"/>
        <v>#DIV/0!</v>
      </c>
      <c r="K467" s="100" t="e">
        <f t="shared" si="836"/>
        <v>#DIV/0!</v>
      </c>
      <c r="M467" s="100" t="e">
        <f>IF(ISNUMBER(парам!$B$8),K467-парам!$B$8,K467-$B$3)</f>
        <v>#DIV/0!</v>
      </c>
      <c r="N467" s="100" t="e">
        <f t="shared" si="837"/>
        <v>#DIV/0!</v>
      </c>
      <c r="O467" s="125" t="e">
        <f t="shared" ca="1" si="841"/>
        <v>#DIV/0!</v>
      </c>
      <c r="P467" s="100">
        <f t="shared" si="842"/>
        <v>0</v>
      </c>
      <c r="Q467" s="100">
        <f t="shared" si="838"/>
        <v>0</v>
      </c>
      <c r="R467" s="125">
        <f t="shared" ca="1" si="843"/>
        <v>0</v>
      </c>
      <c r="S467" s="100" t="e">
        <f t="shared" si="909"/>
        <v>#DIV/0!</v>
      </c>
      <c r="T467" s="100" t="e">
        <f t="shared" si="844"/>
        <v>#DIV/0!</v>
      </c>
      <c r="U467" s="125" t="e">
        <f t="shared" ca="1" si="910"/>
        <v>#DIV/0!</v>
      </c>
      <c r="V467" s="174" t="e">
        <f t="shared" ca="1" si="845"/>
        <v>#DIV/0!</v>
      </c>
      <c r="W467" s="351" t="e">
        <f t="shared" ca="1" si="846"/>
        <v>#DIV/0!</v>
      </c>
      <c r="X467" s="174" t="e">
        <f t="shared" ca="1" si="847"/>
        <v>#DIV/0!</v>
      </c>
      <c r="Y467" s="174" t="e">
        <f t="shared" ca="1" si="848"/>
        <v>#DIV/0!</v>
      </c>
      <c r="Z467" s="351" t="e">
        <f t="shared" si="849"/>
        <v>#DIV/0!</v>
      </c>
      <c r="AA467" s="174" t="e">
        <f t="shared" si="850"/>
        <v>#DIV/0!</v>
      </c>
      <c r="AB467" s="174" t="e">
        <f t="shared" si="851"/>
        <v>#DIV/0!</v>
      </c>
      <c r="AC467" s="352" t="e">
        <f t="shared" si="911"/>
        <v>#DIV/0!</v>
      </c>
      <c r="AD467" s="267" t="e">
        <f t="shared" si="852"/>
        <v>#DIV/0!</v>
      </c>
      <c r="AE467" s="267" t="e">
        <f t="shared" si="853"/>
        <v>#DIV/0!</v>
      </c>
      <c r="AF467" s="354" t="e">
        <f t="shared" ca="1" si="854"/>
        <v>#DIV/0!</v>
      </c>
      <c r="AG467" s="100" t="e">
        <f t="shared" ca="1" si="855"/>
        <v>#DIV/0!</v>
      </c>
      <c r="AH467" s="100" t="e">
        <f t="shared" ca="1" si="856"/>
        <v>#DIV/0!</v>
      </c>
      <c r="AI467" s="354" t="e">
        <f t="shared" ca="1" si="857"/>
        <v>#DIV/0!</v>
      </c>
      <c r="AJ467" s="100" t="e">
        <f t="shared" ca="1" si="858"/>
        <v>#DIV/0!</v>
      </c>
      <c r="AK467" s="100" t="e">
        <f t="shared" ca="1" si="859"/>
        <v>#DIV/0!</v>
      </c>
      <c r="AL467" s="354" t="e">
        <f t="shared" ca="1" si="860"/>
        <v>#DIV/0!</v>
      </c>
      <c r="AM467" s="354" t="e">
        <f t="shared" ca="1" si="861"/>
        <v>#DIV/0!</v>
      </c>
      <c r="AN467" s="100" t="e">
        <f t="shared" ref="AN467:AO467" ca="1" si="913">SUM(AL463:AL467)</f>
        <v>#DIV/0!</v>
      </c>
      <c r="AO467" s="100" t="e">
        <f t="shared" ca="1" si="913"/>
        <v>#DIV/0!</v>
      </c>
      <c r="AP467" s="355" t="e">
        <f t="shared" ca="1" si="863"/>
        <v>#DIV/0!</v>
      </c>
      <c r="AQ467" s="355" t="e">
        <f t="shared" ca="1" si="864"/>
        <v>#DIV/0!</v>
      </c>
      <c r="AR467" s="355" t="e">
        <f t="shared" si="865"/>
        <v>#DIV/0!</v>
      </c>
      <c r="AS467" s="355" t="e">
        <f t="shared" si="866"/>
        <v>#DIV/0!</v>
      </c>
      <c r="AT467" s="355" t="e">
        <f t="shared" ca="1" si="867"/>
        <v>#DIV/0!</v>
      </c>
      <c r="AU467" s="355" t="e">
        <f t="shared" ca="1" si="868"/>
        <v>#DIV/0!</v>
      </c>
      <c r="AV467" s="355" t="e">
        <f t="shared" ca="1" si="869"/>
        <v>#DIV/0!</v>
      </c>
      <c r="AW467" s="379">
        <f t="shared" ca="1" si="870"/>
        <v>0</v>
      </c>
      <c r="AX467" s="351">
        <f t="shared" ca="1" si="871"/>
        <v>0</v>
      </c>
      <c r="AY467" s="174">
        <f t="shared" ca="1" si="872"/>
        <v>0</v>
      </c>
      <c r="AZ467" s="174">
        <f t="shared" ca="1" si="873"/>
        <v>0</v>
      </c>
      <c r="BA467" s="351"/>
      <c r="BB467" s="174"/>
      <c r="BC467" s="174"/>
      <c r="BD467" s="352">
        <f t="shared" si="874"/>
        <v>-1</v>
      </c>
      <c r="BE467" s="267">
        <f t="shared" si="875"/>
        <v>-6</v>
      </c>
      <c r="BF467" s="267">
        <f t="shared" si="876"/>
        <v>-5</v>
      </c>
      <c r="BG467" s="354">
        <f t="shared" ca="1" si="877"/>
        <v>1</v>
      </c>
      <c r="BH467" s="100">
        <f t="shared" ca="1" si="878"/>
        <v>15</v>
      </c>
      <c r="BI467" s="100">
        <f t="shared" ca="1" si="879"/>
        <v>7</v>
      </c>
      <c r="BJ467" s="354">
        <f t="shared" ca="1" si="880"/>
        <v>0</v>
      </c>
      <c r="BK467" s="100">
        <f t="shared" ca="1" si="881"/>
        <v>0</v>
      </c>
      <c r="BL467" s="100">
        <f t="shared" ca="1" si="882"/>
        <v>0</v>
      </c>
      <c r="BM467" s="354">
        <f t="shared" ca="1" si="883"/>
        <v>0</v>
      </c>
      <c r="BN467" s="354"/>
      <c r="BQ467" s="355" t="str">
        <f t="shared" ca="1" si="884"/>
        <v/>
      </c>
      <c r="BR467" s="355" t="str">
        <f t="shared" ca="1" si="885"/>
        <v/>
      </c>
      <c r="BS467" s="355"/>
      <c r="BT467" s="355" t="str">
        <f t="shared" si="886"/>
        <v xml:space="preserve">wr6D </v>
      </c>
      <c r="BU467" s="355" t="str">
        <f t="shared" ca="1" si="887"/>
        <v xml:space="preserve">wr15'15&lt;1S </v>
      </c>
      <c r="BV467" s="355" t="str">
        <f t="shared" ca="1" si="888"/>
        <v/>
      </c>
      <c r="BW467" s="355"/>
      <c r="BX467" s="379" t="e">
        <f t="shared" ca="1" si="889"/>
        <v>#DIV/0!</v>
      </c>
      <c r="BY467" s="351" t="e">
        <f t="shared" ca="1" si="890"/>
        <v>#DIV/0!</v>
      </c>
      <c r="BZ467" s="174" t="e">
        <f t="shared" ca="1" si="891"/>
        <v>#DIV/0!</v>
      </c>
      <c r="CA467" s="174" t="e">
        <f t="shared" ca="1" si="892"/>
        <v>#DIV/0!</v>
      </c>
      <c r="CB467" s="351"/>
      <c r="CC467" s="174"/>
      <c r="CD467" s="174"/>
      <c r="CE467" s="352" t="e">
        <f t="shared" si="893"/>
        <v>#DIV/0!</v>
      </c>
      <c r="CF467" s="267" t="e">
        <f t="shared" si="894"/>
        <v>#DIV/0!</v>
      </c>
      <c r="CG467" s="267" t="e">
        <f t="shared" si="895"/>
        <v>#DIV/0!</v>
      </c>
      <c r="CH467" s="354" t="e">
        <f t="shared" ca="1" si="896"/>
        <v>#DIV/0!</v>
      </c>
      <c r="CI467" s="100" t="e">
        <f t="shared" ca="1" si="897"/>
        <v>#DIV/0!</v>
      </c>
      <c r="CJ467" s="100" t="e">
        <f t="shared" ca="1" si="898"/>
        <v>#DIV/0!</v>
      </c>
      <c r="CK467" s="354" t="e">
        <f t="shared" ca="1" si="899"/>
        <v>#DIV/0!</v>
      </c>
      <c r="CL467" s="100" t="e">
        <f t="shared" ca="1" si="900"/>
        <v>#DIV/0!</v>
      </c>
      <c r="CM467" s="100" t="e">
        <f t="shared" ca="1" si="901"/>
        <v>#DIV/0!</v>
      </c>
      <c r="CN467" s="354" t="e">
        <f t="shared" ca="1" si="902"/>
        <v>#DIV/0!</v>
      </c>
      <c r="CO467" s="354"/>
      <c r="CR467" s="355" t="e">
        <f t="shared" ca="1" si="903"/>
        <v>#DIV/0!</v>
      </c>
      <c r="CS467" s="355" t="e">
        <f t="shared" ca="1" si="904"/>
        <v>#DIV/0!</v>
      </c>
      <c r="CT467" s="355"/>
      <c r="CU467" s="355" t="e">
        <f t="shared" si="905"/>
        <v>#DIV/0!</v>
      </c>
      <c r="CV467" s="355" t="e">
        <f t="shared" ca="1" si="906"/>
        <v>#DIV/0!</v>
      </c>
      <c r="CW467" s="355" t="e">
        <f t="shared" ca="1" si="907"/>
        <v>#DIV/0!</v>
      </c>
      <c r="CX467" s="402"/>
      <c r="CY467" t="e">
        <f t="shared" ca="1" si="908"/>
        <v>#DIV/0!</v>
      </c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</row>
    <row r="468" spans="1:133" x14ac:dyDescent="0.25">
      <c r="A468" s="126">
        <v>389</v>
      </c>
      <c r="B468" s="123" t="str">
        <f>IF(ввод!F391="","",ввод!F391)</f>
        <v/>
      </c>
      <c r="C468" s="123" t="str">
        <f>IF(ввод!G391="","",ввод!G391)</f>
        <v/>
      </c>
      <c r="D468" s="123" t="str">
        <f>IF(ввод!H391="","",ввод!H391)</f>
        <v/>
      </c>
      <c r="E468" s="124" t="str">
        <f>IF(ввод!I391="","",ввод!I391)</f>
        <v/>
      </c>
      <c r="F468" s="100" t="str">
        <f t="shared" si="804"/>
        <v/>
      </c>
      <c r="G468" s="257" t="str">
        <f>IF(AND(F468&gt;=2,COUNTA(ввод!D391)=1),1,"")</f>
        <v/>
      </c>
      <c r="H468" s="100" t="e">
        <f t="shared" si="840"/>
        <v>#DIV/0!</v>
      </c>
      <c r="K468" s="100" t="e">
        <f t="shared" si="836"/>
        <v>#DIV/0!</v>
      </c>
      <c r="M468" s="100" t="e">
        <f>IF(ISNUMBER(парам!$B$8),K468-парам!$B$8,K468-$B$3)</f>
        <v>#DIV/0!</v>
      </c>
      <c r="N468" s="100" t="e">
        <f t="shared" si="837"/>
        <v>#DIV/0!</v>
      </c>
      <c r="O468" s="125" t="e">
        <f t="shared" ca="1" si="841"/>
        <v>#DIV/0!</v>
      </c>
      <c r="P468" s="100">
        <f t="shared" si="842"/>
        <v>0</v>
      </c>
      <c r="Q468" s="100">
        <f t="shared" si="838"/>
        <v>0</v>
      </c>
      <c r="R468" s="125">
        <f t="shared" ca="1" si="843"/>
        <v>0</v>
      </c>
      <c r="S468" s="100" t="e">
        <f t="shared" si="909"/>
        <v>#DIV/0!</v>
      </c>
      <c r="T468" s="100" t="e">
        <f t="shared" si="844"/>
        <v>#DIV/0!</v>
      </c>
      <c r="U468" s="125" t="e">
        <f t="shared" ca="1" si="910"/>
        <v>#DIV/0!</v>
      </c>
      <c r="V468" s="174" t="e">
        <f t="shared" ca="1" si="845"/>
        <v>#DIV/0!</v>
      </c>
      <c r="W468" s="351" t="e">
        <f t="shared" ca="1" si="846"/>
        <v>#DIV/0!</v>
      </c>
      <c r="X468" s="174" t="e">
        <f t="shared" ca="1" si="847"/>
        <v>#DIV/0!</v>
      </c>
      <c r="Y468" s="174" t="e">
        <f t="shared" ca="1" si="848"/>
        <v>#DIV/0!</v>
      </c>
      <c r="Z468" s="351" t="e">
        <f t="shared" si="849"/>
        <v>#DIV/0!</v>
      </c>
      <c r="AA468" s="174" t="e">
        <f t="shared" si="850"/>
        <v>#DIV/0!</v>
      </c>
      <c r="AB468" s="174" t="e">
        <f t="shared" si="851"/>
        <v>#DIV/0!</v>
      </c>
      <c r="AC468" s="352" t="e">
        <f t="shared" si="911"/>
        <v>#DIV/0!</v>
      </c>
      <c r="AD468" s="267" t="e">
        <f t="shared" si="852"/>
        <v>#DIV/0!</v>
      </c>
      <c r="AE468" s="267" t="e">
        <f t="shared" si="853"/>
        <v>#DIV/0!</v>
      </c>
      <c r="AF468" s="354" t="e">
        <f t="shared" ca="1" si="854"/>
        <v>#DIV/0!</v>
      </c>
      <c r="AG468" s="100" t="e">
        <f t="shared" ca="1" si="855"/>
        <v>#DIV/0!</v>
      </c>
      <c r="AH468" s="100" t="e">
        <f t="shared" ca="1" si="856"/>
        <v>#DIV/0!</v>
      </c>
      <c r="AI468" s="354" t="e">
        <f t="shared" ca="1" si="857"/>
        <v>#DIV/0!</v>
      </c>
      <c r="AJ468" s="100" t="e">
        <f t="shared" ca="1" si="858"/>
        <v>#DIV/0!</v>
      </c>
      <c r="AK468" s="100" t="e">
        <f t="shared" ca="1" si="859"/>
        <v>#DIV/0!</v>
      </c>
      <c r="AL468" s="354" t="e">
        <f t="shared" ca="1" si="860"/>
        <v>#DIV/0!</v>
      </c>
      <c r="AM468" s="354" t="e">
        <f t="shared" ca="1" si="861"/>
        <v>#DIV/0!</v>
      </c>
      <c r="AN468" s="100" t="e">
        <f t="shared" ref="AN468:AO468" ca="1" si="914">SUM(AL464:AL468)</f>
        <v>#DIV/0!</v>
      </c>
      <c r="AO468" s="100" t="e">
        <f t="shared" ca="1" si="914"/>
        <v>#DIV/0!</v>
      </c>
      <c r="AP468" s="355" t="e">
        <f t="shared" ca="1" si="863"/>
        <v>#DIV/0!</v>
      </c>
      <c r="AQ468" s="355" t="e">
        <f t="shared" ca="1" si="864"/>
        <v>#DIV/0!</v>
      </c>
      <c r="AR468" s="355" t="e">
        <f t="shared" si="865"/>
        <v>#DIV/0!</v>
      </c>
      <c r="AS468" s="355" t="e">
        <f t="shared" si="866"/>
        <v>#DIV/0!</v>
      </c>
      <c r="AT468" s="355" t="e">
        <f t="shared" ca="1" si="867"/>
        <v>#DIV/0!</v>
      </c>
      <c r="AU468" s="355" t="e">
        <f t="shared" ca="1" si="868"/>
        <v>#DIV/0!</v>
      </c>
      <c r="AV468" s="355" t="e">
        <f t="shared" ca="1" si="869"/>
        <v>#DIV/0!</v>
      </c>
      <c r="AW468" s="379">
        <f t="shared" ca="1" si="870"/>
        <v>0</v>
      </c>
      <c r="AX468" s="351">
        <f t="shared" ca="1" si="871"/>
        <v>0</v>
      </c>
      <c r="AY468" s="174">
        <f t="shared" ca="1" si="872"/>
        <v>0</v>
      </c>
      <c r="AZ468" s="174">
        <f t="shared" ca="1" si="873"/>
        <v>0</v>
      </c>
      <c r="BA468" s="351"/>
      <c r="BB468" s="174"/>
      <c r="BC468" s="174"/>
      <c r="BD468" s="352">
        <f t="shared" si="874"/>
        <v>-1</v>
      </c>
      <c r="BE468" s="267">
        <f t="shared" si="875"/>
        <v>-6</v>
      </c>
      <c r="BF468" s="267">
        <f t="shared" si="876"/>
        <v>-5</v>
      </c>
      <c r="BG468" s="354">
        <f t="shared" ca="1" si="877"/>
        <v>1</v>
      </c>
      <c r="BH468" s="100">
        <f t="shared" ca="1" si="878"/>
        <v>15</v>
      </c>
      <c r="BI468" s="100">
        <f t="shared" ca="1" si="879"/>
        <v>7</v>
      </c>
      <c r="BJ468" s="354">
        <f t="shared" ca="1" si="880"/>
        <v>0</v>
      </c>
      <c r="BK468" s="100">
        <f t="shared" ca="1" si="881"/>
        <v>0</v>
      </c>
      <c r="BL468" s="100">
        <f t="shared" ca="1" si="882"/>
        <v>0</v>
      </c>
      <c r="BM468" s="354">
        <f t="shared" ca="1" si="883"/>
        <v>0</v>
      </c>
      <c r="BN468" s="354"/>
      <c r="BQ468" s="355" t="str">
        <f t="shared" ca="1" si="884"/>
        <v/>
      </c>
      <c r="BR468" s="355" t="str">
        <f t="shared" ca="1" si="885"/>
        <v/>
      </c>
      <c r="BS468" s="355"/>
      <c r="BT468" s="355" t="str">
        <f t="shared" si="886"/>
        <v xml:space="preserve">wr6D </v>
      </c>
      <c r="BU468" s="355" t="str">
        <f t="shared" ca="1" si="887"/>
        <v xml:space="preserve">wr15'15&lt;1S </v>
      </c>
      <c r="BV468" s="355" t="str">
        <f t="shared" ca="1" si="888"/>
        <v/>
      </c>
      <c r="BW468" s="355"/>
      <c r="BX468" s="379" t="e">
        <f t="shared" ca="1" si="889"/>
        <v>#DIV/0!</v>
      </c>
      <c r="BY468" s="351" t="e">
        <f t="shared" ca="1" si="890"/>
        <v>#DIV/0!</v>
      </c>
      <c r="BZ468" s="174" t="e">
        <f t="shared" ca="1" si="891"/>
        <v>#DIV/0!</v>
      </c>
      <c r="CA468" s="174" t="e">
        <f t="shared" ca="1" si="892"/>
        <v>#DIV/0!</v>
      </c>
      <c r="CB468" s="351"/>
      <c r="CC468" s="174"/>
      <c r="CD468" s="174"/>
      <c r="CE468" s="352" t="e">
        <f t="shared" si="893"/>
        <v>#DIV/0!</v>
      </c>
      <c r="CF468" s="267" t="e">
        <f t="shared" si="894"/>
        <v>#DIV/0!</v>
      </c>
      <c r="CG468" s="267" t="e">
        <f t="shared" si="895"/>
        <v>#DIV/0!</v>
      </c>
      <c r="CH468" s="354" t="e">
        <f t="shared" ca="1" si="896"/>
        <v>#DIV/0!</v>
      </c>
      <c r="CI468" s="100" t="e">
        <f t="shared" ca="1" si="897"/>
        <v>#DIV/0!</v>
      </c>
      <c r="CJ468" s="100" t="e">
        <f t="shared" ca="1" si="898"/>
        <v>#DIV/0!</v>
      </c>
      <c r="CK468" s="354" t="e">
        <f t="shared" ca="1" si="899"/>
        <v>#DIV/0!</v>
      </c>
      <c r="CL468" s="100" t="e">
        <f t="shared" ca="1" si="900"/>
        <v>#DIV/0!</v>
      </c>
      <c r="CM468" s="100" t="e">
        <f t="shared" ca="1" si="901"/>
        <v>#DIV/0!</v>
      </c>
      <c r="CN468" s="354" t="e">
        <f t="shared" ca="1" si="902"/>
        <v>#DIV/0!</v>
      </c>
      <c r="CO468" s="354"/>
      <c r="CR468" s="355" t="e">
        <f t="shared" ca="1" si="903"/>
        <v>#DIV/0!</v>
      </c>
      <c r="CS468" s="355" t="e">
        <f t="shared" ca="1" si="904"/>
        <v>#DIV/0!</v>
      </c>
      <c r="CT468" s="355"/>
      <c r="CU468" s="355" t="e">
        <f t="shared" si="905"/>
        <v>#DIV/0!</v>
      </c>
      <c r="CV468" s="355" t="e">
        <f t="shared" ca="1" si="906"/>
        <v>#DIV/0!</v>
      </c>
      <c r="CW468" s="355" t="e">
        <f t="shared" ca="1" si="907"/>
        <v>#DIV/0!</v>
      </c>
      <c r="CX468" s="402"/>
      <c r="CY468" t="e">
        <f t="shared" ca="1" si="908"/>
        <v>#DIV/0!</v>
      </c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</row>
    <row r="469" spans="1:133" x14ac:dyDescent="0.25">
      <c r="A469" s="126">
        <v>390</v>
      </c>
      <c r="B469" s="123" t="str">
        <f>IF(ввод!F392="","",ввод!F392)</f>
        <v/>
      </c>
      <c r="C469" s="123" t="str">
        <f>IF(ввод!G392="","",ввод!G392)</f>
        <v/>
      </c>
      <c r="D469" s="123" t="str">
        <f>IF(ввод!H392="","",ввод!H392)</f>
        <v/>
      </c>
      <c r="E469" s="124" t="str">
        <f>IF(ввод!I392="","",ввод!I392)</f>
        <v/>
      </c>
      <c r="F469" s="100" t="str">
        <f t="shared" si="804"/>
        <v/>
      </c>
      <c r="G469" s="257" t="str">
        <f>IF(AND(F469&gt;=2,COUNTA(ввод!D392)=1),1,"")</f>
        <v/>
      </c>
      <c r="H469" s="100" t="e">
        <f t="shared" si="840"/>
        <v>#DIV/0!</v>
      </c>
      <c r="K469" s="100" t="e">
        <f t="shared" si="836"/>
        <v>#DIV/0!</v>
      </c>
      <c r="M469" s="100" t="e">
        <f>IF(ISNUMBER(парам!$B$8),K469-парам!$B$8,K469-$B$3)</f>
        <v>#DIV/0!</v>
      </c>
      <c r="N469" s="100" t="e">
        <f t="shared" si="837"/>
        <v>#DIV/0!</v>
      </c>
      <c r="O469" s="125" t="e">
        <f t="shared" ca="1" si="841"/>
        <v>#DIV/0!</v>
      </c>
      <c r="P469" s="100">
        <f t="shared" si="842"/>
        <v>0</v>
      </c>
      <c r="Q469" s="100">
        <f t="shared" si="838"/>
        <v>0</v>
      </c>
      <c r="R469" s="125">
        <f t="shared" ca="1" si="843"/>
        <v>0</v>
      </c>
      <c r="S469" s="100" t="e">
        <f t="shared" si="909"/>
        <v>#DIV/0!</v>
      </c>
      <c r="T469" s="100" t="e">
        <f t="shared" si="844"/>
        <v>#DIV/0!</v>
      </c>
      <c r="U469" s="125" t="e">
        <f t="shared" ca="1" si="910"/>
        <v>#DIV/0!</v>
      </c>
      <c r="V469" s="174" t="e">
        <f t="shared" ca="1" si="845"/>
        <v>#DIV/0!</v>
      </c>
      <c r="W469" s="351" t="e">
        <f t="shared" ca="1" si="846"/>
        <v>#DIV/0!</v>
      </c>
      <c r="X469" s="174" t="e">
        <f t="shared" ca="1" si="847"/>
        <v>#DIV/0!</v>
      </c>
      <c r="Y469" s="174" t="e">
        <f t="shared" ca="1" si="848"/>
        <v>#DIV/0!</v>
      </c>
      <c r="Z469" s="351" t="e">
        <f t="shared" si="849"/>
        <v>#DIV/0!</v>
      </c>
      <c r="AA469" s="174" t="e">
        <f t="shared" si="850"/>
        <v>#DIV/0!</v>
      </c>
      <c r="AB469" s="174" t="e">
        <f t="shared" si="851"/>
        <v>#DIV/0!</v>
      </c>
      <c r="AC469" s="352" t="e">
        <f t="shared" si="911"/>
        <v>#DIV/0!</v>
      </c>
      <c r="AD469" s="267" t="e">
        <f t="shared" si="852"/>
        <v>#DIV/0!</v>
      </c>
      <c r="AE469" s="267" t="e">
        <f t="shared" si="853"/>
        <v>#DIV/0!</v>
      </c>
      <c r="AF469" s="354" t="e">
        <f t="shared" ca="1" si="854"/>
        <v>#DIV/0!</v>
      </c>
      <c r="AG469" s="100" t="e">
        <f t="shared" ca="1" si="855"/>
        <v>#DIV/0!</v>
      </c>
      <c r="AH469" s="100" t="e">
        <f t="shared" ca="1" si="856"/>
        <v>#DIV/0!</v>
      </c>
      <c r="AI469" s="354" t="e">
        <f t="shared" ca="1" si="857"/>
        <v>#DIV/0!</v>
      </c>
      <c r="AJ469" s="100" t="e">
        <f t="shared" ca="1" si="858"/>
        <v>#DIV/0!</v>
      </c>
      <c r="AK469" s="100" t="e">
        <f t="shared" ca="1" si="859"/>
        <v>#DIV/0!</v>
      </c>
      <c r="AL469" s="354" t="e">
        <f t="shared" ca="1" si="860"/>
        <v>#DIV/0!</v>
      </c>
      <c r="AM469" s="354" t="e">
        <f t="shared" ca="1" si="861"/>
        <v>#DIV/0!</v>
      </c>
      <c r="AN469" s="100" t="e">
        <f t="shared" ref="AN469:AO469" ca="1" si="915">SUM(AL465:AL469)</f>
        <v>#DIV/0!</v>
      </c>
      <c r="AO469" s="100" t="e">
        <f t="shared" ca="1" si="915"/>
        <v>#DIV/0!</v>
      </c>
      <c r="AP469" s="355" t="e">
        <f t="shared" ca="1" si="863"/>
        <v>#DIV/0!</v>
      </c>
      <c r="AQ469" s="355" t="e">
        <f t="shared" ca="1" si="864"/>
        <v>#DIV/0!</v>
      </c>
      <c r="AR469" s="355" t="e">
        <f t="shared" si="865"/>
        <v>#DIV/0!</v>
      </c>
      <c r="AS469" s="355" t="e">
        <f t="shared" si="866"/>
        <v>#DIV/0!</v>
      </c>
      <c r="AT469" s="355" t="e">
        <f t="shared" ca="1" si="867"/>
        <v>#DIV/0!</v>
      </c>
      <c r="AU469" s="355" t="e">
        <f t="shared" ca="1" si="868"/>
        <v>#DIV/0!</v>
      </c>
      <c r="AV469" s="355" t="e">
        <f t="shared" ca="1" si="869"/>
        <v>#DIV/0!</v>
      </c>
      <c r="AW469" s="379">
        <f t="shared" ca="1" si="870"/>
        <v>0</v>
      </c>
      <c r="AX469" s="351">
        <f t="shared" ca="1" si="871"/>
        <v>0</v>
      </c>
      <c r="AY469" s="174">
        <f t="shared" ca="1" si="872"/>
        <v>0</v>
      </c>
      <c r="AZ469" s="174">
        <f t="shared" ca="1" si="873"/>
        <v>0</v>
      </c>
      <c r="BA469" s="351"/>
      <c r="BB469" s="174"/>
      <c r="BC469" s="174"/>
      <c r="BD469" s="352">
        <f t="shared" si="874"/>
        <v>-1</v>
      </c>
      <c r="BE469" s="267">
        <f t="shared" si="875"/>
        <v>-6</v>
      </c>
      <c r="BF469" s="267">
        <f t="shared" si="876"/>
        <v>-5</v>
      </c>
      <c r="BG469" s="354">
        <f t="shared" ca="1" si="877"/>
        <v>1</v>
      </c>
      <c r="BH469" s="100">
        <f t="shared" ca="1" si="878"/>
        <v>15</v>
      </c>
      <c r="BI469" s="100">
        <f t="shared" ca="1" si="879"/>
        <v>7</v>
      </c>
      <c r="BJ469" s="354">
        <f t="shared" ca="1" si="880"/>
        <v>0</v>
      </c>
      <c r="BK469" s="100">
        <f t="shared" ca="1" si="881"/>
        <v>0</v>
      </c>
      <c r="BL469" s="100">
        <f t="shared" ca="1" si="882"/>
        <v>0</v>
      </c>
      <c r="BM469" s="354">
        <f t="shared" ca="1" si="883"/>
        <v>0</v>
      </c>
      <c r="BN469" s="354"/>
      <c r="BQ469" s="355" t="str">
        <f t="shared" ca="1" si="884"/>
        <v/>
      </c>
      <c r="BR469" s="355" t="str">
        <f t="shared" ca="1" si="885"/>
        <v/>
      </c>
      <c r="BS469" s="355"/>
      <c r="BT469" s="355" t="str">
        <f t="shared" si="886"/>
        <v xml:space="preserve">wr6D </v>
      </c>
      <c r="BU469" s="355" t="str">
        <f t="shared" ca="1" si="887"/>
        <v xml:space="preserve">wr15'15&lt;1S </v>
      </c>
      <c r="BV469" s="355" t="str">
        <f t="shared" ca="1" si="888"/>
        <v/>
      </c>
      <c r="BW469" s="355"/>
      <c r="BX469" s="379" t="e">
        <f t="shared" ca="1" si="889"/>
        <v>#DIV/0!</v>
      </c>
      <c r="BY469" s="351" t="e">
        <f t="shared" ca="1" si="890"/>
        <v>#DIV/0!</v>
      </c>
      <c r="BZ469" s="174" t="e">
        <f t="shared" ca="1" si="891"/>
        <v>#DIV/0!</v>
      </c>
      <c r="CA469" s="174" t="e">
        <f t="shared" ca="1" si="892"/>
        <v>#DIV/0!</v>
      </c>
      <c r="CB469" s="351"/>
      <c r="CC469" s="174"/>
      <c r="CD469" s="174"/>
      <c r="CE469" s="352" t="e">
        <f t="shared" si="893"/>
        <v>#DIV/0!</v>
      </c>
      <c r="CF469" s="267" t="e">
        <f t="shared" si="894"/>
        <v>#DIV/0!</v>
      </c>
      <c r="CG469" s="267" t="e">
        <f t="shared" si="895"/>
        <v>#DIV/0!</v>
      </c>
      <c r="CH469" s="354" t="e">
        <f t="shared" ca="1" si="896"/>
        <v>#DIV/0!</v>
      </c>
      <c r="CI469" s="100" t="e">
        <f t="shared" ca="1" si="897"/>
        <v>#DIV/0!</v>
      </c>
      <c r="CJ469" s="100" t="e">
        <f t="shared" ca="1" si="898"/>
        <v>#DIV/0!</v>
      </c>
      <c r="CK469" s="354" t="e">
        <f t="shared" ca="1" si="899"/>
        <v>#DIV/0!</v>
      </c>
      <c r="CL469" s="100" t="e">
        <f t="shared" ca="1" si="900"/>
        <v>#DIV/0!</v>
      </c>
      <c r="CM469" s="100" t="e">
        <f t="shared" ca="1" si="901"/>
        <v>#DIV/0!</v>
      </c>
      <c r="CN469" s="354" t="e">
        <f t="shared" ca="1" si="902"/>
        <v>#DIV/0!</v>
      </c>
      <c r="CO469" s="354"/>
      <c r="CR469" s="355" t="e">
        <f t="shared" ca="1" si="903"/>
        <v>#DIV/0!</v>
      </c>
      <c r="CS469" s="355" t="e">
        <f t="shared" ca="1" si="904"/>
        <v>#DIV/0!</v>
      </c>
      <c r="CT469" s="355"/>
      <c r="CU469" s="355" t="e">
        <f t="shared" si="905"/>
        <v>#DIV/0!</v>
      </c>
      <c r="CV469" s="355" t="e">
        <f t="shared" ca="1" si="906"/>
        <v>#DIV/0!</v>
      </c>
      <c r="CW469" s="355" t="e">
        <f t="shared" ca="1" si="907"/>
        <v>#DIV/0!</v>
      </c>
      <c r="CX469" s="402"/>
      <c r="CY469" t="e">
        <f t="shared" ca="1" si="908"/>
        <v>#DIV/0!</v>
      </c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</row>
    <row r="470" spans="1:133" x14ac:dyDescent="0.25">
      <c r="A470" s="126">
        <v>391</v>
      </c>
      <c r="B470" s="123" t="str">
        <f>IF(ввод!F393="","",ввод!F393)</f>
        <v/>
      </c>
      <c r="C470" s="123" t="str">
        <f>IF(ввод!G393="","",ввод!G393)</f>
        <v/>
      </c>
      <c r="D470" s="123" t="str">
        <f>IF(ввод!H393="","",ввод!H393)</f>
        <v/>
      </c>
      <c r="E470" s="124" t="str">
        <f>IF(ввод!I393="","",ввод!I393)</f>
        <v/>
      </c>
      <c r="F470" s="100" t="str">
        <f t="shared" si="804"/>
        <v/>
      </c>
      <c r="G470" s="257" t="str">
        <f>IF(AND(F470&gt;=2,COUNTA(ввод!D393)=1),1,"")</f>
        <v/>
      </c>
      <c r="H470" s="100" t="e">
        <f t="shared" si="840"/>
        <v>#DIV/0!</v>
      </c>
      <c r="K470" s="100" t="e">
        <f t="shared" si="836"/>
        <v>#DIV/0!</v>
      </c>
      <c r="M470" s="100" t="e">
        <f>IF(ISNUMBER(парам!$B$8),K470-парам!$B$8,K470-$B$3)</f>
        <v>#DIV/0!</v>
      </c>
      <c r="N470" s="100" t="e">
        <f t="shared" si="837"/>
        <v>#DIV/0!</v>
      </c>
      <c r="O470" s="125" t="e">
        <f t="shared" ca="1" si="841"/>
        <v>#DIV/0!</v>
      </c>
      <c r="P470" s="100">
        <f t="shared" si="842"/>
        <v>0</v>
      </c>
      <c r="Q470" s="100">
        <f t="shared" si="838"/>
        <v>0</v>
      </c>
      <c r="R470" s="125">
        <f t="shared" ca="1" si="843"/>
        <v>0</v>
      </c>
      <c r="S470" s="100" t="e">
        <f t="shared" si="909"/>
        <v>#DIV/0!</v>
      </c>
      <c r="T470" s="100" t="e">
        <f t="shared" si="844"/>
        <v>#DIV/0!</v>
      </c>
      <c r="U470" s="125" t="e">
        <f t="shared" ca="1" si="910"/>
        <v>#DIV/0!</v>
      </c>
      <c r="V470" s="174" t="e">
        <f t="shared" ca="1" si="845"/>
        <v>#DIV/0!</v>
      </c>
      <c r="W470" s="351" t="e">
        <f t="shared" ca="1" si="846"/>
        <v>#DIV/0!</v>
      </c>
      <c r="X470" s="174" t="e">
        <f t="shared" ca="1" si="847"/>
        <v>#DIV/0!</v>
      </c>
      <c r="Y470" s="174" t="e">
        <f t="shared" ca="1" si="848"/>
        <v>#DIV/0!</v>
      </c>
      <c r="Z470" s="351" t="e">
        <f t="shared" si="849"/>
        <v>#DIV/0!</v>
      </c>
      <c r="AA470" s="174" t="e">
        <f t="shared" si="850"/>
        <v>#DIV/0!</v>
      </c>
      <c r="AB470" s="174" t="e">
        <f t="shared" si="851"/>
        <v>#DIV/0!</v>
      </c>
      <c r="AC470" s="352" t="e">
        <f t="shared" si="911"/>
        <v>#DIV/0!</v>
      </c>
      <c r="AD470" s="267" t="e">
        <f t="shared" si="852"/>
        <v>#DIV/0!</v>
      </c>
      <c r="AE470" s="267" t="e">
        <f t="shared" si="853"/>
        <v>#DIV/0!</v>
      </c>
      <c r="AF470" s="354" t="e">
        <f t="shared" ca="1" si="854"/>
        <v>#DIV/0!</v>
      </c>
      <c r="AG470" s="100" t="e">
        <f t="shared" ca="1" si="855"/>
        <v>#DIV/0!</v>
      </c>
      <c r="AH470" s="100" t="e">
        <f t="shared" ca="1" si="856"/>
        <v>#DIV/0!</v>
      </c>
      <c r="AI470" s="354" t="e">
        <f t="shared" ca="1" si="857"/>
        <v>#DIV/0!</v>
      </c>
      <c r="AJ470" s="100" t="e">
        <f t="shared" ca="1" si="858"/>
        <v>#DIV/0!</v>
      </c>
      <c r="AK470" s="100" t="e">
        <f t="shared" ca="1" si="859"/>
        <v>#DIV/0!</v>
      </c>
      <c r="AL470" s="354" t="e">
        <f t="shared" ca="1" si="860"/>
        <v>#DIV/0!</v>
      </c>
      <c r="AM470" s="354" t="e">
        <f t="shared" ca="1" si="861"/>
        <v>#DIV/0!</v>
      </c>
      <c r="AN470" s="100" t="e">
        <f t="shared" ref="AN470:AO470" ca="1" si="916">SUM(AL466:AL470)</f>
        <v>#DIV/0!</v>
      </c>
      <c r="AO470" s="100" t="e">
        <f t="shared" ca="1" si="916"/>
        <v>#DIV/0!</v>
      </c>
      <c r="AP470" s="355" t="e">
        <f t="shared" ca="1" si="863"/>
        <v>#DIV/0!</v>
      </c>
      <c r="AQ470" s="355" t="e">
        <f t="shared" ca="1" si="864"/>
        <v>#DIV/0!</v>
      </c>
      <c r="AR470" s="355" t="e">
        <f t="shared" si="865"/>
        <v>#DIV/0!</v>
      </c>
      <c r="AS470" s="355" t="e">
        <f t="shared" si="866"/>
        <v>#DIV/0!</v>
      </c>
      <c r="AT470" s="355" t="e">
        <f t="shared" ca="1" si="867"/>
        <v>#DIV/0!</v>
      </c>
      <c r="AU470" s="355" t="e">
        <f t="shared" ca="1" si="868"/>
        <v>#DIV/0!</v>
      </c>
      <c r="AV470" s="355" t="e">
        <f t="shared" ca="1" si="869"/>
        <v>#DIV/0!</v>
      </c>
      <c r="AW470" s="379">
        <f t="shared" ca="1" si="870"/>
        <v>0</v>
      </c>
      <c r="AX470" s="351">
        <f t="shared" ca="1" si="871"/>
        <v>0</v>
      </c>
      <c r="AY470" s="174">
        <f t="shared" ca="1" si="872"/>
        <v>0</v>
      </c>
      <c r="AZ470" s="174">
        <f t="shared" ca="1" si="873"/>
        <v>0</v>
      </c>
      <c r="BA470" s="351"/>
      <c r="BB470" s="174"/>
      <c r="BC470" s="174"/>
      <c r="BD470" s="352">
        <f t="shared" si="874"/>
        <v>-1</v>
      </c>
      <c r="BE470" s="267">
        <f t="shared" si="875"/>
        <v>-6</v>
      </c>
      <c r="BF470" s="267">
        <f t="shared" si="876"/>
        <v>-5</v>
      </c>
      <c r="BG470" s="354">
        <f t="shared" ca="1" si="877"/>
        <v>1</v>
      </c>
      <c r="BH470" s="100">
        <f t="shared" ca="1" si="878"/>
        <v>15</v>
      </c>
      <c r="BI470" s="100">
        <f t="shared" ca="1" si="879"/>
        <v>7</v>
      </c>
      <c r="BJ470" s="354">
        <f t="shared" ca="1" si="880"/>
        <v>0</v>
      </c>
      <c r="BK470" s="100">
        <f t="shared" ca="1" si="881"/>
        <v>0</v>
      </c>
      <c r="BL470" s="100">
        <f t="shared" ca="1" si="882"/>
        <v>0</v>
      </c>
      <c r="BM470" s="354">
        <f t="shared" ca="1" si="883"/>
        <v>0</v>
      </c>
      <c r="BN470" s="354"/>
      <c r="BQ470" s="355" t="str">
        <f t="shared" ca="1" si="884"/>
        <v/>
      </c>
      <c r="BR470" s="355" t="str">
        <f t="shared" ca="1" si="885"/>
        <v/>
      </c>
      <c r="BS470" s="355"/>
      <c r="BT470" s="355" t="str">
        <f t="shared" si="886"/>
        <v xml:space="preserve">wr6D </v>
      </c>
      <c r="BU470" s="355" t="str">
        <f t="shared" ca="1" si="887"/>
        <v xml:space="preserve">wr15'15&lt;1S </v>
      </c>
      <c r="BV470" s="355" t="str">
        <f t="shared" ca="1" si="888"/>
        <v/>
      </c>
      <c r="BW470" s="355"/>
      <c r="BX470" s="379" t="e">
        <f t="shared" ca="1" si="889"/>
        <v>#DIV/0!</v>
      </c>
      <c r="BY470" s="351" t="e">
        <f t="shared" ca="1" si="890"/>
        <v>#DIV/0!</v>
      </c>
      <c r="BZ470" s="174" t="e">
        <f t="shared" ca="1" si="891"/>
        <v>#DIV/0!</v>
      </c>
      <c r="CA470" s="174" t="e">
        <f t="shared" ca="1" si="892"/>
        <v>#DIV/0!</v>
      </c>
      <c r="CB470" s="351"/>
      <c r="CC470" s="174"/>
      <c r="CD470" s="174"/>
      <c r="CE470" s="352" t="e">
        <f t="shared" si="893"/>
        <v>#DIV/0!</v>
      </c>
      <c r="CF470" s="267" t="e">
        <f t="shared" si="894"/>
        <v>#DIV/0!</v>
      </c>
      <c r="CG470" s="267" t="e">
        <f t="shared" si="895"/>
        <v>#DIV/0!</v>
      </c>
      <c r="CH470" s="354" t="e">
        <f t="shared" ca="1" si="896"/>
        <v>#DIV/0!</v>
      </c>
      <c r="CI470" s="100" t="e">
        <f t="shared" ca="1" si="897"/>
        <v>#DIV/0!</v>
      </c>
      <c r="CJ470" s="100" t="e">
        <f t="shared" ca="1" si="898"/>
        <v>#DIV/0!</v>
      </c>
      <c r="CK470" s="354" t="e">
        <f t="shared" ca="1" si="899"/>
        <v>#DIV/0!</v>
      </c>
      <c r="CL470" s="100" t="e">
        <f t="shared" ca="1" si="900"/>
        <v>#DIV/0!</v>
      </c>
      <c r="CM470" s="100" t="e">
        <f t="shared" ca="1" si="901"/>
        <v>#DIV/0!</v>
      </c>
      <c r="CN470" s="354" t="e">
        <f t="shared" ca="1" si="902"/>
        <v>#DIV/0!</v>
      </c>
      <c r="CO470" s="354"/>
      <c r="CR470" s="355" t="e">
        <f t="shared" ca="1" si="903"/>
        <v>#DIV/0!</v>
      </c>
      <c r="CS470" s="355" t="e">
        <f t="shared" ca="1" si="904"/>
        <v>#DIV/0!</v>
      </c>
      <c r="CT470" s="355"/>
      <c r="CU470" s="355" t="e">
        <f t="shared" si="905"/>
        <v>#DIV/0!</v>
      </c>
      <c r="CV470" s="355" t="e">
        <f t="shared" ca="1" si="906"/>
        <v>#DIV/0!</v>
      </c>
      <c r="CW470" s="355" t="e">
        <f t="shared" ca="1" si="907"/>
        <v>#DIV/0!</v>
      </c>
      <c r="CX470" s="402"/>
      <c r="CY470" t="e">
        <f t="shared" ca="1" si="908"/>
        <v>#DIV/0!</v>
      </c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</row>
    <row r="471" spans="1:133" x14ac:dyDescent="0.25">
      <c r="A471" s="126">
        <v>392</v>
      </c>
      <c r="B471" s="123" t="str">
        <f>IF(ввод!F394="","",ввод!F394)</f>
        <v/>
      </c>
      <c r="C471" s="123" t="str">
        <f>IF(ввод!G394="","",ввод!G394)</f>
        <v/>
      </c>
      <c r="D471" s="123" t="str">
        <f>IF(ввод!H394="","",ввод!H394)</f>
        <v/>
      </c>
      <c r="E471" s="124" t="str">
        <f>IF(ввод!I394="","",ввод!I394)</f>
        <v/>
      </c>
      <c r="F471" s="100" t="str">
        <f t="shared" si="804"/>
        <v/>
      </c>
      <c r="G471" s="257" t="str">
        <f>IF(AND(F471&gt;=2,COUNTA(ввод!D394)=1),1,"")</f>
        <v/>
      </c>
      <c r="H471" s="100" t="e">
        <f t="shared" si="840"/>
        <v>#DIV/0!</v>
      </c>
      <c r="K471" s="100" t="e">
        <f t="shared" si="836"/>
        <v>#DIV/0!</v>
      </c>
      <c r="M471" s="100" t="e">
        <f>IF(ISNUMBER(парам!$B$8),K471-парам!$B$8,K471-$B$3)</f>
        <v>#DIV/0!</v>
      </c>
      <c r="N471" s="100" t="e">
        <f t="shared" si="837"/>
        <v>#DIV/0!</v>
      </c>
      <c r="O471" s="125" t="e">
        <f t="shared" ca="1" si="841"/>
        <v>#DIV/0!</v>
      </c>
      <c r="P471" s="100">
        <f t="shared" si="842"/>
        <v>0</v>
      </c>
      <c r="Q471" s="100">
        <f t="shared" si="838"/>
        <v>0</v>
      </c>
      <c r="R471" s="125">
        <f t="shared" ca="1" si="843"/>
        <v>0</v>
      </c>
      <c r="S471" s="100" t="e">
        <f t="shared" si="909"/>
        <v>#DIV/0!</v>
      </c>
      <c r="T471" s="100" t="e">
        <f t="shared" si="844"/>
        <v>#DIV/0!</v>
      </c>
      <c r="U471" s="125" t="e">
        <f t="shared" ca="1" si="910"/>
        <v>#DIV/0!</v>
      </c>
      <c r="V471" s="174" t="e">
        <f t="shared" ca="1" si="845"/>
        <v>#DIV/0!</v>
      </c>
      <c r="W471" s="351" t="e">
        <f t="shared" ca="1" si="846"/>
        <v>#DIV/0!</v>
      </c>
      <c r="X471" s="174" t="e">
        <f t="shared" ca="1" si="847"/>
        <v>#DIV/0!</v>
      </c>
      <c r="Y471" s="174" t="e">
        <f t="shared" ca="1" si="848"/>
        <v>#DIV/0!</v>
      </c>
      <c r="Z471" s="351" t="e">
        <f t="shared" si="849"/>
        <v>#DIV/0!</v>
      </c>
      <c r="AA471" s="174" t="e">
        <f t="shared" si="850"/>
        <v>#DIV/0!</v>
      </c>
      <c r="AB471" s="174" t="e">
        <f t="shared" si="851"/>
        <v>#DIV/0!</v>
      </c>
      <c r="AC471" s="352" t="e">
        <f t="shared" si="911"/>
        <v>#DIV/0!</v>
      </c>
      <c r="AD471" s="267" t="e">
        <f t="shared" si="852"/>
        <v>#DIV/0!</v>
      </c>
      <c r="AE471" s="267" t="e">
        <f t="shared" si="853"/>
        <v>#DIV/0!</v>
      </c>
      <c r="AF471" s="354" t="e">
        <f t="shared" ca="1" si="854"/>
        <v>#DIV/0!</v>
      </c>
      <c r="AG471" s="100" t="e">
        <f t="shared" ca="1" si="855"/>
        <v>#DIV/0!</v>
      </c>
      <c r="AH471" s="100" t="e">
        <f t="shared" ca="1" si="856"/>
        <v>#DIV/0!</v>
      </c>
      <c r="AI471" s="354" t="e">
        <f t="shared" ca="1" si="857"/>
        <v>#DIV/0!</v>
      </c>
      <c r="AJ471" s="100" t="e">
        <f t="shared" ca="1" si="858"/>
        <v>#DIV/0!</v>
      </c>
      <c r="AK471" s="100" t="e">
        <f t="shared" ca="1" si="859"/>
        <v>#DIV/0!</v>
      </c>
      <c r="AL471" s="354" t="e">
        <f t="shared" ca="1" si="860"/>
        <v>#DIV/0!</v>
      </c>
      <c r="AM471" s="354" t="e">
        <f t="shared" ca="1" si="861"/>
        <v>#DIV/0!</v>
      </c>
      <c r="AN471" s="100" t="e">
        <f t="shared" ref="AN471:AO471" ca="1" si="917">SUM(AL467:AL471)</f>
        <v>#DIV/0!</v>
      </c>
      <c r="AO471" s="100" t="e">
        <f t="shared" ca="1" si="917"/>
        <v>#DIV/0!</v>
      </c>
      <c r="AP471" s="355" t="e">
        <f t="shared" ca="1" si="863"/>
        <v>#DIV/0!</v>
      </c>
      <c r="AQ471" s="355" t="e">
        <f t="shared" ca="1" si="864"/>
        <v>#DIV/0!</v>
      </c>
      <c r="AR471" s="355" t="e">
        <f t="shared" si="865"/>
        <v>#DIV/0!</v>
      </c>
      <c r="AS471" s="355" t="e">
        <f t="shared" si="866"/>
        <v>#DIV/0!</v>
      </c>
      <c r="AT471" s="355" t="e">
        <f t="shared" ca="1" si="867"/>
        <v>#DIV/0!</v>
      </c>
      <c r="AU471" s="355" t="e">
        <f t="shared" ca="1" si="868"/>
        <v>#DIV/0!</v>
      </c>
      <c r="AV471" s="355" t="e">
        <f t="shared" ca="1" si="869"/>
        <v>#DIV/0!</v>
      </c>
      <c r="AW471" s="379">
        <f t="shared" ca="1" si="870"/>
        <v>0</v>
      </c>
      <c r="AX471" s="351">
        <f t="shared" ca="1" si="871"/>
        <v>0</v>
      </c>
      <c r="AY471" s="174">
        <f t="shared" ca="1" si="872"/>
        <v>0</v>
      </c>
      <c r="AZ471" s="174">
        <f t="shared" ca="1" si="873"/>
        <v>0</v>
      </c>
      <c r="BA471" s="351"/>
      <c r="BB471" s="174"/>
      <c r="BC471" s="174"/>
      <c r="BD471" s="352">
        <f t="shared" si="874"/>
        <v>-1</v>
      </c>
      <c r="BE471" s="267">
        <f t="shared" si="875"/>
        <v>-6</v>
      </c>
      <c r="BF471" s="267">
        <f t="shared" si="876"/>
        <v>-5</v>
      </c>
      <c r="BG471" s="354">
        <f t="shared" ca="1" si="877"/>
        <v>1</v>
      </c>
      <c r="BH471" s="100">
        <f t="shared" ca="1" si="878"/>
        <v>15</v>
      </c>
      <c r="BI471" s="100">
        <f t="shared" ca="1" si="879"/>
        <v>7</v>
      </c>
      <c r="BJ471" s="354">
        <f t="shared" ca="1" si="880"/>
        <v>0</v>
      </c>
      <c r="BK471" s="100">
        <f t="shared" ca="1" si="881"/>
        <v>0</v>
      </c>
      <c r="BL471" s="100">
        <f t="shared" ca="1" si="882"/>
        <v>0</v>
      </c>
      <c r="BM471" s="354">
        <f t="shared" ca="1" si="883"/>
        <v>0</v>
      </c>
      <c r="BN471" s="354"/>
      <c r="BQ471" s="355" t="str">
        <f t="shared" ca="1" si="884"/>
        <v/>
      </c>
      <c r="BR471" s="355" t="str">
        <f t="shared" ca="1" si="885"/>
        <v/>
      </c>
      <c r="BS471" s="355"/>
      <c r="BT471" s="355" t="str">
        <f t="shared" si="886"/>
        <v xml:space="preserve">wr6D </v>
      </c>
      <c r="BU471" s="355" t="str">
        <f t="shared" ca="1" si="887"/>
        <v xml:space="preserve">wr15'15&lt;1S </v>
      </c>
      <c r="BV471" s="355" t="str">
        <f t="shared" ca="1" si="888"/>
        <v/>
      </c>
      <c r="BW471" s="355"/>
      <c r="BX471" s="379" t="e">
        <f t="shared" ca="1" si="889"/>
        <v>#DIV/0!</v>
      </c>
      <c r="BY471" s="351" t="e">
        <f t="shared" ca="1" si="890"/>
        <v>#DIV/0!</v>
      </c>
      <c r="BZ471" s="174" t="e">
        <f t="shared" ca="1" si="891"/>
        <v>#DIV/0!</v>
      </c>
      <c r="CA471" s="174" t="e">
        <f t="shared" ca="1" si="892"/>
        <v>#DIV/0!</v>
      </c>
      <c r="CB471" s="351"/>
      <c r="CC471" s="174"/>
      <c r="CD471" s="174"/>
      <c r="CE471" s="352" t="e">
        <f t="shared" si="893"/>
        <v>#DIV/0!</v>
      </c>
      <c r="CF471" s="267" t="e">
        <f t="shared" si="894"/>
        <v>#DIV/0!</v>
      </c>
      <c r="CG471" s="267" t="e">
        <f t="shared" si="895"/>
        <v>#DIV/0!</v>
      </c>
      <c r="CH471" s="354" t="e">
        <f t="shared" ca="1" si="896"/>
        <v>#DIV/0!</v>
      </c>
      <c r="CI471" s="100" t="e">
        <f t="shared" ca="1" si="897"/>
        <v>#DIV/0!</v>
      </c>
      <c r="CJ471" s="100" t="e">
        <f t="shared" ca="1" si="898"/>
        <v>#DIV/0!</v>
      </c>
      <c r="CK471" s="354" t="e">
        <f t="shared" ca="1" si="899"/>
        <v>#DIV/0!</v>
      </c>
      <c r="CL471" s="100" t="e">
        <f t="shared" ca="1" si="900"/>
        <v>#DIV/0!</v>
      </c>
      <c r="CM471" s="100" t="e">
        <f t="shared" ca="1" si="901"/>
        <v>#DIV/0!</v>
      </c>
      <c r="CN471" s="354" t="e">
        <f t="shared" ca="1" si="902"/>
        <v>#DIV/0!</v>
      </c>
      <c r="CO471" s="354"/>
      <c r="CR471" s="355" t="e">
        <f t="shared" ca="1" si="903"/>
        <v>#DIV/0!</v>
      </c>
      <c r="CS471" s="355" t="e">
        <f t="shared" ca="1" si="904"/>
        <v>#DIV/0!</v>
      </c>
      <c r="CT471" s="355"/>
      <c r="CU471" s="355" t="e">
        <f t="shared" si="905"/>
        <v>#DIV/0!</v>
      </c>
      <c r="CV471" s="355" t="e">
        <f t="shared" ca="1" si="906"/>
        <v>#DIV/0!</v>
      </c>
      <c r="CW471" s="355" t="e">
        <f t="shared" ca="1" si="907"/>
        <v>#DIV/0!</v>
      </c>
      <c r="CX471" s="402"/>
      <c r="CY471" t="e">
        <f t="shared" ca="1" si="908"/>
        <v>#DIV/0!</v>
      </c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</row>
    <row r="472" spans="1:133" x14ac:dyDescent="0.25">
      <c r="A472" s="126">
        <v>393</v>
      </c>
      <c r="B472" s="123" t="str">
        <f>IF(ввод!F395="","",ввод!F395)</f>
        <v/>
      </c>
      <c r="C472" s="123" t="str">
        <f>IF(ввод!G395="","",ввод!G395)</f>
        <v/>
      </c>
      <c r="D472" s="123" t="str">
        <f>IF(ввод!H395="","",ввод!H395)</f>
        <v/>
      </c>
      <c r="E472" s="124" t="str">
        <f>IF(ввод!I395="","",ввод!I395)</f>
        <v/>
      </c>
      <c r="F472" s="100" t="str">
        <f t="shared" si="804"/>
        <v/>
      </c>
      <c r="G472" s="257" t="str">
        <f>IF(AND(F472&gt;=2,COUNTA(ввод!D395)=1),1,"")</f>
        <v/>
      </c>
      <c r="H472" s="100" t="e">
        <f t="shared" si="840"/>
        <v>#DIV/0!</v>
      </c>
      <c r="K472" s="100" t="e">
        <f t="shared" si="836"/>
        <v>#DIV/0!</v>
      </c>
      <c r="M472" s="100" t="e">
        <f>IF(ISNUMBER(парам!$B$8),K472-парам!$B$8,K472-$B$3)</f>
        <v>#DIV/0!</v>
      </c>
      <c r="N472" s="100" t="e">
        <f t="shared" si="837"/>
        <v>#DIV/0!</v>
      </c>
      <c r="O472" s="125" t="e">
        <f t="shared" ca="1" si="841"/>
        <v>#DIV/0!</v>
      </c>
      <c r="P472" s="100">
        <f t="shared" si="842"/>
        <v>0</v>
      </c>
      <c r="Q472" s="100">
        <f t="shared" si="838"/>
        <v>0</v>
      </c>
      <c r="R472" s="125">
        <f t="shared" ca="1" si="843"/>
        <v>0</v>
      </c>
      <c r="S472" s="100" t="e">
        <f t="shared" si="909"/>
        <v>#DIV/0!</v>
      </c>
      <c r="T472" s="100" t="e">
        <f t="shared" si="844"/>
        <v>#DIV/0!</v>
      </c>
      <c r="U472" s="125" t="e">
        <f t="shared" ca="1" si="910"/>
        <v>#DIV/0!</v>
      </c>
      <c r="V472" s="174" t="e">
        <f t="shared" ca="1" si="845"/>
        <v>#DIV/0!</v>
      </c>
      <c r="W472" s="351" t="e">
        <f t="shared" ca="1" si="846"/>
        <v>#DIV/0!</v>
      </c>
      <c r="X472" s="174" t="e">
        <f t="shared" ca="1" si="847"/>
        <v>#DIV/0!</v>
      </c>
      <c r="Y472" s="174" t="e">
        <f t="shared" ca="1" si="848"/>
        <v>#DIV/0!</v>
      </c>
      <c r="Z472" s="351" t="e">
        <f t="shared" si="849"/>
        <v>#DIV/0!</v>
      </c>
      <c r="AA472" s="174" t="e">
        <f t="shared" si="850"/>
        <v>#DIV/0!</v>
      </c>
      <c r="AB472" s="174" t="e">
        <f t="shared" si="851"/>
        <v>#DIV/0!</v>
      </c>
      <c r="AC472" s="352" t="e">
        <f t="shared" si="911"/>
        <v>#DIV/0!</v>
      </c>
      <c r="AD472" s="267" t="e">
        <f t="shared" si="852"/>
        <v>#DIV/0!</v>
      </c>
      <c r="AE472" s="267" t="e">
        <f t="shared" si="853"/>
        <v>#DIV/0!</v>
      </c>
      <c r="AF472" s="354" t="e">
        <f t="shared" ca="1" si="854"/>
        <v>#DIV/0!</v>
      </c>
      <c r="AG472" s="100" t="e">
        <f t="shared" ca="1" si="855"/>
        <v>#DIV/0!</v>
      </c>
      <c r="AH472" s="100" t="e">
        <f t="shared" ca="1" si="856"/>
        <v>#DIV/0!</v>
      </c>
      <c r="AI472" s="354" t="e">
        <f t="shared" ca="1" si="857"/>
        <v>#DIV/0!</v>
      </c>
      <c r="AJ472" s="100" t="e">
        <f t="shared" ca="1" si="858"/>
        <v>#DIV/0!</v>
      </c>
      <c r="AK472" s="100" t="e">
        <f t="shared" ca="1" si="859"/>
        <v>#DIV/0!</v>
      </c>
      <c r="AL472" s="354" t="e">
        <f t="shared" ca="1" si="860"/>
        <v>#DIV/0!</v>
      </c>
      <c r="AM472" s="354" t="e">
        <f t="shared" ca="1" si="861"/>
        <v>#DIV/0!</v>
      </c>
      <c r="AN472" s="100" t="e">
        <f t="shared" ref="AN472:AO472" ca="1" si="918">SUM(AL468:AL472)</f>
        <v>#DIV/0!</v>
      </c>
      <c r="AO472" s="100" t="e">
        <f t="shared" ca="1" si="918"/>
        <v>#DIV/0!</v>
      </c>
      <c r="AP472" s="355" t="e">
        <f t="shared" ca="1" si="863"/>
        <v>#DIV/0!</v>
      </c>
      <c r="AQ472" s="355" t="e">
        <f t="shared" ca="1" si="864"/>
        <v>#DIV/0!</v>
      </c>
      <c r="AR472" s="355" t="e">
        <f t="shared" si="865"/>
        <v>#DIV/0!</v>
      </c>
      <c r="AS472" s="355" t="e">
        <f t="shared" si="866"/>
        <v>#DIV/0!</v>
      </c>
      <c r="AT472" s="355" t="e">
        <f t="shared" ca="1" si="867"/>
        <v>#DIV/0!</v>
      </c>
      <c r="AU472" s="355" t="e">
        <f t="shared" ca="1" si="868"/>
        <v>#DIV/0!</v>
      </c>
      <c r="AV472" s="355" t="e">
        <f t="shared" ca="1" si="869"/>
        <v>#DIV/0!</v>
      </c>
      <c r="AW472" s="379">
        <f t="shared" ca="1" si="870"/>
        <v>0</v>
      </c>
      <c r="AX472" s="351">
        <f t="shared" ca="1" si="871"/>
        <v>0</v>
      </c>
      <c r="AY472" s="174">
        <f t="shared" ca="1" si="872"/>
        <v>0</v>
      </c>
      <c r="AZ472" s="174">
        <f t="shared" ca="1" si="873"/>
        <v>0</v>
      </c>
      <c r="BA472" s="351"/>
      <c r="BB472" s="174"/>
      <c r="BC472" s="174"/>
      <c r="BD472" s="352">
        <f t="shared" si="874"/>
        <v>-1</v>
      </c>
      <c r="BE472" s="267">
        <f t="shared" si="875"/>
        <v>-6</v>
      </c>
      <c r="BF472" s="267">
        <f t="shared" si="876"/>
        <v>-5</v>
      </c>
      <c r="BG472" s="354">
        <f t="shared" ca="1" si="877"/>
        <v>1</v>
      </c>
      <c r="BH472" s="100">
        <f t="shared" ca="1" si="878"/>
        <v>15</v>
      </c>
      <c r="BI472" s="100">
        <f t="shared" ca="1" si="879"/>
        <v>7</v>
      </c>
      <c r="BJ472" s="354">
        <f t="shared" ca="1" si="880"/>
        <v>0</v>
      </c>
      <c r="BK472" s="100">
        <f t="shared" ca="1" si="881"/>
        <v>0</v>
      </c>
      <c r="BL472" s="100">
        <f t="shared" ca="1" si="882"/>
        <v>0</v>
      </c>
      <c r="BM472" s="354">
        <f t="shared" ca="1" si="883"/>
        <v>0</v>
      </c>
      <c r="BN472" s="354"/>
      <c r="BQ472" s="355" t="str">
        <f t="shared" ca="1" si="884"/>
        <v/>
      </c>
      <c r="BR472" s="355" t="str">
        <f t="shared" ca="1" si="885"/>
        <v/>
      </c>
      <c r="BS472" s="355"/>
      <c r="BT472" s="355" t="str">
        <f t="shared" si="886"/>
        <v xml:space="preserve">wr6D </v>
      </c>
      <c r="BU472" s="355" t="str">
        <f t="shared" ca="1" si="887"/>
        <v xml:space="preserve">wr15'15&lt;1S </v>
      </c>
      <c r="BV472" s="355" t="str">
        <f t="shared" ca="1" si="888"/>
        <v/>
      </c>
      <c r="BW472" s="355"/>
      <c r="BX472" s="379" t="e">
        <f t="shared" ca="1" si="889"/>
        <v>#DIV/0!</v>
      </c>
      <c r="BY472" s="351" t="e">
        <f t="shared" ca="1" si="890"/>
        <v>#DIV/0!</v>
      </c>
      <c r="BZ472" s="174" t="e">
        <f t="shared" ca="1" si="891"/>
        <v>#DIV/0!</v>
      </c>
      <c r="CA472" s="174" t="e">
        <f t="shared" ca="1" si="892"/>
        <v>#DIV/0!</v>
      </c>
      <c r="CB472" s="351"/>
      <c r="CC472" s="174"/>
      <c r="CD472" s="174"/>
      <c r="CE472" s="352" t="e">
        <f t="shared" si="893"/>
        <v>#DIV/0!</v>
      </c>
      <c r="CF472" s="267" t="e">
        <f t="shared" si="894"/>
        <v>#DIV/0!</v>
      </c>
      <c r="CG472" s="267" t="e">
        <f t="shared" si="895"/>
        <v>#DIV/0!</v>
      </c>
      <c r="CH472" s="354" t="e">
        <f t="shared" ca="1" si="896"/>
        <v>#DIV/0!</v>
      </c>
      <c r="CI472" s="100" t="e">
        <f t="shared" ca="1" si="897"/>
        <v>#DIV/0!</v>
      </c>
      <c r="CJ472" s="100" t="e">
        <f t="shared" ca="1" si="898"/>
        <v>#DIV/0!</v>
      </c>
      <c r="CK472" s="354" t="e">
        <f t="shared" ca="1" si="899"/>
        <v>#DIV/0!</v>
      </c>
      <c r="CL472" s="100" t="e">
        <f t="shared" ca="1" si="900"/>
        <v>#DIV/0!</v>
      </c>
      <c r="CM472" s="100" t="e">
        <f t="shared" ca="1" si="901"/>
        <v>#DIV/0!</v>
      </c>
      <c r="CN472" s="354" t="e">
        <f t="shared" ca="1" si="902"/>
        <v>#DIV/0!</v>
      </c>
      <c r="CO472" s="354"/>
      <c r="CR472" s="355" t="e">
        <f t="shared" ca="1" si="903"/>
        <v>#DIV/0!</v>
      </c>
      <c r="CS472" s="355" t="e">
        <f t="shared" ca="1" si="904"/>
        <v>#DIV/0!</v>
      </c>
      <c r="CT472" s="355"/>
      <c r="CU472" s="355" t="e">
        <f t="shared" si="905"/>
        <v>#DIV/0!</v>
      </c>
      <c r="CV472" s="355" t="e">
        <f t="shared" ca="1" si="906"/>
        <v>#DIV/0!</v>
      </c>
      <c r="CW472" s="355" t="e">
        <f t="shared" ca="1" si="907"/>
        <v>#DIV/0!</v>
      </c>
      <c r="CX472" s="402"/>
      <c r="CY472" t="e">
        <f t="shared" ca="1" si="908"/>
        <v>#DIV/0!</v>
      </c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</row>
    <row r="473" spans="1:133" x14ac:dyDescent="0.25">
      <c r="A473" s="126">
        <v>394</v>
      </c>
      <c r="B473" s="123" t="str">
        <f>IF(ввод!F396="","",ввод!F396)</f>
        <v/>
      </c>
      <c r="C473" s="123" t="str">
        <f>IF(ввод!G396="","",ввод!G396)</f>
        <v/>
      </c>
      <c r="D473" s="123" t="str">
        <f>IF(ввод!H396="","",ввод!H396)</f>
        <v/>
      </c>
      <c r="E473" s="124" t="str">
        <f>IF(ввод!I396="","",ввод!I396)</f>
        <v/>
      </c>
      <c r="F473" s="100" t="str">
        <f t="shared" si="804"/>
        <v/>
      </c>
      <c r="G473" s="257" t="str">
        <f>IF(AND(F473&gt;=2,COUNTA(ввод!D396)=1),1,"")</f>
        <v/>
      </c>
      <c r="H473" s="100" t="e">
        <f t="shared" si="840"/>
        <v>#DIV/0!</v>
      </c>
      <c r="K473" s="100" t="e">
        <f t="shared" si="836"/>
        <v>#DIV/0!</v>
      </c>
      <c r="M473" s="100" t="e">
        <f>IF(ISNUMBER(парам!$B$8),K473-парам!$B$8,K473-$B$3)</f>
        <v>#DIV/0!</v>
      </c>
      <c r="N473" s="100" t="e">
        <f t="shared" si="837"/>
        <v>#DIV/0!</v>
      </c>
      <c r="O473" s="125" t="e">
        <f t="shared" ca="1" si="841"/>
        <v>#DIV/0!</v>
      </c>
      <c r="P473" s="100">
        <f t="shared" si="842"/>
        <v>0</v>
      </c>
      <c r="Q473" s="100">
        <f t="shared" si="838"/>
        <v>0</v>
      </c>
      <c r="R473" s="125">
        <f t="shared" ca="1" si="843"/>
        <v>0</v>
      </c>
      <c r="S473" s="100" t="e">
        <f t="shared" si="909"/>
        <v>#DIV/0!</v>
      </c>
      <c r="T473" s="100" t="e">
        <f t="shared" si="844"/>
        <v>#DIV/0!</v>
      </c>
      <c r="U473" s="125" t="e">
        <f t="shared" ca="1" si="910"/>
        <v>#DIV/0!</v>
      </c>
      <c r="V473" s="174" t="e">
        <f t="shared" ca="1" si="845"/>
        <v>#DIV/0!</v>
      </c>
      <c r="W473" s="351" t="e">
        <f t="shared" ca="1" si="846"/>
        <v>#DIV/0!</v>
      </c>
      <c r="X473" s="174" t="e">
        <f t="shared" ca="1" si="847"/>
        <v>#DIV/0!</v>
      </c>
      <c r="Y473" s="174" t="e">
        <f t="shared" ca="1" si="848"/>
        <v>#DIV/0!</v>
      </c>
      <c r="Z473" s="351" t="e">
        <f t="shared" si="849"/>
        <v>#DIV/0!</v>
      </c>
      <c r="AA473" s="174" t="e">
        <f t="shared" si="850"/>
        <v>#DIV/0!</v>
      </c>
      <c r="AB473" s="174" t="e">
        <f t="shared" si="851"/>
        <v>#DIV/0!</v>
      </c>
      <c r="AC473" s="352" t="e">
        <f t="shared" si="911"/>
        <v>#DIV/0!</v>
      </c>
      <c r="AD473" s="267" t="e">
        <f t="shared" si="852"/>
        <v>#DIV/0!</v>
      </c>
      <c r="AE473" s="267" t="e">
        <f t="shared" si="853"/>
        <v>#DIV/0!</v>
      </c>
      <c r="AF473" s="354" t="e">
        <f t="shared" ca="1" si="854"/>
        <v>#DIV/0!</v>
      </c>
      <c r="AG473" s="100" t="e">
        <f t="shared" ca="1" si="855"/>
        <v>#DIV/0!</v>
      </c>
      <c r="AH473" s="100" t="e">
        <f t="shared" ca="1" si="856"/>
        <v>#DIV/0!</v>
      </c>
      <c r="AI473" s="354" t="e">
        <f t="shared" ca="1" si="857"/>
        <v>#DIV/0!</v>
      </c>
      <c r="AJ473" s="100" t="e">
        <f t="shared" ca="1" si="858"/>
        <v>#DIV/0!</v>
      </c>
      <c r="AK473" s="100" t="e">
        <f t="shared" ca="1" si="859"/>
        <v>#DIV/0!</v>
      </c>
      <c r="AL473" s="354" t="e">
        <f t="shared" ca="1" si="860"/>
        <v>#DIV/0!</v>
      </c>
      <c r="AM473" s="354" t="e">
        <f t="shared" ca="1" si="861"/>
        <v>#DIV/0!</v>
      </c>
      <c r="AN473" s="100" t="e">
        <f t="shared" ref="AN473:AO473" ca="1" si="919">SUM(AL469:AL473)</f>
        <v>#DIV/0!</v>
      </c>
      <c r="AO473" s="100" t="e">
        <f t="shared" ca="1" si="919"/>
        <v>#DIV/0!</v>
      </c>
      <c r="AP473" s="355" t="e">
        <f t="shared" ca="1" si="863"/>
        <v>#DIV/0!</v>
      </c>
      <c r="AQ473" s="355" t="e">
        <f t="shared" ca="1" si="864"/>
        <v>#DIV/0!</v>
      </c>
      <c r="AR473" s="355" t="e">
        <f t="shared" si="865"/>
        <v>#DIV/0!</v>
      </c>
      <c r="AS473" s="355" t="e">
        <f t="shared" si="866"/>
        <v>#DIV/0!</v>
      </c>
      <c r="AT473" s="355" t="e">
        <f t="shared" ca="1" si="867"/>
        <v>#DIV/0!</v>
      </c>
      <c r="AU473" s="355" t="e">
        <f t="shared" ca="1" si="868"/>
        <v>#DIV/0!</v>
      </c>
      <c r="AV473" s="355" t="e">
        <f t="shared" ca="1" si="869"/>
        <v>#DIV/0!</v>
      </c>
      <c r="AW473" s="379">
        <f t="shared" ca="1" si="870"/>
        <v>0</v>
      </c>
      <c r="AX473" s="351">
        <f t="shared" ca="1" si="871"/>
        <v>0</v>
      </c>
      <c r="AY473" s="174">
        <f t="shared" ca="1" si="872"/>
        <v>0</v>
      </c>
      <c r="AZ473" s="174">
        <f t="shared" ca="1" si="873"/>
        <v>0</v>
      </c>
      <c r="BA473" s="351"/>
      <c r="BB473" s="174"/>
      <c r="BC473" s="174"/>
      <c r="BD473" s="352">
        <f t="shared" si="874"/>
        <v>-1</v>
      </c>
      <c r="BE473" s="267">
        <f t="shared" si="875"/>
        <v>-6</v>
      </c>
      <c r="BF473" s="267">
        <f t="shared" si="876"/>
        <v>-5</v>
      </c>
      <c r="BG473" s="354">
        <f t="shared" ca="1" si="877"/>
        <v>1</v>
      </c>
      <c r="BH473" s="100">
        <f t="shared" ca="1" si="878"/>
        <v>15</v>
      </c>
      <c r="BI473" s="100">
        <f t="shared" ca="1" si="879"/>
        <v>7</v>
      </c>
      <c r="BJ473" s="354">
        <f t="shared" ca="1" si="880"/>
        <v>0</v>
      </c>
      <c r="BK473" s="100">
        <f t="shared" ca="1" si="881"/>
        <v>0</v>
      </c>
      <c r="BL473" s="100">
        <f t="shared" ca="1" si="882"/>
        <v>0</v>
      </c>
      <c r="BM473" s="354">
        <f t="shared" ca="1" si="883"/>
        <v>0</v>
      </c>
      <c r="BN473" s="354"/>
      <c r="BQ473" s="355" t="str">
        <f t="shared" ca="1" si="884"/>
        <v/>
      </c>
      <c r="BR473" s="355" t="str">
        <f t="shared" ca="1" si="885"/>
        <v/>
      </c>
      <c r="BS473" s="355"/>
      <c r="BT473" s="355" t="str">
        <f t="shared" si="886"/>
        <v xml:space="preserve">wr6D </v>
      </c>
      <c r="BU473" s="355" t="str">
        <f t="shared" ca="1" si="887"/>
        <v xml:space="preserve">wr15'15&lt;1S </v>
      </c>
      <c r="BV473" s="355" t="str">
        <f t="shared" ca="1" si="888"/>
        <v/>
      </c>
      <c r="BW473" s="355"/>
      <c r="BX473" s="379" t="e">
        <f t="shared" ca="1" si="889"/>
        <v>#DIV/0!</v>
      </c>
      <c r="BY473" s="351" t="e">
        <f t="shared" ca="1" si="890"/>
        <v>#DIV/0!</v>
      </c>
      <c r="BZ473" s="174" t="e">
        <f t="shared" ca="1" si="891"/>
        <v>#DIV/0!</v>
      </c>
      <c r="CA473" s="174" t="e">
        <f t="shared" ca="1" si="892"/>
        <v>#DIV/0!</v>
      </c>
      <c r="CB473" s="351"/>
      <c r="CC473" s="174"/>
      <c r="CD473" s="174"/>
      <c r="CE473" s="352" t="e">
        <f t="shared" si="893"/>
        <v>#DIV/0!</v>
      </c>
      <c r="CF473" s="267" t="e">
        <f t="shared" si="894"/>
        <v>#DIV/0!</v>
      </c>
      <c r="CG473" s="267" t="e">
        <f t="shared" si="895"/>
        <v>#DIV/0!</v>
      </c>
      <c r="CH473" s="354" t="e">
        <f t="shared" ca="1" si="896"/>
        <v>#DIV/0!</v>
      </c>
      <c r="CI473" s="100" t="e">
        <f t="shared" ca="1" si="897"/>
        <v>#DIV/0!</v>
      </c>
      <c r="CJ473" s="100" t="e">
        <f t="shared" ca="1" si="898"/>
        <v>#DIV/0!</v>
      </c>
      <c r="CK473" s="354" t="e">
        <f t="shared" ca="1" si="899"/>
        <v>#DIV/0!</v>
      </c>
      <c r="CL473" s="100" t="e">
        <f t="shared" ca="1" si="900"/>
        <v>#DIV/0!</v>
      </c>
      <c r="CM473" s="100" t="e">
        <f t="shared" ca="1" si="901"/>
        <v>#DIV/0!</v>
      </c>
      <c r="CN473" s="354" t="e">
        <f t="shared" ca="1" si="902"/>
        <v>#DIV/0!</v>
      </c>
      <c r="CO473" s="354"/>
      <c r="CR473" s="355" t="e">
        <f t="shared" ca="1" si="903"/>
        <v>#DIV/0!</v>
      </c>
      <c r="CS473" s="355" t="e">
        <f t="shared" ca="1" si="904"/>
        <v>#DIV/0!</v>
      </c>
      <c r="CT473" s="355"/>
      <c r="CU473" s="355" t="e">
        <f t="shared" si="905"/>
        <v>#DIV/0!</v>
      </c>
      <c r="CV473" s="355" t="e">
        <f t="shared" ca="1" si="906"/>
        <v>#DIV/0!</v>
      </c>
      <c r="CW473" s="355" t="e">
        <f t="shared" ca="1" si="907"/>
        <v>#DIV/0!</v>
      </c>
      <c r="CX473" s="402"/>
      <c r="CY473" t="e">
        <f t="shared" ca="1" si="908"/>
        <v>#DIV/0!</v>
      </c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</row>
    <row r="474" spans="1:133" x14ac:dyDescent="0.25">
      <c r="A474" s="126">
        <v>395</v>
      </c>
      <c r="B474" s="123" t="str">
        <f>IF(ввод!F397="","",ввод!F397)</f>
        <v/>
      </c>
      <c r="C474" s="123" t="str">
        <f>IF(ввод!G397="","",ввод!G397)</f>
        <v/>
      </c>
      <c r="D474" s="123" t="str">
        <f>IF(ввод!H397="","",ввод!H397)</f>
        <v/>
      </c>
      <c r="E474" s="124" t="str">
        <f>IF(ввод!I397="","",ввод!I397)</f>
        <v/>
      </c>
      <c r="F474" s="100" t="str">
        <f t="shared" si="804"/>
        <v/>
      </c>
      <c r="G474" s="257" t="str">
        <f>IF(AND(F474&gt;=2,COUNTA(ввод!D397)=1),1,"")</f>
        <v/>
      </c>
      <c r="H474" s="100" t="e">
        <f t="shared" si="840"/>
        <v>#DIV/0!</v>
      </c>
      <c r="K474" s="100" t="e">
        <f t="shared" si="836"/>
        <v>#DIV/0!</v>
      </c>
      <c r="M474" s="100" t="e">
        <f>IF(ISNUMBER(парам!$B$8),K474-парам!$B$8,K474-$B$3)</f>
        <v>#DIV/0!</v>
      </c>
      <c r="N474" s="100" t="e">
        <f t="shared" si="837"/>
        <v>#DIV/0!</v>
      </c>
      <c r="O474" s="125" t="e">
        <f t="shared" ca="1" si="841"/>
        <v>#DIV/0!</v>
      </c>
      <c r="P474" s="100">
        <f t="shared" si="842"/>
        <v>0</v>
      </c>
      <c r="Q474" s="100">
        <f t="shared" si="838"/>
        <v>0</v>
      </c>
      <c r="R474" s="125">
        <f t="shared" ca="1" si="843"/>
        <v>0</v>
      </c>
      <c r="S474" s="100" t="e">
        <f t="shared" si="909"/>
        <v>#DIV/0!</v>
      </c>
      <c r="T474" s="100" t="e">
        <f t="shared" si="844"/>
        <v>#DIV/0!</v>
      </c>
      <c r="U474" s="125" t="e">
        <f t="shared" ca="1" si="910"/>
        <v>#DIV/0!</v>
      </c>
      <c r="V474" s="174" t="e">
        <f t="shared" ca="1" si="845"/>
        <v>#DIV/0!</v>
      </c>
      <c r="W474" s="351" t="e">
        <f t="shared" ca="1" si="846"/>
        <v>#DIV/0!</v>
      </c>
      <c r="X474" s="174" t="e">
        <f t="shared" ca="1" si="847"/>
        <v>#DIV/0!</v>
      </c>
      <c r="Y474" s="174" t="e">
        <f t="shared" ca="1" si="848"/>
        <v>#DIV/0!</v>
      </c>
      <c r="Z474" s="351" t="e">
        <f t="shared" si="849"/>
        <v>#DIV/0!</v>
      </c>
      <c r="AA474" s="174" t="e">
        <f t="shared" si="850"/>
        <v>#DIV/0!</v>
      </c>
      <c r="AB474" s="174" t="e">
        <f t="shared" si="851"/>
        <v>#DIV/0!</v>
      </c>
      <c r="AC474" s="352" t="e">
        <f t="shared" si="911"/>
        <v>#DIV/0!</v>
      </c>
      <c r="AD474" s="267" t="e">
        <f t="shared" si="852"/>
        <v>#DIV/0!</v>
      </c>
      <c r="AE474" s="267" t="e">
        <f t="shared" si="853"/>
        <v>#DIV/0!</v>
      </c>
      <c r="AF474" s="354" t="e">
        <f t="shared" ca="1" si="854"/>
        <v>#DIV/0!</v>
      </c>
      <c r="AG474" s="100" t="e">
        <f t="shared" ca="1" si="855"/>
        <v>#DIV/0!</v>
      </c>
      <c r="AH474" s="100" t="e">
        <f t="shared" ca="1" si="856"/>
        <v>#DIV/0!</v>
      </c>
      <c r="AI474" s="354" t="e">
        <f t="shared" ca="1" si="857"/>
        <v>#DIV/0!</v>
      </c>
      <c r="AJ474" s="100" t="e">
        <f t="shared" ca="1" si="858"/>
        <v>#DIV/0!</v>
      </c>
      <c r="AK474" s="100" t="e">
        <f t="shared" ca="1" si="859"/>
        <v>#DIV/0!</v>
      </c>
      <c r="AL474" s="354" t="e">
        <f t="shared" ca="1" si="860"/>
        <v>#DIV/0!</v>
      </c>
      <c r="AM474" s="354" t="e">
        <f t="shared" ca="1" si="861"/>
        <v>#DIV/0!</v>
      </c>
      <c r="AN474" s="100" t="e">
        <f t="shared" ref="AN474:AO474" ca="1" si="920">SUM(AL470:AL474)</f>
        <v>#DIV/0!</v>
      </c>
      <c r="AO474" s="100" t="e">
        <f t="shared" ca="1" si="920"/>
        <v>#DIV/0!</v>
      </c>
      <c r="AP474" s="355" t="e">
        <f t="shared" ca="1" si="863"/>
        <v>#DIV/0!</v>
      </c>
      <c r="AQ474" s="355" t="e">
        <f t="shared" ca="1" si="864"/>
        <v>#DIV/0!</v>
      </c>
      <c r="AR474" s="355" t="e">
        <f t="shared" si="865"/>
        <v>#DIV/0!</v>
      </c>
      <c r="AS474" s="355" t="e">
        <f t="shared" si="866"/>
        <v>#DIV/0!</v>
      </c>
      <c r="AT474" s="355" t="e">
        <f t="shared" ca="1" si="867"/>
        <v>#DIV/0!</v>
      </c>
      <c r="AU474" s="355" t="e">
        <f t="shared" ca="1" si="868"/>
        <v>#DIV/0!</v>
      </c>
      <c r="AV474" s="355" t="e">
        <f t="shared" ca="1" si="869"/>
        <v>#DIV/0!</v>
      </c>
      <c r="AW474" s="379">
        <f t="shared" ca="1" si="870"/>
        <v>0</v>
      </c>
      <c r="AX474" s="351">
        <f t="shared" ca="1" si="871"/>
        <v>0</v>
      </c>
      <c r="AY474" s="174">
        <f t="shared" ca="1" si="872"/>
        <v>0</v>
      </c>
      <c r="AZ474" s="174">
        <f t="shared" ca="1" si="873"/>
        <v>0</v>
      </c>
      <c r="BA474" s="351"/>
      <c r="BB474" s="174"/>
      <c r="BC474" s="174"/>
      <c r="BD474" s="352">
        <f t="shared" si="874"/>
        <v>-1</v>
      </c>
      <c r="BE474" s="267">
        <f t="shared" si="875"/>
        <v>-6</v>
      </c>
      <c r="BF474" s="267">
        <f t="shared" si="876"/>
        <v>-5</v>
      </c>
      <c r="BG474" s="354">
        <f t="shared" ca="1" si="877"/>
        <v>1</v>
      </c>
      <c r="BH474" s="100">
        <f t="shared" ca="1" si="878"/>
        <v>15</v>
      </c>
      <c r="BI474" s="100">
        <f t="shared" ca="1" si="879"/>
        <v>7</v>
      </c>
      <c r="BJ474" s="354">
        <f t="shared" ca="1" si="880"/>
        <v>0</v>
      </c>
      <c r="BK474" s="100">
        <f t="shared" ca="1" si="881"/>
        <v>0</v>
      </c>
      <c r="BL474" s="100">
        <f t="shared" ca="1" si="882"/>
        <v>0</v>
      </c>
      <c r="BM474" s="354">
        <f t="shared" ca="1" si="883"/>
        <v>0</v>
      </c>
      <c r="BN474" s="354"/>
      <c r="BQ474" s="355" t="str">
        <f t="shared" ca="1" si="884"/>
        <v/>
      </c>
      <c r="BR474" s="355" t="str">
        <f t="shared" ca="1" si="885"/>
        <v/>
      </c>
      <c r="BS474" s="355"/>
      <c r="BT474" s="355" t="str">
        <f t="shared" si="886"/>
        <v xml:space="preserve">wr6D </v>
      </c>
      <c r="BU474" s="355" t="str">
        <f t="shared" ca="1" si="887"/>
        <v xml:space="preserve">wr15'15&lt;1S </v>
      </c>
      <c r="BV474" s="355" t="str">
        <f t="shared" ca="1" si="888"/>
        <v/>
      </c>
      <c r="BW474" s="355"/>
      <c r="BX474" s="379" t="e">
        <f t="shared" ca="1" si="889"/>
        <v>#DIV/0!</v>
      </c>
      <c r="BY474" s="351" t="e">
        <f t="shared" ca="1" si="890"/>
        <v>#DIV/0!</v>
      </c>
      <c r="BZ474" s="174" t="e">
        <f t="shared" ca="1" si="891"/>
        <v>#DIV/0!</v>
      </c>
      <c r="CA474" s="174" t="e">
        <f t="shared" ca="1" si="892"/>
        <v>#DIV/0!</v>
      </c>
      <c r="CB474" s="351"/>
      <c r="CC474" s="174"/>
      <c r="CD474" s="174"/>
      <c r="CE474" s="352" t="e">
        <f t="shared" si="893"/>
        <v>#DIV/0!</v>
      </c>
      <c r="CF474" s="267" t="e">
        <f t="shared" si="894"/>
        <v>#DIV/0!</v>
      </c>
      <c r="CG474" s="267" t="e">
        <f t="shared" si="895"/>
        <v>#DIV/0!</v>
      </c>
      <c r="CH474" s="354" t="e">
        <f t="shared" ca="1" si="896"/>
        <v>#DIV/0!</v>
      </c>
      <c r="CI474" s="100" t="e">
        <f t="shared" ca="1" si="897"/>
        <v>#DIV/0!</v>
      </c>
      <c r="CJ474" s="100" t="e">
        <f t="shared" ca="1" si="898"/>
        <v>#DIV/0!</v>
      </c>
      <c r="CK474" s="354" t="e">
        <f t="shared" ca="1" si="899"/>
        <v>#DIV/0!</v>
      </c>
      <c r="CL474" s="100" t="e">
        <f t="shared" ca="1" si="900"/>
        <v>#DIV/0!</v>
      </c>
      <c r="CM474" s="100" t="e">
        <f t="shared" ca="1" si="901"/>
        <v>#DIV/0!</v>
      </c>
      <c r="CN474" s="354" t="e">
        <f t="shared" ca="1" si="902"/>
        <v>#DIV/0!</v>
      </c>
      <c r="CO474" s="354"/>
      <c r="CR474" s="355" t="e">
        <f t="shared" ca="1" si="903"/>
        <v>#DIV/0!</v>
      </c>
      <c r="CS474" s="355" t="e">
        <f t="shared" ca="1" si="904"/>
        <v>#DIV/0!</v>
      </c>
      <c r="CT474" s="355"/>
      <c r="CU474" s="355" t="e">
        <f t="shared" si="905"/>
        <v>#DIV/0!</v>
      </c>
      <c r="CV474" s="355" t="e">
        <f t="shared" ca="1" si="906"/>
        <v>#DIV/0!</v>
      </c>
      <c r="CW474" s="355" t="e">
        <f t="shared" ca="1" si="907"/>
        <v>#DIV/0!</v>
      </c>
      <c r="CX474" s="402"/>
      <c r="CY474" t="e">
        <f t="shared" ca="1" si="908"/>
        <v>#DIV/0!</v>
      </c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</row>
    <row r="475" spans="1:133" x14ac:dyDescent="0.25">
      <c r="A475" s="126">
        <v>396</v>
      </c>
      <c r="B475" s="123" t="str">
        <f>IF(ввод!F398="","",ввод!F398)</f>
        <v/>
      </c>
      <c r="C475" s="123" t="str">
        <f>IF(ввод!G398="","",ввод!G398)</f>
        <v/>
      </c>
      <c r="D475" s="123" t="str">
        <f>IF(ввод!H398="","",ввод!H398)</f>
        <v/>
      </c>
      <c r="E475" s="124" t="str">
        <f>IF(ввод!I398="","",ввод!I398)</f>
        <v/>
      </c>
      <c r="F475" s="100" t="str">
        <f t="shared" si="804"/>
        <v/>
      </c>
      <c r="G475" s="257" t="str">
        <f>IF(AND(F475&gt;=2,COUNTA(ввод!D398)=1),1,"")</f>
        <v/>
      </c>
      <c r="H475" s="100" t="e">
        <f t="shared" si="840"/>
        <v>#DIV/0!</v>
      </c>
      <c r="K475" s="100" t="e">
        <f t="shared" si="836"/>
        <v>#DIV/0!</v>
      </c>
      <c r="M475" s="100" t="e">
        <f>IF(ISNUMBER(парам!$B$8),K475-парам!$B$8,K475-$B$3)</f>
        <v>#DIV/0!</v>
      </c>
      <c r="N475" s="100" t="e">
        <f t="shared" si="837"/>
        <v>#DIV/0!</v>
      </c>
      <c r="O475" s="125" t="e">
        <f t="shared" ca="1" si="841"/>
        <v>#DIV/0!</v>
      </c>
      <c r="P475" s="100">
        <f t="shared" si="842"/>
        <v>0</v>
      </c>
      <c r="Q475" s="100">
        <f t="shared" si="838"/>
        <v>0</v>
      </c>
      <c r="R475" s="125">
        <f t="shared" ca="1" si="843"/>
        <v>0</v>
      </c>
      <c r="S475" s="100" t="e">
        <f t="shared" si="909"/>
        <v>#DIV/0!</v>
      </c>
      <c r="T475" s="100" t="e">
        <f t="shared" si="844"/>
        <v>#DIV/0!</v>
      </c>
      <c r="U475" s="125" t="e">
        <f t="shared" ca="1" si="910"/>
        <v>#DIV/0!</v>
      </c>
      <c r="V475" s="174" t="e">
        <f t="shared" ca="1" si="845"/>
        <v>#DIV/0!</v>
      </c>
      <c r="W475" s="351" t="e">
        <f t="shared" ca="1" si="846"/>
        <v>#DIV/0!</v>
      </c>
      <c r="X475" s="174" t="e">
        <f t="shared" ca="1" si="847"/>
        <v>#DIV/0!</v>
      </c>
      <c r="Y475" s="174" t="e">
        <f t="shared" ca="1" si="848"/>
        <v>#DIV/0!</v>
      </c>
      <c r="Z475" s="351" t="e">
        <f t="shared" si="849"/>
        <v>#DIV/0!</v>
      </c>
      <c r="AA475" s="174" t="e">
        <f t="shared" si="850"/>
        <v>#DIV/0!</v>
      </c>
      <c r="AB475" s="174" t="e">
        <f t="shared" si="851"/>
        <v>#DIV/0!</v>
      </c>
      <c r="AC475" s="352" t="e">
        <f t="shared" si="911"/>
        <v>#DIV/0!</v>
      </c>
      <c r="AD475" s="267" t="e">
        <f t="shared" si="852"/>
        <v>#DIV/0!</v>
      </c>
      <c r="AE475" s="267" t="e">
        <f t="shared" si="853"/>
        <v>#DIV/0!</v>
      </c>
      <c r="AF475" s="354" t="e">
        <f t="shared" ca="1" si="854"/>
        <v>#DIV/0!</v>
      </c>
      <c r="AG475" s="100" t="e">
        <f t="shared" ca="1" si="855"/>
        <v>#DIV/0!</v>
      </c>
      <c r="AH475" s="100" t="e">
        <f t="shared" ca="1" si="856"/>
        <v>#DIV/0!</v>
      </c>
      <c r="AI475" s="354" t="e">
        <f t="shared" ca="1" si="857"/>
        <v>#DIV/0!</v>
      </c>
      <c r="AJ475" s="100" t="e">
        <f t="shared" ca="1" si="858"/>
        <v>#DIV/0!</v>
      </c>
      <c r="AK475" s="100" t="e">
        <f t="shared" ca="1" si="859"/>
        <v>#DIV/0!</v>
      </c>
      <c r="AL475" s="354" t="e">
        <f t="shared" ca="1" si="860"/>
        <v>#DIV/0!</v>
      </c>
      <c r="AM475" s="354" t="e">
        <f t="shared" ca="1" si="861"/>
        <v>#DIV/0!</v>
      </c>
      <c r="AN475" s="100" t="e">
        <f t="shared" ref="AN475:AO475" ca="1" si="921">SUM(AL471:AL475)</f>
        <v>#DIV/0!</v>
      </c>
      <c r="AO475" s="100" t="e">
        <f t="shared" ca="1" si="921"/>
        <v>#DIV/0!</v>
      </c>
      <c r="AP475" s="355" t="e">
        <f t="shared" ca="1" si="863"/>
        <v>#DIV/0!</v>
      </c>
      <c r="AQ475" s="355" t="e">
        <f t="shared" ca="1" si="864"/>
        <v>#DIV/0!</v>
      </c>
      <c r="AR475" s="355" t="e">
        <f t="shared" si="865"/>
        <v>#DIV/0!</v>
      </c>
      <c r="AS475" s="355" t="e">
        <f t="shared" si="866"/>
        <v>#DIV/0!</v>
      </c>
      <c r="AT475" s="355" t="e">
        <f t="shared" ca="1" si="867"/>
        <v>#DIV/0!</v>
      </c>
      <c r="AU475" s="355" t="e">
        <f t="shared" ca="1" si="868"/>
        <v>#DIV/0!</v>
      </c>
      <c r="AV475" s="355" t="e">
        <f t="shared" ca="1" si="869"/>
        <v>#DIV/0!</v>
      </c>
      <c r="AW475" s="379">
        <f t="shared" ca="1" si="870"/>
        <v>0</v>
      </c>
      <c r="AX475" s="351">
        <f t="shared" ca="1" si="871"/>
        <v>0</v>
      </c>
      <c r="AY475" s="174">
        <f t="shared" ca="1" si="872"/>
        <v>0</v>
      </c>
      <c r="AZ475" s="174">
        <f t="shared" ca="1" si="873"/>
        <v>0</v>
      </c>
      <c r="BA475" s="351"/>
      <c r="BB475" s="174"/>
      <c r="BC475" s="174"/>
      <c r="BD475" s="352">
        <f t="shared" si="874"/>
        <v>-1</v>
      </c>
      <c r="BE475" s="267">
        <f t="shared" si="875"/>
        <v>-6</v>
      </c>
      <c r="BF475" s="267">
        <f t="shared" si="876"/>
        <v>-5</v>
      </c>
      <c r="BG475" s="354">
        <f t="shared" ca="1" si="877"/>
        <v>1</v>
      </c>
      <c r="BH475" s="100">
        <f t="shared" ca="1" si="878"/>
        <v>15</v>
      </c>
      <c r="BI475" s="100">
        <f t="shared" ca="1" si="879"/>
        <v>7</v>
      </c>
      <c r="BJ475" s="354">
        <f t="shared" ca="1" si="880"/>
        <v>0</v>
      </c>
      <c r="BK475" s="100">
        <f t="shared" ca="1" si="881"/>
        <v>0</v>
      </c>
      <c r="BL475" s="100">
        <f t="shared" ca="1" si="882"/>
        <v>0</v>
      </c>
      <c r="BM475" s="354">
        <f t="shared" ca="1" si="883"/>
        <v>0</v>
      </c>
      <c r="BN475" s="354"/>
      <c r="BQ475" s="355" t="str">
        <f t="shared" ca="1" si="884"/>
        <v/>
      </c>
      <c r="BR475" s="355" t="str">
        <f t="shared" ca="1" si="885"/>
        <v/>
      </c>
      <c r="BS475" s="355"/>
      <c r="BT475" s="355" t="str">
        <f t="shared" si="886"/>
        <v xml:space="preserve">wr6D </v>
      </c>
      <c r="BU475" s="355" t="str">
        <f t="shared" ca="1" si="887"/>
        <v xml:space="preserve">wr15'15&lt;1S </v>
      </c>
      <c r="BV475" s="355" t="str">
        <f t="shared" ca="1" si="888"/>
        <v/>
      </c>
      <c r="BW475" s="355"/>
      <c r="BX475" s="379" t="e">
        <f t="shared" ca="1" si="889"/>
        <v>#DIV/0!</v>
      </c>
      <c r="BY475" s="351" t="e">
        <f t="shared" ca="1" si="890"/>
        <v>#DIV/0!</v>
      </c>
      <c r="BZ475" s="174" t="e">
        <f t="shared" ca="1" si="891"/>
        <v>#DIV/0!</v>
      </c>
      <c r="CA475" s="174" t="e">
        <f t="shared" ca="1" si="892"/>
        <v>#DIV/0!</v>
      </c>
      <c r="CB475" s="351"/>
      <c r="CC475" s="174"/>
      <c r="CD475" s="174"/>
      <c r="CE475" s="352" t="e">
        <f t="shared" si="893"/>
        <v>#DIV/0!</v>
      </c>
      <c r="CF475" s="267" t="e">
        <f t="shared" si="894"/>
        <v>#DIV/0!</v>
      </c>
      <c r="CG475" s="267" t="e">
        <f t="shared" si="895"/>
        <v>#DIV/0!</v>
      </c>
      <c r="CH475" s="354" t="e">
        <f t="shared" ca="1" si="896"/>
        <v>#DIV/0!</v>
      </c>
      <c r="CI475" s="100" t="e">
        <f t="shared" ca="1" si="897"/>
        <v>#DIV/0!</v>
      </c>
      <c r="CJ475" s="100" t="e">
        <f t="shared" ca="1" si="898"/>
        <v>#DIV/0!</v>
      </c>
      <c r="CK475" s="354" t="e">
        <f t="shared" ca="1" si="899"/>
        <v>#DIV/0!</v>
      </c>
      <c r="CL475" s="100" t="e">
        <f t="shared" ca="1" si="900"/>
        <v>#DIV/0!</v>
      </c>
      <c r="CM475" s="100" t="e">
        <f t="shared" ca="1" si="901"/>
        <v>#DIV/0!</v>
      </c>
      <c r="CN475" s="354" t="e">
        <f t="shared" ca="1" si="902"/>
        <v>#DIV/0!</v>
      </c>
      <c r="CO475" s="354"/>
      <c r="CR475" s="355" t="e">
        <f t="shared" ca="1" si="903"/>
        <v>#DIV/0!</v>
      </c>
      <c r="CS475" s="355" t="e">
        <f t="shared" ca="1" si="904"/>
        <v>#DIV/0!</v>
      </c>
      <c r="CT475" s="355"/>
      <c r="CU475" s="355" t="e">
        <f t="shared" si="905"/>
        <v>#DIV/0!</v>
      </c>
      <c r="CV475" s="355" t="e">
        <f t="shared" ca="1" si="906"/>
        <v>#DIV/0!</v>
      </c>
      <c r="CW475" s="355" t="e">
        <f t="shared" ca="1" si="907"/>
        <v>#DIV/0!</v>
      </c>
      <c r="CX475" s="402"/>
      <c r="CY475" t="e">
        <f t="shared" ca="1" si="908"/>
        <v>#DIV/0!</v>
      </c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</row>
    <row r="476" spans="1:133" x14ac:dyDescent="0.25">
      <c r="A476" s="126">
        <v>397</v>
      </c>
      <c r="B476" s="123" t="str">
        <f>IF(ввод!F399="","",ввод!F399)</f>
        <v/>
      </c>
      <c r="C476" s="123" t="str">
        <f>IF(ввод!G399="","",ввод!G399)</f>
        <v/>
      </c>
      <c r="D476" s="123" t="str">
        <f>IF(ввод!H399="","",ввод!H399)</f>
        <v/>
      </c>
      <c r="E476" s="124" t="str">
        <f>IF(ввод!I399="","",ввод!I399)</f>
        <v/>
      </c>
      <c r="F476" s="100" t="str">
        <f t="shared" si="804"/>
        <v/>
      </c>
      <c r="G476" s="257" t="str">
        <f>IF(AND(F476&gt;=2,COUNTA(ввод!D399)=1),1,"")</f>
        <v/>
      </c>
      <c r="H476" s="100" t="e">
        <f t="shared" si="840"/>
        <v>#DIV/0!</v>
      </c>
      <c r="K476" s="100" t="e">
        <f t="shared" si="836"/>
        <v>#DIV/0!</v>
      </c>
      <c r="M476" s="100" t="e">
        <f>IF(ISNUMBER(парам!$B$8),K476-парам!$B$8,K476-$B$3)</f>
        <v>#DIV/0!</v>
      </c>
      <c r="N476" s="100" t="e">
        <f t="shared" si="837"/>
        <v>#DIV/0!</v>
      </c>
      <c r="O476" s="125" t="e">
        <f t="shared" ca="1" si="841"/>
        <v>#DIV/0!</v>
      </c>
      <c r="P476" s="100">
        <f t="shared" si="842"/>
        <v>0</v>
      </c>
      <c r="Q476" s="100">
        <f t="shared" si="838"/>
        <v>0</v>
      </c>
      <c r="R476" s="125">
        <f t="shared" ca="1" si="843"/>
        <v>0</v>
      </c>
      <c r="S476" s="100" t="e">
        <f t="shared" si="909"/>
        <v>#DIV/0!</v>
      </c>
      <c r="T476" s="100" t="e">
        <f t="shared" si="844"/>
        <v>#DIV/0!</v>
      </c>
      <c r="U476" s="125" t="e">
        <f t="shared" ca="1" si="910"/>
        <v>#DIV/0!</v>
      </c>
      <c r="V476" s="174" t="e">
        <f t="shared" ca="1" si="845"/>
        <v>#DIV/0!</v>
      </c>
      <c r="W476" s="351" t="e">
        <f t="shared" ca="1" si="846"/>
        <v>#DIV/0!</v>
      </c>
      <c r="X476" s="174" t="e">
        <f t="shared" ca="1" si="847"/>
        <v>#DIV/0!</v>
      </c>
      <c r="Y476" s="174" t="e">
        <f t="shared" ca="1" si="848"/>
        <v>#DIV/0!</v>
      </c>
      <c r="Z476" s="351" t="e">
        <f t="shared" si="849"/>
        <v>#DIV/0!</v>
      </c>
      <c r="AA476" s="174" t="e">
        <f t="shared" si="850"/>
        <v>#DIV/0!</v>
      </c>
      <c r="AB476" s="174" t="e">
        <f t="shared" si="851"/>
        <v>#DIV/0!</v>
      </c>
      <c r="AC476" s="352" t="e">
        <f t="shared" si="911"/>
        <v>#DIV/0!</v>
      </c>
      <c r="AD476" s="267" t="e">
        <f t="shared" si="852"/>
        <v>#DIV/0!</v>
      </c>
      <c r="AE476" s="267" t="e">
        <f t="shared" si="853"/>
        <v>#DIV/0!</v>
      </c>
      <c r="AF476" s="354" t="e">
        <f t="shared" ca="1" si="854"/>
        <v>#DIV/0!</v>
      </c>
      <c r="AG476" s="100" t="e">
        <f t="shared" ca="1" si="855"/>
        <v>#DIV/0!</v>
      </c>
      <c r="AH476" s="100" t="e">
        <f t="shared" ca="1" si="856"/>
        <v>#DIV/0!</v>
      </c>
      <c r="AI476" s="354" t="e">
        <f t="shared" ca="1" si="857"/>
        <v>#DIV/0!</v>
      </c>
      <c r="AJ476" s="100" t="e">
        <f t="shared" ca="1" si="858"/>
        <v>#DIV/0!</v>
      </c>
      <c r="AK476" s="100" t="e">
        <f t="shared" ca="1" si="859"/>
        <v>#DIV/0!</v>
      </c>
      <c r="AL476" s="354" t="e">
        <f t="shared" ca="1" si="860"/>
        <v>#DIV/0!</v>
      </c>
      <c r="AM476" s="354" t="e">
        <f t="shared" ca="1" si="861"/>
        <v>#DIV/0!</v>
      </c>
      <c r="AN476" s="100" t="e">
        <f t="shared" ref="AN476:AO476" ca="1" si="922">SUM(AL472:AL476)</f>
        <v>#DIV/0!</v>
      </c>
      <c r="AO476" s="100" t="e">
        <f t="shared" ca="1" si="922"/>
        <v>#DIV/0!</v>
      </c>
      <c r="AP476" s="355" t="e">
        <f t="shared" ca="1" si="863"/>
        <v>#DIV/0!</v>
      </c>
      <c r="AQ476" s="355" t="e">
        <f t="shared" ca="1" si="864"/>
        <v>#DIV/0!</v>
      </c>
      <c r="AR476" s="355" t="e">
        <f t="shared" si="865"/>
        <v>#DIV/0!</v>
      </c>
      <c r="AS476" s="355" t="e">
        <f t="shared" si="866"/>
        <v>#DIV/0!</v>
      </c>
      <c r="AT476" s="355" t="e">
        <f t="shared" ca="1" si="867"/>
        <v>#DIV/0!</v>
      </c>
      <c r="AU476" s="355" t="e">
        <f t="shared" ca="1" si="868"/>
        <v>#DIV/0!</v>
      </c>
      <c r="AV476" s="355" t="e">
        <f t="shared" ca="1" si="869"/>
        <v>#DIV/0!</v>
      </c>
      <c r="AW476" s="379">
        <f t="shared" ca="1" si="870"/>
        <v>0</v>
      </c>
      <c r="AX476" s="351">
        <f t="shared" ca="1" si="871"/>
        <v>0</v>
      </c>
      <c r="AY476" s="174">
        <f t="shared" ca="1" si="872"/>
        <v>0</v>
      </c>
      <c r="AZ476" s="174">
        <f t="shared" ca="1" si="873"/>
        <v>0</v>
      </c>
      <c r="BA476" s="351"/>
      <c r="BB476" s="174"/>
      <c r="BC476" s="174"/>
      <c r="BD476" s="352">
        <f t="shared" si="874"/>
        <v>-1</v>
      </c>
      <c r="BE476" s="267">
        <f t="shared" si="875"/>
        <v>-6</v>
      </c>
      <c r="BF476" s="267">
        <f t="shared" si="876"/>
        <v>-5</v>
      </c>
      <c r="BG476" s="354">
        <f t="shared" ca="1" si="877"/>
        <v>1</v>
      </c>
      <c r="BH476" s="100">
        <f t="shared" ca="1" si="878"/>
        <v>15</v>
      </c>
      <c r="BI476" s="100">
        <f t="shared" ca="1" si="879"/>
        <v>7</v>
      </c>
      <c r="BJ476" s="354">
        <f t="shared" ca="1" si="880"/>
        <v>0</v>
      </c>
      <c r="BK476" s="100">
        <f t="shared" ca="1" si="881"/>
        <v>0</v>
      </c>
      <c r="BL476" s="100">
        <f t="shared" ca="1" si="882"/>
        <v>0</v>
      </c>
      <c r="BM476" s="354">
        <f t="shared" ca="1" si="883"/>
        <v>0</v>
      </c>
      <c r="BN476" s="354"/>
      <c r="BQ476" s="355" t="str">
        <f t="shared" ca="1" si="884"/>
        <v/>
      </c>
      <c r="BR476" s="355" t="str">
        <f t="shared" ca="1" si="885"/>
        <v/>
      </c>
      <c r="BS476" s="355"/>
      <c r="BT476" s="355" t="str">
        <f t="shared" si="886"/>
        <v xml:space="preserve">wr6D </v>
      </c>
      <c r="BU476" s="355" t="str">
        <f t="shared" ca="1" si="887"/>
        <v xml:space="preserve">wr15'15&lt;1S </v>
      </c>
      <c r="BV476" s="355" t="str">
        <f t="shared" ca="1" si="888"/>
        <v/>
      </c>
      <c r="BW476" s="355"/>
      <c r="BX476" s="379" t="e">
        <f t="shared" ca="1" si="889"/>
        <v>#DIV/0!</v>
      </c>
      <c r="BY476" s="351" t="e">
        <f t="shared" ca="1" si="890"/>
        <v>#DIV/0!</v>
      </c>
      <c r="BZ476" s="174" t="e">
        <f t="shared" ca="1" si="891"/>
        <v>#DIV/0!</v>
      </c>
      <c r="CA476" s="174" t="e">
        <f t="shared" ca="1" si="892"/>
        <v>#DIV/0!</v>
      </c>
      <c r="CB476" s="351"/>
      <c r="CC476" s="174"/>
      <c r="CD476" s="174"/>
      <c r="CE476" s="352" t="e">
        <f t="shared" si="893"/>
        <v>#DIV/0!</v>
      </c>
      <c r="CF476" s="267" t="e">
        <f t="shared" si="894"/>
        <v>#DIV/0!</v>
      </c>
      <c r="CG476" s="267" t="e">
        <f t="shared" si="895"/>
        <v>#DIV/0!</v>
      </c>
      <c r="CH476" s="354" t="e">
        <f t="shared" ca="1" si="896"/>
        <v>#DIV/0!</v>
      </c>
      <c r="CI476" s="100" t="e">
        <f t="shared" ca="1" si="897"/>
        <v>#DIV/0!</v>
      </c>
      <c r="CJ476" s="100" t="e">
        <f t="shared" ca="1" si="898"/>
        <v>#DIV/0!</v>
      </c>
      <c r="CK476" s="354" t="e">
        <f t="shared" ca="1" si="899"/>
        <v>#DIV/0!</v>
      </c>
      <c r="CL476" s="100" t="e">
        <f t="shared" ca="1" si="900"/>
        <v>#DIV/0!</v>
      </c>
      <c r="CM476" s="100" t="e">
        <f t="shared" ca="1" si="901"/>
        <v>#DIV/0!</v>
      </c>
      <c r="CN476" s="354" t="e">
        <f t="shared" ca="1" si="902"/>
        <v>#DIV/0!</v>
      </c>
      <c r="CO476" s="354"/>
      <c r="CR476" s="355" t="e">
        <f t="shared" ca="1" si="903"/>
        <v>#DIV/0!</v>
      </c>
      <c r="CS476" s="355" t="e">
        <f t="shared" ca="1" si="904"/>
        <v>#DIV/0!</v>
      </c>
      <c r="CT476" s="355"/>
      <c r="CU476" s="355" t="e">
        <f t="shared" si="905"/>
        <v>#DIV/0!</v>
      </c>
      <c r="CV476" s="355" t="e">
        <f t="shared" ca="1" si="906"/>
        <v>#DIV/0!</v>
      </c>
      <c r="CW476" s="355" t="e">
        <f t="shared" ca="1" si="907"/>
        <v>#DIV/0!</v>
      </c>
      <c r="CX476" s="402"/>
      <c r="CY476" t="e">
        <f t="shared" ca="1" si="908"/>
        <v>#DIV/0!</v>
      </c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</row>
    <row r="477" spans="1:133" x14ac:dyDescent="0.25">
      <c r="A477" s="127">
        <v>398</v>
      </c>
      <c r="B477" s="123" t="str">
        <f>IF(ввод!F400="","",ввод!F400)</f>
        <v/>
      </c>
      <c r="C477" s="123" t="str">
        <f>IF(ввод!G400="","",ввод!G400)</f>
        <v/>
      </c>
      <c r="D477" s="123" t="str">
        <f>IF(ввод!H400="","",ввод!H400)</f>
        <v/>
      </c>
      <c r="E477" s="124" t="str">
        <f>IF(ввод!I400="","",ввод!I400)</f>
        <v/>
      </c>
      <c r="F477" s="100" t="str">
        <f t="shared" si="804"/>
        <v/>
      </c>
      <c r="G477" s="257" t="str">
        <f>IF(AND(F477&gt;=2,COUNTA(ввод!D400)=1),1,"")</f>
        <v/>
      </c>
      <c r="H477" s="100" t="e">
        <f t="shared" si="840"/>
        <v>#DIV/0!</v>
      </c>
      <c r="K477" s="100" t="e">
        <f t="shared" si="836"/>
        <v>#DIV/0!</v>
      </c>
      <c r="M477" s="100" t="e">
        <f>IF(ISNUMBER(парам!$B$8),K477-парам!$B$8,K477-$B$3)</f>
        <v>#DIV/0!</v>
      </c>
      <c r="N477" s="100" t="e">
        <f t="shared" si="837"/>
        <v>#DIV/0!</v>
      </c>
      <c r="O477" s="125" t="e">
        <f t="shared" ca="1" si="841"/>
        <v>#DIV/0!</v>
      </c>
      <c r="P477" s="100">
        <f t="shared" si="842"/>
        <v>0</v>
      </c>
      <c r="Q477" s="100">
        <f t="shared" si="838"/>
        <v>0</v>
      </c>
      <c r="R477" s="125">
        <f t="shared" ca="1" si="843"/>
        <v>0</v>
      </c>
      <c r="S477" s="100" t="e">
        <f t="shared" si="909"/>
        <v>#DIV/0!</v>
      </c>
      <c r="T477" s="100" t="e">
        <f t="shared" si="844"/>
        <v>#DIV/0!</v>
      </c>
      <c r="U477" s="125" t="e">
        <f t="shared" ca="1" si="910"/>
        <v>#DIV/0!</v>
      </c>
      <c r="V477" s="174" t="e">
        <f t="shared" ca="1" si="845"/>
        <v>#DIV/0!</v>
      </c>
      <c r="W477" s="351" t="e">
        <f t="shared" ca="1" si="846"/>
        <v>#DIV/0!</v>
      </c>
      <c r="X477" s="174" t="e">
        <f t="shared" ca="1" si="847"/>
        <v>#DIV/0!</v>
      </c>
      <c r="Y477" s="174" t="e">
        <f t="shared" ca="1" si="848"/>
        <v>#DIV/0!</v>
      </c>
      <c r="Z477" s="351" t="e">
        <f t="shared" si="849"/>
        <v>#DIV/0!</v>
      </c>
      <c r="AA477" s="174" t="e">
        <f t="shared" si="850"/>
        <v>#DIV/0!</v>
      </c>
      <c r="AB477" s="174" t="e">
        <f t="shared" si="851"/>
        <v>#DIV/0!</v>
      </c>
      <c r="AC477" s="352" t="e">
        <f t="shared" si="911"/>
        <v>#DIV/0!</v>
      </c>
      <c r="AD477" s="267" t="e">
        <f t="shared" si="852"/>
        <v>#DIV/0!</v>
      </c>
      <c r="AE477" s="267" t="e">
        <f t="shared" si="853"/>
        <v>#DIV/0!</v>
      </c>
      <c r="AF477" s="354" t="e">
        <f t="shared" ca="1" si="854"/>
        <v>#DIV/0!</v>
      </c>
      <c r="AG477" s="100" t="e">
        <f t="shared" ca="1" si="855"/>
        <v>#DIV/0!</v>
      </c>
      <c r="AH477" s="100" t="e">
        <f t="shared" ca="1" si="856"/>
        <v>#DIV/0!</v>
      </c>
      <c r="AI477" s="354" t="e">
        <f t="shared" ca="1" si="857"/>
        <v>#DIV/0!</v>
      </c>
      <c r="AJ477" s="100" t="e">
        <f t="shared" ca="1" si="858"/>
        <v>#DIV/0!</v>
      </c>
      <c r="AK477" s="100" t="e">
        <f t="shared" ca="1" si="859"/>
        <v>#DIV/0!</v>
      </c>
      <c r="AL477" s="354" t="e">
        <f t="shared" ca="1" si="860"/>
        <v>#DIV/0!</v>
      </c>
      <c r="AM477" s="354" t="e">
        <f t="shared" ca="1" si="861"/>
        <v>#DIV/0!</v>
      </c>
      <c r="AN477" s="100" t="e">
        <f t="shared" ref="AN477:AO477" ca="1" si="923">SUM(AL473:AL477)</f>
        <v>#DIV/0!</v>
      </c>
      <c r="AO477" s="100" t="e">
        <f t="shared" ca="1" si="923"/>
        <v>#DIV/0!</v>
      </c>
      <c r="AP477" s="355" t="e">
        <f t="shared" ca="1" si="863"/>
        <v>#DIV/0!</v>
      </c>
      <c r="AQ477" s="355" t="e">
        <f t="shared" ca="1" si="864"/>
        <v>#DIV/0!</v>
      </c>
      <c r="AR477" s="355" t="e">
        <f t="shared" si="865"/>
        <v>#DIV/0!</v>
      </c>
      <c r="AS477" s="355" t="e">
        <f t="shared" si="866"/>
        <v>#DIV/0!</v>
      </c>
      <c r="AT477" s="355" t="e">
        <f t="shared" ca="1" si="867"/>
        <v>#DIV/0!</v>
      </c>
      <c r="AU477" s="355" t="e">
        <f t="shared" ca="1" si="868"/>
        <v>#DIV/0!</v>
      </c>
      <c r="AV477" s="355" t="e">
        <f t="shared" ca="1" si="869"/>
        <v>#DIV/0!</v>
      </c>
      <c r="AW477" s="379">
        <f t="shared" ca="1" si="870"/>
        <v>0</v>
      </c>
      <c r="AX477" s="351">
        <f t="shared" ca="1" si="871"/>
        <v>0</v>
      </c>
      <c r="AY477" s="174">
        <f t="shared" ca="1" si="872"/>
        <v>0</v>
      </c>
      <c r="AZ477" s="174">
        <f t="shared" ca="1" si="873"/>
        <v>0</v>
      </c>
      <c r="BA477" s="351"/>
      <c r="BB477" s="174"/>
      <c r="BC477" s="174"/>
      <c r="BD477" s="352">
        <f t="shared" si="874"/>
        <v>-1</v>
      </c>
      <c r="BE477" s="267">
        <f t="shared" si="875"/>
        <v>-6</v>
      </c>
      <c r="BF477" s="267">
        <f t="shared" si="876"/>
        <v>-5</v>
      </c>
      <c r="BG477" s="354">
        <f t="shared" ca="1" si="877"/>
        <v>1</v>
      </c>
      <c r="BH477" s="100">
        <f t="shared" ca="1" si="878"/>
        <v>15</v>
      </c>
      <c r="BI477" s="100">
        <f t="shared" ca="1" si="879"/>
        <v>7</v>
      </c>
      <c r="BJ477" s="354">
        <f t="shared" ca="1" si="880"/>
        <v>0</v>
      </c>
      <c r="BK477" s="100">
        <f t="shared" ca="1" si="881"/>
        <v>0</v>
      </c>
      <c r="BL477" s="100">
        <f t="shared" ca="1" si="882"/>
        <v>0</v>
      </c>
      <c r="BM477" s="354">
        <f t="shared" ca="1" si="883"/>
        <v>0</v>
      </c>
      <c r="BN477" s="354"/>
      <c r="BQ477" s="355" t="str">
        <f t="shared" ca="1" si="884"/>
        <v/>
      </c>
      <c r="BR477" s="355" t="str">
        <f t="shared" ca="1" si="885"/>
        <v/>
      </c>
      <c r="BS477" s="355"/>
      <c r="BT477" s="355" t="str">
        <f t="shared" si="886"/>
        <v xml:space="preserve">wr6D </v>
      </c>
      <c r="BU477" s="355" t="str">
        <f t="shared" ca="1" si="887"/>
        <v xml:space="preserve">wr15'15&lt;1S </v>
      </c>
      <c r="BV477" s="355" t="str">
        <f t="shared" ca="1" si="888"/>
        <v/>
      </c>
      <c r="BW477" s="355"/>
      <c r="BX477" s="379" t="e">
        <f t="shared" ca="1" si="889"/>
        <v>#DIV/0!</v>
      </c>
      <c r="BY477" s="351" t="e">
        <f t="shared" ca="1" si="890"/>
        <v>#DIV/0!</v>
      </c>
      <c r="BZ477" s="174" t="e">
        <f t="shared" ca="1" si="891"/>
        <v>#DIV/0!</v>
      </c>
      <c r="CA477" s="174" t="e">
        <f t="shared" ca="1" si="892"/>
        <v>#DIV/0!</v>
      </c>
      <c r="CB477" s="351"/>
      <c r="CC477" s="174"/>
      <c r="CD477" s="174"/>
      <c r="CE477" s="352" t="e">
        <f t="shared" si="893"/>
        <v>#DIV/0!</v>
      </c>
      <c r="CF477" s="267" t="e">
        <f t="shared" si="894"/>
        <v>#DIV/0!</v>
      </c>
      <c r="CG477" s="267" t="e">
        <f t="shared" si="895"/>
        <v>#DIV/0!</v>
      </c>
      <c r="CH477" s="354" t="e">
        <f t="shared" ca="1" si="896"/>
        <v>#DIV/0!</v>
      </c>
      <c r="CI477" s="100" t="e">
        <f t="shared" ca="1" si="897"/>
        <v>#DIV/0!</v>
      </c>
      <c r="CJ477" s="100" t="e">
        <f t="shared" ca="1" si="898"/>
        <v>#DIV/0!</v>
      </c>
      <c r="CK477" s="354" t="e">
        <f t="shared" ca="1" si="899"/>
        <v>#DIV/0!</v>
      </c>
      <c r="CL477" s="100" t="e">
        <f t="shared" ca="1" si="900"/>
        <v>#DIV/0!</v>
      </c>
      <c r="CM477" s="100" t="e">
        <f t="shared" ca="1" si="901"/>
        <v>#DIV/0!</v>
      </c>
      <c r="CN477" s="354" t="e">
        <f t="shared" ca="1" si="902"/>
        <v>#DIV/0!</v>
      </c>
      <c r="CO477" s="354"/>
      <c r="CR477" s="355" t="e">
        <f t="shared" ca="1" si="903"/>
        <v>#DIV/0!</v>
      </c>
      <c r="CS477" s="355" t="e">
        <f t="shared" ca="1" si="904"/>
        <v>#DIV/0!</v>
      </c>
      <c r="CT477" s="355"/>
      <c r="CU477" s="355" t="e">
        <f t="shared" si="905"/>
        <v>#DIV/0!</v>
      </c>
      <c r="CV477" s="355" t="e">
        <f t="shared" ca="1" si="906"/>
        <v>#DIV/0!</v>
      </c>
      <c r="CW477" s="355" t="e">
        <f t="shared" ca="1" si="907"/>
        <v>#DIV/0!</v>
      </c>
      <c r="CX477" s="402"/>
      <c r="CY477" t="e">
        <f t="shared" ca="1" si="908"/>
        <v>#DIV/0!</v>
      </c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</row>
    <row r="478" spans="1:133" x14ac:dyDescent="0.25">
      <c r="A478" s="128">
        <v>399</v>
      </c>
      <c r="B478" s="123" t="str">
        <f>IF(ввод!F401="","",ввод!F401)</f>
        <v/>
      </c>
      <c r="C478" s="123" t="str">
        <f>IF(ввод!G401="","",ввод!G401)</f>
        <v/>
      </c>
      <c r="D478" s="123" t="str">
        <f>IF(ввод!H401="","",ввод!H401)</f>
        <v/>
      </c>
      <c r="E478" s="124" t="str">
        <f>IF(ввод!I401="","",ввод!I401)</f>
        <v/>
      </c>
      <c r="F478" s="100" t="str">
        <f t="shared" si="804"/>
        <v/>
      </c>
      <c r="G478" s="257" t="str">
        <f>IF(AND(F478&gt;=2,COUNTA(ввод!D401)=1),1,"")</f>
        <v/>
      </c>
      <c r="H478" s="100" t="e">
        <f t="shared" si="840"/>
        <v>#DIV/0!</v>
      </c>
      <c r="K478" s="100" t="e">
        <f t="shared" si="836"/>
        <v>#DIV/0!</v>
      </c>
      <c r="M478" s="100" t="e">
        <f>IF(ISNUMBER(парам!$B$8),K478-парам!$B$8,K478-$B$3)</f>
        <v>#DIV/0!</v>
      </c>
      <c r="N478" s="100" t="e">
        <f t="shared" si="837"/>
        <v>#DIV/0!</v>
      </c>
      <c r="O478" s="125" t="e">
        <f t="shared" ca="1" si="841"/>
        <v>#DIV/0!</v>
      </c>
      <c r="P478" s="100">
        <f t="shared" si="842"/>
        <v>0</v>
      </c>
      <c r="Q478" s="100">
        <f t="shared" si="838"/>
        <v>0</v>
      </c>
      <c r="R478" s="125">
        <f t="shared" ca="1" si="843"/>
        <v>0</v>
      </c>
      <c r="S478" s="100" t="e">
        <f t="shared" si="909"/>
        <v>#DIV/0!</v>
      </c>
      <c r="T478" s="100" t="e">
        <f t="shared" si="844"/>
        <v>#DIV/0!</v>
      </c>
      <c r="U478" s="125" t="e">
        <f t="shared" ca="1" si="910"/>
        <v>#DIV/0!</v>
      </c>
      <c r="V478" s="174" t="e">
        <f t="shared" ca="1" si="845"/>
        <v>#DIV/0!</v>
      </c>
      <c r="W478" s="351" t="e">
        <f t="shared" ca="1" si="846"/>
        <v>#DIV/0!</v>
      </c>
      <c r="X478" s="174" t="e">
        <f t="shared" ca="1" si="847"/>
        <v>#DIV/0!</v>
      </c>
      <c r="Y478" s="174" t="e">
        <f t="shared" ca="1" si="848"/>
        <v>#DIV/0!</v>
      </c>
      <c r="Z478" s="351" t="e">
        <f t="shared" si="849"/>
        <v>#DIV/0!</v>
      </c>
      <c r="AA478" s="174" t="e">
        <f t="shared" si="850"/>
        <v>#DIV/0!</v>
      </c>
      <c r="AB478" s="174" t="e">
        <f t="shared" si="851"/>
        <v>#DIV/0!</v>
      </c>
      <c r="AC478" s="352" t="e">
        <f t="shared" si="911"/>
        <v>#DIV/0!</v>
      </c>
      <c r="AD478" s="267" t="e">
        <f t="shared" si="852"/>
        <v>#DIV/0!</v>
      </c>
      <c r="AE478" s="267" t="e">
        <f t="shared" si="853"/>
        <v>#DIV/0!</v>
      </c>
      <c r="AF478" s="354" t="e">
        <f t="shared" ca="1" si="854"/>
        <v>#DIV/0!</v>
      </c>
      <c r="AG478" s="100" t="e">
        <f t="shared" ca="1" si="855"/>
        <v>#DIV/0!</v>
      </c>
      <c r="AH478" s="100" t="e">
        <f t="shared" ca="1" si="856"/>
        <v>#DIV/0!</v>
      </c>
      <c r="AI478" s="354" t="e">
        <f t="shared" ca="1" si="857"/>
        <v>#DIV/0!</v>
      </c>
      <c r="AJ478" s="100" t="e">
        <f t="shared" ca="1" si="858"/>
        <v>#DIV/0!</v>
      </c>
      <c r="AK478" s="100" t="e">
        <f t="shared" ca="1" si="859"/>
        <v>#DIV/0!</v>
      </c>
      <c r="AL478" s="354" t="e">
        <f t="shared" ca="1" si="860"/>
        <v>#DIV/0!</v>
      </c>
      <c r="AM478" s="354" t="e">
        <f t="shared" ca="1" si="861"/>
        <v>#DIV/0!</v>
      </c>
      <c r="AN478" s="100" t="e">
        <f t="shared" ref="AN478:AO478" ca="1" si="924">SUM(AL474:AL478)</f>
        <v>#DIV/0!</v>
      </c>
      <c r="AO478" s="100" t="e">
        <f t="shared" ca="1" si="924"/>
        <v>#DIV/0!</v>
      </c>
      <c r="AP478" s="355" t="e">
        <f t="shared" ca="1" si="863"/>
        <v>#DIV/0!</v>
      </c>
      <c r="AQ478" s="355" t="e">
        <f t="shared" ca="1" si="864"/>
        <v>#DIV/0!</v>
      </c>
      <c r="AR478" s="355" t="e">
        <f t="shared" si="865"/>
        <v>#DIV/0!</v>
      </c>
      <c r="AS478" s="355" t="e">
        <f t="shared" si="866"/>
        <v>#DIV/0!</v>
      </c>
      <c r="AT478" s="355" t="e">
        <f t="shared" ca="1" si="867"/>
        <v>#DIV/0!</v>
      </c>
      <c r="AU478" s="355" t="e">
        <f t="shared" ca="1" si="868"/>
        <v>#DIV/0!</v>
      </c>
      <c r="AV478" s="355" t="e">
        <f t="shared" ca="1" si="869"/>
        <v>#DIV/0!</v>
      </c>
      <c r="AW478" s="379">
        <f t="shared" ca="1" si="870"/>
        <v>0</v>
      </c>
      <c r="AX478" s="351">
        <f t="shared" ca="1" si="871"/>
        <v>0</v>
      </c>
      <c r="AY478" s="174">
        <f t="shared" ca="1" si="872"/>
        <v>0</v>
      </c>
      <c r="AZ478" s="174">
        <f t="shared" ca="1" si="873"/>
        <v>0</v>
      </c>
      <c r="BA478" s="351"/>
      <c r="BB478" s="174"/>
      <c r="BC478" s="174"/>
      <c r="BD478" s="352">
        <f t="shared" si="874"/>
        <v>-1</v>
      </c>
      <c r="BE478" s="267">
        <f t="shared" si="875"/>
        <v>-6</v>
      </c>
      <c r="BF478" s="267">
        <f t="shared" si="876"/>
        <v>-5</v>
      </c>
      <c r="BG478" s="354">
        <f t="shared" ca="1" si="877"/>
        <v>1</v>
      </c>
      <c r="BH478" s="100">
        <f t="shared" ca="1" si="878"/>
        <v>15</v>
      </c>
      <c r="BI478" s="100">
        <f t="shared" ca="1" si="879"/>
        <v>7</v>
      </c>
      <c r="BJ478" s="354">
        <f t="shared" ca="1" si="880"/>
        <v>0</v>
      </c>
      <c r="BK478" s="100">
        <f t="shared" ca="1" si="881"/>
        <v>0</v>
      </c>
      <c r="BL478" s="100">
        <f t="shared" ca="1" si="882"/>
        <v>0</v>
      </c>
      <c r="BM478" s="354">
        <f t="shared" ca="1" si="883"/>
        <v>0</v>
      </c>
      <c r="BN478" s="354"/>
      <c r="BQ478" s="355" t="str">
        <f t="shared" ca="1" si="884"/>
        <v/>
      </c>
      <c r="BR478" s="355" t="str">
        <f t="shared" ca="1" si="885"/>
        <v/>
      </c>
      <c r="BS478" s="355"/>
      <c r="BT478" s="355" t="str">
        <f t="shared" si="886"/>
        <v xml:space="preserve">wr6D </v>
      </c>
      <c r="BU478" s="355" t="str">
        <f t="shared" ca="1" si="887"/>
        <v xml:space="preserve">wr15'15&lt;1S </v>
      </c>
      <c r="BV478" s="355" t="str">
        <f t="shared" ca="1" si="888"/>
        <v/>
      </c>
      <c r="BW478" s="355"/>
      <c r="BX478" s="379" t="e">
        <f t="shared" ca="1" si="889"/>
        <v>#DIV/0!</v>
      </c>
      <c r="BY478" s="351" t="e">
        <f t="shared" ca="1" si="890"/>
        <v>#DIV/0!</v>
      </c>
      <c r="BZ478" s="174" t="e">
        <f t="shared" ca="1" si="891"/>
        <v>#DIV/0!</v>
      </c>
      <c r="CA478" s="174" t="e">
        <f t="shared" ca="1" si="892"/>
        <v>#DIV/0!</v>
      </c>
      <c r="CB478" s="351"/>
      <c r="CC478" s="174"/>
      <c r="CD478" s="174"/>
      <c r="CE478" s="352" t="e">
        <f t="shared" si="893"/>
        <v>#DIV/0!</v>
      </c>
      <c r="CF478" s="267" t="e">
        <f t="shared" si="894"/>
        <v>#DIV/0!</v>
      </c>
      <c r="CG478" s="267" t="e">
        <f t="shared" si="895"/>
        <v>#DIV/0!</v>
      </c>
      <c r="CH478" s="354" t="e">
        <f t="shared" ca="1" si="896"/>
        <v>#DIV/0!</v>
      </c>
      <c r="CI478" s="100" t="e">
        <f t="shared" ca="1" si="897"/>
        <v>#DIV/0!</v>
      </c>
      <c r="CJ478" s="100" t="e">
        <f t="shared" ca="1" si="898"/>
        <v>#DIV/0!</v>
      </c>
      <c r="CK478" s="354" t="e">
        <f t="shared" ca="1" si="899"/>
        <v>#DIV/0!</v>
      </c>
      <c r="CL478" s="100" t="e">
        <f t="shared" ca="1" si="900"/>
        <v>#DIV/0!</v>
      </c>
      <c r="CM478" s="100" t="e">
        <f t="shared" ca="1" si="901"/>
        <v>#DIV/0!</v>
      </c>
      <c r="CN478" s="354" t="e">
        <f t="shared" ca="1" si="902"/>
        <v>#DIV/0!</v>
      </c>
      <c r="CO478" s="354"/>
      <c r="CR478" s="355" t="e">
        <f t="shared" ca="1" si="903"/>
        <v>#DIV/0!</v>
      </c>
      <c r="CS478" s="355" t="e">
        <f t="shared" ca="1" si="904"/>
        <v>#DIV/0!</v>
      </c>
      <c r="CT478" s="355"/>
      <c r="CU478" s="355" t="e">
        <f t="shared" si="905"/>
        <v>#DIV/0!</v>
      </c>
      <c r="CV478" s="355" t="e">
        <f t="shared" ca="1" si="906"/>
        <v>#DIV/0!</v>
      </c>
      <c r="CW478" s="355" t="e">
        <f t="shared" ca="1" si="907"/>
        <v>#DIV/0!</v>
      </c>
      <c r="CX478" s="402"/>
      <c r="CY478" t="e">
        <f t="shared" ca="1" si="908"/>
        <v>#DIV/0!</v>
      </c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</row>
    <row r="479" spans="1:133" s="132" customFormat="1" ht="15.75" thickBot="1" x14ac:dyDescent="0.3">
      <c r="A479" s="129">
        <v>400</v>
      </c>
      <c r="B479" s="130" t="str">
        <f>IF(ввод!F402="","",ввод!F402)</f>
        <v/>
      </c>
      <c r="C479" s="130" t="str">
        <f>IF(ввод!G402="","",ввод!G402)</f>
        <v/>
      </c>
      <c r="D479" s="130" t="str">
        <f>IF(ввод!H402="","",ввод!H402)</f>
        <v/>
      </c>
      <c r="E479" s="131" t="str">
        <f>IF(ввод!I402="","",ввод!I402)</f>
        <v/>
      </c>
      <c r="F479" s="100" t="str">
        <f t="shared" si="804"/>
        <v/>
      </c>
      <c r="G479" s="257" t="str">
        <f>IF(AND(F479&gt;=2,COUNTA(ввод!D402)=1),1,"")</f>
        <v/>
      </c>
      <c r="H479" s="100" t="e">
        <f t="shared" si="840"/>
        <v>#DIV/0!</v>
      </c>
      <c r="I479" s="100"/>
      <c r="J479" s="100"/>
      <c r="K479" s="100" t="e">
        <f t="shared" si="836"/>
        <v>#DIV/0!</v>
      </c>
      <c r="L479" s="100"/>
      <c r="M479" s="100" t="e">
        <f>IF(ISNUMBER(парам!$B$8),K479-парам!$B$8,K479-$B$3)</f>
        <v>#DIV/0!</v>
      </c>
      <c r="N479" s="100" t="e">
        <f t="shared" si="837"/>
        <v>#DIV/0!</v>
      </c>
      <c r="O479" s="125" t="e">
        <f t="shared" ca="1" si="841"/>
        <v>#DIV/0!</v>
      </c>
      <c r="P479" s="100">
        <f t="shared" si="842"/>
        <v>0</v>
      </c>
      <c r="Q479" s="100">
        <f t="shared" si="838"/>
        <v>0</v>
      </c>
      <c r="R479" s="125">
        <f t="shared" ca="1" si="843"/>
        <v>0</v>
      </c>
      <c r="S479" s="100" t="e">
        <f t="shared" si="909"/>
        <v>#DIV/0!</v>
      </c>
      <c r="T479" s="100" t="e">
        <f t="shared" si="844"/>
        <v>#DIV/0!</v>
      </c>
      <c r="U479" s="125" t="e">
        <f t="shared" ca="1" si="910"/>
        <v>#DIV/0!</v>
      </c>
      <c r="V479" s="174" t="e">
        <f t="shared" ca="1" si="845"/>
        <v>#DIV/0!</v>
      </c>
      <c r="W479" s="351" t="e">
        <f t="shared" ca="1" si="846"/>
        <v>#DIV/0!</v>
      </c>
      <c r="X479" s="174" t="e">
        <f t="shared" ca="1" si="847"/>
        <v>#DIV/0!</v>
      </c>
      <c r="Y479" s="174" t="e">
        <f t="shared" ca="1" si="848"/>
        <v>#DIV/0!</v>
      </c>
      <c r="Z479" s="351" t="e">
        <f t="shared" si="849"/>
        <v>#DIV/0!</v>
      </c>
      <c r="AA479" s="174" t="e">
        <f t="shared" si="850"/>
        <v>#DIV/0!</v>
      </c>
      <c r="AB479" s="174" t="e">
        <f t="shared" si="851"/>
        <v>#DIV/0!</v>
      </c>
      <c r="AC479" s="352" t="e">
        <f t="shared" si="911"/>
        <v>#DIV/0!</v>
      </c>
      <c r="AD479" s="267" t="e">
        <f t="shared" si="852"/>
        <v>#DIV/0!</v>
      </c>
      <c r="AE479" s="267" t="e">
        <f t="shared" si="853"/>
        <v>#DIV/0!</v>
      </c>
      <c r="AF479" s="354" t="e">
        <f t="shared" ca="1" si="854"/>
        <v>#DIV/0!</v>
      </c>
      <c r="AG479" s="100" t="e">
        <f t="shared" ca="1" si="855"/>
        <v>#DIV/0!</v>
      </c>
      <c r="AH479" s="100" t="e">
        <f t="shared" ca="1" si="856"/>
        <v>#DIV/0!</v>
      </c>
      <c r="AI479" s="354" t="e">
        <f t="shared" ca="1" si="857"/>
        <v>#DIV/0!</v>
      </c>
      <c r="AJ479" s="100" t="e">
        <f t="shared" ca="1" si="858"/>
        <v>#DIV/0!</v>
      </c>
      <c r="AK479" s="100" t="e">
        <f t="shared" ca="1" si="859"/>
        <v>#DIV/0!</v>
      </c>
      <c r="AL479" s="354" t="e">
        <f t="shared" ca="1" si="860"/>
        <v>#DIV/0!</v>
      </c>
      <c r="AM479" s="354" t="e">
        <f t="shared" ca="1" si="861"/>
        <v>#DIV/0!</v>
      </c>
      <c r="AN479" s="100" t="e">
        <f t="shared" ref="AN479:AO479" ca="1" si="925">SUM(AL475:AL479)</f>
        <v>#DIV/0!</v>
      </c>
      <c r="AO479" s="100" t="e">
        <f t="shared" ca="1" si="925"/>
        <v>#DIV/0!</v>
      </c>
      <c r="AP479" s="355" t="e">
        <f t="shared" ca="1" si="863"/>
        <v>#DIV/0!</v>
      </c>
      <c r="AQ479" s="355" t="e">
        <f t="shared" ca="1" si="864"/>
        <v>#DIV/0!</v>
      </c>
      <c r="AR479" s="355" t="e">
        <f t="shared" si="865"/>
        <v>#DIV/0!</v>
      </c>
      <c r="AS479" s="355" t="e">
        <f t="shared" si="866"/>
        <v>#DIV/0!</v>
      </c>
      <c r="AT479" s="355" t="e">
        <f t="shared" ca="1" si="867"/>
        <v>#DIV/0!</v>
      </c>
      <c r="AU479" s="355" t="e">
        <f t="shared" ca="1" si="868"/>
        <v>#DIV/0!</v>
      </c>
      <c r="AV479" s="355" t="e">
        <f t="shared" ca="1" si="869"/>
        <v>#DIV/0!</v>
      </c>
      <c r="AW479" s="379">
        <f t="shared" ca="1" si="870"/>
        <v>0</v>
      </c>
      <c r="AX479" s="351">
        <f t="shared" ca="1" si="871"/>
        <v>0</v>
      </c>
      <c r="AY479" s="174">
        <f t="shared" ca="1" si="872"/>
        <v>0</v>
      </c>
      <c r="AZ479" s="174">
        <f t="shared" ca="1" si="873"/>
        <v>0</v>
      </c>
      <c r="BA479" s="351"/>
      <c r="BB479" s="174"/>
      <c r="BC479" s="174"/>
      <c r="BD479" s="352">
        <f t="shared" si="874"/>
        <v>-1</v>
      </c>
      <c r="BE479" s="267">
        <f t="shared" si="875"/>
        <v>-6</v>
      </c>
      <c r="BF479" s="267">
        <f t="shared" si="876"/>
        <v>-5</v>
      </c>
      <c r="BG479" s="354">
        <f t="shared" ca="1" si="877"/>
        <v>1</v>
      </c>
      <c r="BH479" s="100">
        <f t="shared" ca="1" si="878"/>
        <v>15</v>
      </c>
      <c r="BI479" s="100">
        <f t="shared" ca="1" si="879"/>
        <v>7</v>
      </c>
      <c r="BJ479" s="354">
        <f t="shared" ca="1" si="880"/>
        <v>0</v>
      </c>
      <c r="BK479" s="100">
        <f t="shared" ca="1" si="881"/>
        <v>0</v>
      </c>
      <c r="BL479" s="100">
        <f t="shared" ca="1" si="882"/>
        <v>0</v>
      </c>
      <c r="BM479" s="354">
        <f t="shared" ca="1" si="883"/>
        <v>0</v>
      </c>
      <c r="BN479" s="354"/>
      <c r="BO479" s="100"/>
      <c r="BP479" s="100"/>
      <c r="BQ479" s="355" t="str">
        <f t="shared" ca="1" si="884"/>
        <v/>
      </c>
      <c r="BR479" s="355" t="str">
        <f t="shared" ca="1" si="885"/>
        <v/>
      </c>
      <c r="BS479" s="355"/>
      <c r="BT479" s="355" t="str">
        <f t="shared" si="886"/>
        <v xml:space="preserve">wr6D </v>
      </c>
      <c r="BU479" s="355" t="str">
        <f t="shared" ca="1" si="887"/>
        <v xml:space="preserve">wr15'15&lt;1S </v>
      </c>
      <c r="BV479" s="355" t="str">
        <f t="shared" ca="1" si="888"/>
        <v/>
      </c>
      <c r="BW479" s="355"/>
      <c r="BX479" s="379" t="e">
        <f t="shared" ca="1" si="889"/>
        <v>#DIV/0!</v>
      </c>
      <c r="BY479" s="351" t="e">
        <f t="shared" ca="1" si="890"/>
        <v>#DIV/0!</v>
      </c>
      <c r="BZ479" s="174" t="e">
        <f t="shared" ca="1" si="891"/>
        <v>#DIV/0!</v>
      </c>
      <c r="CA479" s="174" t="e">
        <f t="shared" ca="1" si="892"/>
        <v>#DIV/0!</v>
      </c>
      <c r="CB479" s="351"/>
      <c r="CC479" s="174"/>
      <c r="CD479" s="174"/>
      <c r="CE479" s="352" t="e">
        <f t="shared" si="893"/>
        <v>#DIV/0!</v>
      </c>
      <c r="CF479" s="267" t="e">
        <f t="shared" si="894"/>
        <v>#DIV/0!</v>
      </c>
      <c r="CG479" s="267" t="e">
        <f t="shared" si="895"/>
        <v>#DIV/0!</v>
      </c>
      <c r="CH479" s="354" t="e">
        <f t="shared" ca="1" si="896"/>
        <v>#DIV/0!</v>
      </c>
      <c r="CI479" s="100" t="e">
        <f t="shared" ca="1" si="897"/>
        <v>#DIV/0!</v>
      </c>
      <c r="CJ479" s="100" t="e">
        <f t="shared" ca="1" si="898"/>
        <v>#DIV/0!</v>
      </c>
      <c r="CK479" s="354" t="e">
        <f t="shared" ca="1" si="899"/>
        <v>#DIV/0!</v>
      </c>
      <c r="CL479" s="100" t="e">
        <f t="shared" ca="1" si="900"/>
        <v>#DIV/0!</v>
      </c>
      <c r="CM479" s="100" t="e">
        <f t="shared" ca="1" si="901"/>
        <v>#DIV/0!</v>
      </c>
      <c r="CN479" s="354" t="e">
        <f t="shared" ca="1" si="902"/>
        <v>#DIV/0!</v>
      </c>
      <c r="CO479" s="354"/>
      <c r="CP479" s="100"/>
      <c r="CQ479" s="100"/>
      <c r="CR479" s="355" t="e">
        <f t="shared" ca="1" si="903"/>
        <v>#DIV/0!</v>
      </c>
      <c r="CS479" s="355" t="e">
        <f t="shared" ca="1" si="904"/>
        <v>#DIV/0!</v>
      </c>
      <c r="CT479" s="355"/>
      <c r="CU479" s="355" t="e">
        <f t="shared" si="905"/>
        <v>#DIV/0!</v>
      </c>
      <c r="CV479" s="355" t="e">
        <f t="shared" ca="1" si="906"/>
        <v>#DIV/0!</v>
      </c>
      <c r="CW479" s="355" t="e">
        <f t="shared" ca="1" si="907"/>
        <v>#DIV/0!</v>
      </c>
      <c r="CX479" s="402"/>
      <c r="CY479" t="e">
        <f t="shared" ca="1" si="908"/>
        <v>#DIV/0!</v>
      </c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</row>
    <row r="480" spans="1:133" ht="15.75" thickTop="1" x14ac:dyDescent="0.25">
      <c r="AD480" s="329"/>
      <c r="AE480" s="329"/>
    </row>
    <row r="481" spans="30:31" x14ac:dyDescent="0.25">
      <c r="AD481" s="329"/>
      <c r="AE481" s="329"/>
    </row>
    <row r="482" spans="30:31" x14ac:dyDescent="0.25">
      <c r="AD482" s="329"/>
      <c r="AE482" s="329"/>
    </row>
    <row r="483" spans="30:31" x14ac:dyDescent="0.25">
      <c r="AD483" s="329"/>
      <c r="AE483" s="329"/>
    </row>
    <row r="484" spans="30:31" x14ac:dyDescent="0.25">
      <c r="AD484" s="329"/>
      <c r="AE484" s="329"/>
    </row>
    <row r="485" spans="30:31" x14ac:dyDescent="0.25">
      <c r="AD485" s="329"/>
      <c r="AE485" s="329"/>
    </row>
    <row r="486" spans="30:31" x14ac:dyDescent="0.25">
      <c r="AD486" s="329"/>
      <c r="AE486" s="329"/>
    </row>
    <row r="487" spans="30:31" x14ac:dyDescent="0.25">
      <c r="AD487" s="329"/>
      <c r="AE487" s="329"/>
    </row>
    <row r="488" spans="30:31" x14ac:dyDescent="0.25">
      <c r="AD488" s="329"/>
      <c r="AE488" s="329"/>
    </row>
    <row r="489" spans="30:31" x14ac:dyDescent="0.25">
      <c r="AD489" s="329"/>
      <c r="AE489" s="329"/>
    </row>
    <row r="490" spans="30:31" x14ac:dyDescent="0.25">
      <c r="AD490" s="329"/>
      <c r="AE490" s="329"/>
    </row>
    <row r="491" spans="30:31" x14ac:dyDescent="0.25">
      <c r="AD491" s="329"/>
      <c r="AE491" s="329"/>
    </row>
    <row r="492" spans="30:31" x14ac:dyDescent="0.25">
      <c r="AD492" s="329"/>
      <c r="AE492" s="329"/>
    </row>
    <row r="493" spans="30:31" x14ac:dyDescent="0.25">
      <c r="AD493" s="329"/>
      <c r="AE493" s="329"/>
    </row>
    <row r="494" spans="30:31" x14ac:dyDescent="0.25">
      <c r="AD494" s="329"/>
      <c r="AE494" s="329"/>
    </row>
    <row r="495" spans="30:31" x14ac:dyDescent="0.25">
      <c r="AD495" s="329"/>
      <c r="AE495" s="329"/>
    </row>
    <row r="496" spans="30:31" x14ac:dyDescent="0.25">
      <c r="AD496" s="329"/>
      <c r="AE496" s="329"/>
    </row>
    <row r="497" spans="30:31" x14ac:dyDescent="0.25">
      <c r="AD497" s="329"/>
      <c r="AE497" s="329"/>
    </row>
    <row r="498" spans="30:31" x14ac:dyDescent="0.25">
      <c r="AD498" s="329"/>
      <c r="AE498" s="329"/>
    </row>
    <row r="499" spans="30:31" x14ac:dyDescent="0.25">
      <c r="AD499" s="329"/>
      <c r="AE499" s="329"/>
    </row>
    <row r="500" spans="30:31" x14ac:dyDescent="0.25">
      <c r="AD500" s="329"/>
      <c r="AE500" s="329"/>
    </row>
    <row r="501" spans="30:31" x14ac:dyDescent="0.25">
      <c r="AD501" s="329"/>
      <c r="AE501" s="329"/>
    </row>
    <row r="502" spans="30:31" x14ac:dyDescent="0.25">
      <c r="AD502" s="329"/>
      <c r="AE502" s="329"/>
    </row>
    <row r="503" spans="30:31" x14ac:dyDescent="0.25">
      <c r="AD503" s="329"/>
      <c r="AE503" s="329"/>
    </row>
    <row r="504" spans="30:31" x14ac:dyDescent="0.25">
      <c r="AD504" s="329"/>
      <c r="AE504" s="329"/>
    </row>
    <row r="505" spans="30:31" x14ac:dyDescent="0.25">
      <c r="AD505" s="329"/>
      <c r="AE505" s="329"/>
    </row>
    <row r="506" spans="30:31" x14ac:dyDescent="0.25">
      <c r="AD506" s="329"/>
      <c r="AE506" s="329"/>
    </row>
    <row r="507" spans="30:31" x14ac:dyDescent="0.25">
      <c r="AD507" s="329"/>
      <c r="AE507" s="329"/>
    </row>
    <row r="508" spans="30:31" x14ac:dyDescent="0.25">
      <c r="AD508" s="329"/>
      <c r="AE508" s="329"/>
    </row>
    <row r="509" spans="30:31" x14ac:dyDescent="0.25">
      <c r="AD509" s="329"/>
      <c r="AE509" s="329"/>
    </row>
    <row r="510" spans="30:31" x14ac:dyDescent="0.25">
      <c r="AD510" s="329"/>
      <c r="AE510" s="329"/>
    </row>
    <row r="511" spans="30:31" x14ac:dyDescent="0.25">
      <c r="AD511" s="329"/>
      <c r="AE511" s="329"/>
    </row>
    <row r="512" spans="30:31" x14ac:dyDescent="0.25">
      <c r="AD512" s="329"/>
      <c r="AE512" s="329"/>
    </row>
    <row r="513" spans="30:31" x14ac:dyDescent="0.25">
      <c r="AD513" s="329"/>
      <c r="AE513" s="329"/>
    </row>
    <row r="514" spans="30:31" x14ac:dyDescent="0.25">
      <c r="AD514" s="329"/>
      <c r="AE514" s="329"/>
    </row>
    <row r="515" spans="30:31" x14ac:dyDescent="0.25">
      <c r="AD515" s="329"/>
      <c r="AE515" s="329"/>
    </row>
    <row r="516" spans="30:31" x14ac:dyDescent="0.25">
      <c r="AD516" s="329"/>
      <c r="AE516" s="329"/>
    </row>
    <row r="517" spans="30:31" x14ac:dyDescent="0.25">
      <c r="AD517" s="329"/>
      <c r="AE517" s="329"/>
    </row>
    <row r="518" spans="30:31" x14ac:dyDescent="0.25">
      <c r="AD518" s="329"/>
      <c r="AE518" s="329"/>
    </row>
    <row r="519" spans="30:31" x14ac:dyDescent="0.25">
      <c r="AD519" s="329"/>
      <c r="AE519" s="329"/>
    </row>
    <row r="520" spans="30:31" x14ac:dyDescent="0.25">
      <c r="AD520" s="329"/>
      <c r="AE520" s="329"/>
    </row>
    <row r="521" spans="30:31" x14ac:dyDescent="0.25">
      <c r="AD521" s="329"/>
      <c r="AE521" s="329"/>
    </row>
    <row r="522" spans="30:31" x14ac:dyDescent="0.25">
      <c r="AD522" s="329"/>
      <c r="AE522" s="329"/>
    </row>
    <row r="523" spans="30:31" x14ac:dyDescent="0.25">
      <c r="AD523" s="329"/>
      <c r="AE523" s="329"/>
    </row>
    <row r="524" spans="30:31" x14ac:dyDescent="0.25">
      <c r="AD524" s="329"/>
      <c r="AE524" s="329"/>
    </row>
    <row r="525" spans="30:31" x14ac:dyDescent="0.25">
      <c r="AD525" s="329"/>
      <c r="AE525" s="329"/>
    </row>
    <row r="526" spans="30:31" x14ac:dyDescent="0.25">
      <c r="AD526" s="329"/>
      <c r="AE526" s="329"/>
    </row>
    <row r="527" spans="30:31" x14ac:dyDescent="0.25">
      <c r="AD527" s="329"/>
      <c r="AE527" s="329"/>
    </row>
    <row r="528" spans="30:31" x14ac:dyDescent="0.25">
      <c r="AD528" s="329"/>
      <c r="AE528" s="329"/>
    </row>
    <row r="529" spans="30:31" x14ac:dyDescent="0.25">
      <c r="AD529" s="329"/>
      <c r="AE529" s="329"/>
    </row>
    <row r="530" spans="30:31" x14ac:dyDescent="0.25">
      <c r="AD530" s="329"/>
      <c r="AE530" s="329"/>
    </row>
    <row r="531" spans="30:31" x14ac:dyDescent="0.25">
      <c r="AD531" s="329"/>
      <c r="AE531" s="329"/>
    </row>
    <row r="532" spans="30:31" x14ac:dyDescent="0.25">
      <c r="AD532" s="329"/>
      <c r="AE532" s="329"/>
    </row>
    <row r="533" spans="30:31" x14ac:dyDescent="0.25">
      <c r="AD533" s="329"/>
      <c r="AE533" s="329"/>
    </row>
    <row r="534" spans="30:31" x14ac:dyDescent="0.25">
      <c r="AD534" s="329"/>
      <c r="AE534" s="329"/>
    </row>
    <row r="535" spans="30:31" x14ac:dyDescent="0.25">
      <c r="AD535" s="329"/>
      <c r="AE535" s="329"/>
    </row>
    <row r="536" spans="30:31" x14ac:dyDescent="0.25">
      <c r="AD536" s="329"/>
      <c r="AE536" s="329"/>
    </row>
    <row r="537" spans="30:31" x14ac:dyDescent="0.25">
      <c r="AD537" s="329"/>
      <c r="AE537" s="329"/>
    </row>
    <row r="538" spans="30:31" x14ac:dyDescent="0.25">
      <c r="AD538" s="329"/>
      <c r="AE538" s="329"/>
    </row>
    <row r="539" spans="30:31" x14ac:dyDescent="0.25">
      <c r="AD539" s="329"/>
      <c r="AE539" s="329"/>
    </row>
    <row r="540" spans="30:31" x14ac:dyDescent="0.25">
      <c r="AD540" s="329"/>
      <c r="AE540" s="329"/>
    </row>
    <row r="541" spans="30:31" x14ac:dyDescent="0.25">
      <c r="AD541" s="329"/>
      <c r="AE541" s="329"/>
    </row>
    <row r="542" spans="30:31" x14ac:dyDescent="0.25">
      <c r="AD542" s="329"/>
      <c r="AE542" s="329"/>
    </row>
    <row r="543" spans="30:31" x14ac:dyDescent="0.25">
      <c r="AD543" s="329"/>
      <c r="AE543" s="329"/>
    </row>
    <row r="544" spans="30:31" x14ac:dyDescent="0.25">
      <c r="AD544" s="329"/>
      <c r="AE544" s="329"/>
    </row>
    <row r="545" spans="30:31" x14ac:dyDescent="0.25">
      <c r="AD545" s="329"/>
      <c r="AE545" s="329"/>
    </row>
    <row r="546" spans="30:31" x14ac:dyDescent="0.25">
      <c r="AD546" s="329"/>
      <c r="AE546" s="329"/>
    </row>
    <row r="547" spans="30:31" x14ac:dyDescent="0.25">
      <c r="AD547" s="329"/>
      <c r="AE547" s="329"/>
    </row>
    <row r="548" spans="30:31" x14ac:dyDescent="0.25">
      <c r="AD548" s="329"/>
      <c r="AE548" s="329"/>
    </row>
    <row r="549" spans="30:31" x14ac:dyDescent="0.25">
      <c r="AD549" s="329"/>
      <c r="AE549" s="329"/>
    </row>
    <row r="550" spans="30:31" x14ac:dyDescent="0.25">
      <c r="AD550" s="329"/>
      <c r="AE550" s="329"/>
    </row>
    <row r="551" spans="30:31" x14ac:dyDescent="0.25">
      <c r="AD551" s="329"/>
      <c r="AE551" s="329"/>
    </row>
    <row r="552" spans="30:31" x14ac:dyDescent="0.25">
      <c r="AD552" s="329"/>
      <c r="AE552" s="329"/>
    </row>
    <row r="553" spans="30:31" x14ac:dyDescent="0.25">
      <c r="AD553" s="329"/>
      <c r="AE553" s="329"/>
    </row>
    <row r="554" spans="30:31" x14ac:dyDescent="0.25">
      <c r="AD554" s="329"/>
      <c r="AE554" s="329"/>
    </row>
    <row r="555" spans="30:31" x14ac:dyDescent="0.25">
      <c r="AD555" s="329"/>
      <c r="AE555" s="329"/>
    </row>
    <row r="556" spans="30:31" x14ac:dyDescent="0.25">
      <c r="AD556" s="329"/>
      <c r="AE556" s="329"/>
    </row>
    <row r="557" spans="30:31" x14ac:dyDescent="0.25">
      <c r="AD557" s="329"/>
      <c r="AE557" s="329"/>
    </row>
    <row r="558" spans="30:31" x14ac:dyDescent="0.25">
      <c r="AD558" s="329"/>
      <c r="AE558" s="329"/>
    </row>
    <row r="559" spans="30:31" x14ac:dyDescent="0.25">
      <c r="AD559" s="329"/>
      <c r="AE559" s="329"/>
    </row>
    <row r="560" spans="30:31" x14ac:dyDescent="0.25">
      <c r="AD560" s="329"/>
      <c r="AE560" s="329"/>
    </row>
    <row r="561" spans="30:31" x14ac:dyDescent="0.25">
      <c r="AD561" s="329"/>
      <c r="AE561" s="329"/>
    </row>
    <row r="562" spans="30:31" x14ac:dyDescent="0.25">
      <c r="AD562" s="329"/>
      <c r="AE562" s="329"/>
    </row>
    <row r="563" spans="30:31" x14ac:dyDescent="0.25">
      <c r="AD563" s="329"/>
      <c r="AE563" s="329"/>
    </row>
    <row r="564" spans="30:31" x14ac:dyDescent="0.25">
      <c r="AD564" s="329"/>
      <c r="AE564" s="329"/>
    </row>
    <row r="565" spans="30:31" x14ac:dyDescent="0.25">
      <c r="AD565" s="329"/>
      <c r="AE565" s="329"/>
    </row>
    <row r="566" spans="30:31" x14ac:dyDescent="0.25">
      <c r="AD566" s="329"/>
      <c r="AE566" s="329"/>
    </row>
    <row r="567" spans="30:31" x14ac:dyDescent="0.25">
      <c r="AD567" s="329"/>
      <c r="AE567" s="329"/>
    </row>
    <row r="568" spans="30:31" x14ac:dyDescent="0.25">
      <c r="AD568" s="329"/>
      <c r="AE568" s="329"/>
    </row>
    <row r="569" spans="30:31" x14ac:dyDescent="0.25">
      <c r="AD569" s="329"/>
      <c r="AE569" s="329"/>
    </row>
    <row r="570" spans="30:31" x14ac:dyDescent="0.25">
      <c r="AD570" s="329"/>
      <c r="AE570" s="329"/>
    </row>
    <row r="571" spans="30:31" x14ac:dyDescent="0.25">
      <c r="AD571" s="329"/>
      <c r="AE571" s="329"/>
    </row>
    <row r="572" spans="30:31" x14ac:dyDescent="0.25">
      <c r="AD572" s="329"/>
      <c r="AE572" s="329"/>
    </row>
    <row r="573" spans="30:31" x14ac:dyDescent="0.25">
      <c r="AD573" s="329"/>
      <c r="AE573" s="329"/>
    </row>
    <row r="574" spans="30:31" x14ac:dyDescent="0.25">
      <c r="AD574" s="329"/>
      <c r="AE574" s="329"/>
    </row>
    <row r="575" spans="30:31" x14ac:dyDescent="0.25">
      <c r="AD575" s="329"/>
      <c r="AE575" s="329"/>
    </row>
    <row r="576" spans="30:31" x14ac:dyDescent="0.25">
      <c r="AD576" s="329"/>
      <c r="AE576" s="329"/>
    </row>
    <row r="577" spans="30:31" x14ac:dyDescent="0.25">
      <c r="AD577" s="329"/>
      <c r="AE577" s="329"/>
    </row>
    <row r="578" spans="30:31" x14ac:dyDescent="0.25">
      <c r="AD578" s="329"/>
      <c r="AE578" s="329"/>
    </row>
    <row r="579" spans="30:31" x14ac:dyDescent="0.25">
      <c r="AD579" s="329"/>
      <c r="AE579" s="329"/>
    </row>
    <row r="580" spans="30:31" x14ac:dyDescent="0.25">
      <c r="AD580" s="329"/>
      <c r="AE580" s="329"/>
    </row>
    <row r="581" spans="30:31" x14ac:dyDescent="0.25">
      <c r="AD581" s="329"/>
      <c r="AE581" s="329"/>
    </row>
    <row r="582" spans="30:31" x14ac:dyDescent="0.25">
      <c r="AD582" s="329"/>
      <c r="AE582" s="329"/>
    </row>
    <row r="583" spans="30:31" x14ac:dyDescent="0.25">
      <c r="AD583" s="329"/>
      <c r="AE583" s="329"/>
    </row>
    <row r="584" spans="30:31" x14ac:dyDescent="0.25">
      <c r="AD584" s="329"/>
      <c r="AE584" s="329"/>
    </row>
    <row r="585" spans="30:31" x14ac:dyDescent="0.25">
      <c r="AD585" s="329"/>
      <c r="AE585" s="329"/>
    </row>
    <row r="586" spans="30:31" x14ac:dyDescent="0.25">
      <c r="AD586" s="329"/>
      <c r="AE586" s="329"/>
    </row>
    <row r="587" spans="30:31" x14ac:dyDescent="0.25">
      <c r="AD587" s="329"/>
      <c r="AE587" s="329"/>
    </row>
    <row r="588" spans="30:31" x14ac:dyDescent="0.25">
      <c r="AD588" s="329"/>
      <c r="AE588" s="329"/>
    </row>
    <row r="589" spans="30:31" x14ac:dyDescent="0.25">
      <c r="AD589" s="329"/>
      <c r="AE589" s="329"/>
    </row>
    <row r="590" spans="30:31" x14ac:dyDescent="0.25">
      <c r="AD590" s="329"/>
      <c r="AE590" s="329"/>
    </row>
    <row r="591" spans="30:31" x14ac:dyDescent="0.25">
      <c r="AD591" s="329"/>
      <c r="AE591" s="329"/>
    </row>
    <row r="592" spans="30:31" x14ac:dyDescent="0.25">
      <c r="AD592" s="329"/>
      <c r="AE592" s="329"/>
    </row>
    <row r="593" spans="30:31" x14ac:dyDescent="0.25">
      <c r="AD593" s="329"/>
      <c r="AE593" s="329"/>
    </row>
    <row r="594" spans="30:31" x14ac:dyDescent="0.25">
      <c r="AD594" s="329"/>
      <c r="AE594" s="329"/>
    </row>
    <row r="595" spans="30:31" x14ac:dyDescent="0.25">
      <c r="AD595" s="329"/>
      <c r="AE595" s="329"/>
    </row>
    <row r="596" spans="30:31" x14ac:dyDescent="0.25">
      <c r="AD596" s="329"/>
      <c r="AE596" s="329"/>
    </row>
    <row r="597" spans="30:31" x14ac:dyDescent="0.25">
      <c r="AD597" s="329"/>
      <c r="AE597" s="329"/>
    </row>
    <row r="598" spans="30:31" x14ac:dyDescent="0.25">
      <c r="AD598" s="329"/>
      <c r="AE598" s="329"/>
    </row>
    <row r="599" spans="30:31" x14ac:dyDescent="0.25">
      <c r="AD599" s="329"/>
      <c r="AE599" s="329"/>
    </row>
    <row r="600" spans="30:31" x14ac:dyDescent="0.25">
      <c r="AD600" s="329"/>
      <c r="AE600" s="329"/>
    </row>
    <row r="601" spans="30:31" x14ac:dyDescent="0.25">
      <c r="AD601" s="329"/>
      <c r="AE601" s="329"/>
    </row>
    <row r="602" spans="30:31" x14ac:dyDescent="0.25">
      <c r="AD602" s="329"/>
      <c r="AE602" s="329"/>
    </row>
    <row r="603" spans="30:31" x14ac:dyDescent="0.25">
      <c r="AD603" s="329"/>
      <c r="AE603" s="329"/>
    </row>
    <row r="604" spans="30:31" x14ac:dyDescent="0.25">
      <c r="AD604" s="329"/>
      <c r="AE604" s="329"/>
    </row>
    <row r="605" spans="30:31" x14ac:dyDescent="0.25">
      <c r="AD605" s="329"/>
      <c r="AE605" s="329"/>
    </row>
    <row r="606" spans="30:31" x14ac:dyDescent="0.25">
      <c r="AD606" s="329"/>
      <c r="AE606" s="329"/>
    </row>
    <row r="607" spans="30:31" x14ac:dyDescent="0.25">
      <c r="AD607" s="329"/>
      <c r="AE607" s="329"/>
    </row>
    <row r="608" spans="30:31" x14ac:dyDescent="0.25">
      <c r="AD608" s="329"/>
      <c r="AE608" s="329"/>
    </row>
    <row r="609" spans="30:31" x14ac:dyDescent="0.25">
      <c r="AD609" s="329"/>
      <c r="AE609" s="329"/>
    </row>
    <row r="610" spans="30:31" x14ac:dyDescent="0.25">
      <c r="AD610" s="329"/>
      <c r="AE610" s="329"/>
    </row>
    <row r="611" spans="30:31" x14ac:dyDescent="0.25">
      <c r="AD611" s="329"/>
      <c r="AE611" s="329"/>
    </row>
    <row r="612" spans="30:31" x14ac:dyDescent="0.25">
      <c r="AD612" s="329"/>
      <c r="AE612" s="329"/>
    </row>
    <row r="613" spans="30:31" x14ac:dyDescent="0.25">
      <c r="AD613" s="329"/>
      <c r="AE613" s="329"/>
    </row>
    <row r="614" spans="30:31" x14ac:dyDescent="0.25">
      <c r="AD614" s="329"/>
      <c r="AE614" s="329"/>
    </row>
    <row r="615" spans="30:31" x14ac:dyDescent="0.25">
      <c r="AD615" s="329"/>
      <c r="AE615" s="329"/>
    </row>
    <row r="616" spans="30:31" x14ac:dyDescent="0.25">
      <c r="AD616" s="329"/>
      <c r="AE616" s="329"/>
    </row>
    <row r="617" spans="30:31" x14ac:dyDescent="0.25">
      <c r="AD617" s="329"/>
      <c r="AE617" s="329"/>
    </row>
    <row r="618" spans="30:31" x14ac:dyDescent="0.25">
      <c r="AD618" s="329"/>
      <c r="AE618" s="329"/>
    </row>
    <row r="619" spans="30:31" x14ac:dyDescent="0.25">
      <c r="AD619" s="329"/>
      <c r="AE619" s="329"/>
    </row>
    <row r="620" spans="30:31" x14ac:dyDescent="0.25">
      <c r="AD620" s="329"/>
      <c r="AE620" s="329"/>
    </row>
    <row r="621" spans="30:31" x14ac:dyDescent="0.25">
      <c r="AD621" s="329"/>
      <c r="AE621" s="329"/>
    </row>
    <row r="622" spans="30:31" x14ac:dyDescent="0.25">
      <c r="AD622" s="329"/>
      <c r="AE622" s="329"/>
    </row>
    <row r="623" spans="30:31" x14ac:dyDescent="0.25">
      <c r="AD623" s="329"/>
      <c r="AE623" s="329"/>
    </row>
    <row r="624" spans="30:31" x14ac:dyDescent="0.25">
      <c r="AD624" s="329"/>
      <c r="AE624" s="329"/>
    </row>
    <row r="625" spans="30:31" x14ac:dyDescent="0.25">
      <c r="AD625" s="329"/>
      <c r="AE625" s="329"/>
    </row>
    <row r="626" spans="30:31" x14ac:dyDescent="0.25">
      <c r="AD626" s="329"/>
      <c r="AE626" s="329"/>
    </row>
    <row r="627" spans="30:31" x14ac:dyDescent="0.25">
      <c r="AD627" s="329"/>
      <c r="AE627" s="329"/>
    </row>
    <row r="628" spans="30:31" x14ac:dyDescent="0.25">
      <c r="AD628" s="329"/>
      <c r="AE628" s="329"/>
    </row>
    <row r="629" spans="30:31" x14ac:dyDescent="0.25">
      <c r="AD629" s="329"/>
      <c r="AE629" s="329"/>
    </row>
    <row r="630" spans="30:31" x14ac:dyDescent="0.25">
      <c r="AD630" s="329"/>
      <c r="AE630" s="329"/>
    </row>
    <row r="631" spans="30:31" x14ac:dyDescent="0.25">
      <c r="AD631" s="329"/>
      <c r="AE631" s="329"/>
    </row>
    <row r="632" spans="30:31" x14ac:dyDescent="0.25">
      <c r="AD632" s="329"/>
      <c r="AE632" s="329"/>
    </row>
    <row r="633" spans="30:31" x14ac:dyDescent="0.25">
      <c r="AD633" s="329"/>
      <c r="AE633" s="329"/>
    </row>
    <row r="634" spans="30:31" x14ac:dyDescent="0.25">
      <c r="AD634" s="329"/>
      <c r="AE634" s="329"/>
    </row>
    <row r="635" spans="30:31" x14ac:dyDescent="0.25">
      <c r="AD635" s="329"/>
      <c r="AE635" s="329"/>
    </row>
    <row r="636" spans="30:31" x14ac:dyDescent="0.25">
      <c r="AD636" s="329"/>
      <c r="AE636" s="329"/>
    </row>
    <row r="637" spans="30:31" x14ac:dyDescent="0.25">
      <c r="AD637" s="329"/>
      <c r="AE637" s="329"/>
    </row>
    <row r="638" spans="30:31" x14ac:dyDescent="0.25">
      <c r="AD638" s="329"/>
      <c r="AE638" s="329"/>
    </row>
    <row r="639" spans="30:31" x14ac:dyDescent="0.25">
      <c r="AD639" s="329"/>
      <c r="AE639" s="329"/>
    </row>
    <row r="640" spans="30:31" x14ac:dyDescent="0.25">
      <c r="AD640" s="329"/>
      <c r="AE640" s="329"/>
    </row>
    <row r="641" spans="30:31" x14ac:dyDescent="0.25">
      <c r="AD641" s="329"/>
      <c r="AE641" s="329"/>
    </row>
    <row r="642" spans="30:31" x14ac:dyDescent="0.25">
      <c r="AD642" s="329"/>
      <c r="AE642" s="329"/>
    </row>
    <row r="643" spans="30:31" x14ac:dyDescent="0.25">
      <c r="AD643" s="329"/>
      <c r="AE643" s="329"/>
    </row>
    <row r="644" spans="30:31" x14ac:dyDescent="0.25">
      <c r="AD644" s="329"/>
      <c r="AE644" s="329"/>
    </row>
    <row r="645" spans="30:31" x14ac:dyDescent="0.25">
      <c r="AD645" s="329"/>
      <c r="AE645" s="329"/>
    </row>
    <row r="646" spans="30:31" x14ac:dyDescent="0.25">
      <c r="AD646" s="329"/>
      <c r="AE646" s="329"/>
    </row>
    <row r="647" spans="30:31" x14ac:dyDescent="0.25">
      <c r="AD647" s="329"/>
      <c r="AE647" s="329"/>
    </row>
    <row r="648" spans="30:31" x14ac:dyDescent="0.25">
      <c r="AD648" s="329"/>
      <c r="AE648" s="329"/>
    </row>
    <row r="649" spans="30:31" x14ac:dyDescent="0.25">
      <c r="AD649" s="329"/>
      <c r="AE649" s="329"/>
    </row>
    <row r="650" spans="30:31" x14ac:dyDescent="0.25">
      <c r="AD650" s="329"/>
      <c r="AE650" s="329"/>
    </row>
    <row r="651" spans="30:31" x14ac:dyDescent="0.25">
      <c r="AD651" s="329"/>
      <c r="AE651" s="329"/>
    </row>
    <row r="652" spans="30:31" x14ac:dyDescent="0.25">
      <c r="AD652" s="329"/>
      <c r="AE652" s="329"/>
    </row>
    <row r="653" spans="30:31" x14ac:dyDescent="0.25">
      <c r="AD653" s="329"/>
      <c r="AE653" s="329"/>
    </row>
    <row r="654" spans="30:31" x14ac:dyDescent="0.25">
      <c r="AD654" s="329"/>
      <c r="AE654" s="329"/>
    </row>
    <row r="655" spans="30:31" x14ac:dyDescent="0.25">
      <c r="AD655" s="329"/>
      <c r="AE655" s="329"/>
    </row>
    <row r="656" spans="30:31" x14ac:dyDescent="0.25">
      <c r="AD656" s="329"/>
      <c r="AE656" s="329"/>
    </row>
    <row r="657" spans="30:31" x14ac:dyDescent="0.25">
      <c r="AD657" s="329"/>
      <c r="AE657" s="329"/>
    </row>
    <row r="658" spans="30:31" x14ac:dyDescent="0.25">
      <c r="AD658" s="329"/>
      <c r="AE658" s="329"/>
    </row>
    <row r="659" spans="30:31" x14ac:dyDescent="0.25">
      <c r="AD659" s="329"/>
      <c r="AE659" s="329"/>
    </row>
    <row r="660" spans="30:31" x14ac:dyDescent="0.25">
      <c r="AD660" s="329"/>
      <c r="AE660" s="329"/>
    </row>
    <row r="661" spans="30:31" x14ac:dyDescent="0.25">
      <c r="AD661" s="329"/>
      <c r="AE661" s="329"/>
    </row>
    <row r="662" spans="30:31" x14ac:dyDescent="0.25">
      <c r="AD662" s="329"/>
      <c r="AE662" s="329"/>
    </row>
    <row r="663" spans="30:31" x14ac:dyDescent="0.25">
      <c r="AD663" s="329"/>
      <c r="AE663" s="329"/>
    </row>
    <row r="664" spans="30:31" x14ac:dyDescent="0.25">
      <c r="AD664" s="329"/>
      <c r="AE664" s="329"/>
    </row>
    <row r="665" spans="30:31" x14ac:dyDescent="0.25">
      <c r="AD665" s="329"/>
      <c r="AE665" s="329"/>
    </row>
    <row r="666" spans="30:31" x14ac:dyDescent="0.25">
      <c r="AD666" s="329"/>
      <c r="AE666" s="329"/>
    </row>
    <row r="667" spans="30:31" x14ac:dyDescent="0.25">
      <c r="AD667" s="329"/>
      <c r="AE667" s="329"/>
    </row>
    <row r="668" spans="30:31" x14ac:dyDescent="0.25">
      <c r="AD668" s="329"/>
      <c r="AE668" s="329"/>
    </row>
    <row r="669" spans="30:31" x14ac:dyDescent="0.25">
      <c r="AD669" s="329"/>
      <c r="AE669" s="329"/>
    </row>
    <row r="670" spans="30:31" x14ac:dyDescent="0.25">
      <c r="AD670" s="329"/>
      <c r="AE670" s="329"/>
    </row>
    <row r="671" spans="30:31" x14ac:dyDescent="0.25">
      <c r="AD671" s="329"/>
      <c r="AE671" s="329"/>
    </row>
    <row r="672" spans="30:31" x14ac:dyDescent="0.25">
      <c r="AD672" s="329"/>
      <c r="AE672" s="329"/>
    </row>
    <row r="673" spans="30:31" x14ac:dyDescent="0.25">
      <c r="AD673" s="329"/>
      <c r="AE673" s="329"/>
    </row>
    <row r="674" spans="30:31" x14ac:dyDescent="0.25">
      <c r="AD674" s="329"/>
      <c r="AE674" s="329"/>
    </row>
    <row r="675" spans="30:31" x14ac:dyDescent="0.25">
      <c r="AD675" s="329"/>
      <c r="AE675" s="329"/>
    </row>
    <row r="676" spans="30:31" x14ac:dyDescent="0.25">
      <c r="AD676" s="329"/>
      <c r="AE676" s="329"/>
    </row>
    <row r="677" spans="30:31" x14ac:dyDescent="0.25">
      <c r="AD677" s="329"/>
      <c r="AE677" s="329"/>
    </row>
    <row r="678" spans="30:31" x14ac:dyDescent="0.25">
      <c r="AD678" s="329"/>
      <c r="AE678" s="329"/>
    </row>
    <row r="679" spans="30:31" x14ac:dyDescent="0.25">
      <c r="AD679" s="329"/>
      <c r="AE679" s="329"/>
    </row>
    <row r="680" spans="30:31" x14ac:dyDescent="0.25">
      <c r="AD680" s="329"/>
      <c r="AE680" s="329"/>
    </row>
    <row r="681" spans="30:31" x14ac:dyDescent="0.25">
      <c r="AD681" s="329"/>
      <c r="AE681" s="329"/>
    </row>
    <row r="682" spans="30:31" x14ac:dyDescent="0.25">
      <c r="AD682" s="329"/>
      <c r="AE682" s="329"/>
    </row>
    <row r="683" spans="30:31" x14ac:dyDescent="0.25">
      <c r="AD683" s="329"/>
      <c r="AE683" s="329"/>
    </row>
    <row r="684" spans="30:31" x14ac:dyDescent="0.25">
      <c r="AD684" s="329"/>
      <c r="AE684" s="329"/>
    </row>
    <row r="685" spans="30:31" x14ac:dyDescent="0.25">
      <c r="AD685" s="329"/>
      <c r="AE685" s="329"/>
    </row>
    <row r="686" spans="30:31" x14ac:dyDescent="0.25">
      <c r="AD686" s="329"/>
      <c r="AE686" s="329"/>
    </row>
    <row r="687" spans="30:31" x14ac:dyDescent="0.25">
      <c r="AD687" s="329"/>
      <c r="AE687" s="329"/>
    </row>
    <row r="688" spans="30:31" x14ac:dyDescent="0.25">
      <c r="AD688" s="329"/>
      <c r="AE688" s="329"/>
    </row>
    <row r="689" spans="30:31" x14ac:dyDescent="0.25">
      <c r="AD689" s="329"/>
      <c r="AE689" s="329"/>
    </row>
    <row r="690" spans="30:31" x14ac:dyDescent="0.25">
      <c r="AD690" s="329"/>
      <c r="AE690" s="329"/>
    </row>
    <row r="691" spans="30:31" x14ac:dyDescent="0.25">
      <c r="AD691" s="329"/>
      <c r="AE691" s="329"/>
    </row>
    <row r="692" spans="30:31" x14ac:dyDescent="0.25">
      <c r="AD692" s="329"/>
      <c r="AE692" s="329"/>
    </row>
    <row r="693" spans="30:31" x14ac:dyDescent="0.25">
      <c r="AD693" s="329"/>
      <c r="AE693" s="329"/>
    </row>
    <row r="694" spans="30:31" x14ac:dyDescent="0.25">
      <c r="AD694" s="329"/>
      <c r="AE694" s="329"/>
    </row>
    <row r="695" spans="30:31" x14ac:dyDescent="0.25">
      <c r="AD695" s="329"/>
      <c r="AE695" s="329"/>
    </row>
    <row r="696" spans="30:31" x14ac:dyDescent="0.25">
      <c r="AD696" s="329"/>
      <c r="AE696" s="329"/>
    </row>
    <row r="697" spans="30:31" x14ac:dyDescent="0.25">
      <c r="AD697" s="329"/>
      <c r="AE697" s="329"/>
    </row>
    <row r="698" spans="30:31" x14ac:dyDescent="0.25">
      <c r="AD698" s="329"/>
      <c r="AE698" s="329"/>
    </row>
    <row r="699" spans="30:31" x14ac:dyDescent="0.25">
      <c r="AD699" s="329"/>
      <c r="AE699" s="329"/>
    </row>
    <row r="700" spans="30:31" x14ac:dyDescent="0.25">
      <c r="AD700" s="329"/>
      <c r="AE700" s="329"/>
    </row>
    <row r="701" spans="30:31" x14ac:dyDescent="0.25">
      <c r="AD701" s="329"/>
      <c r="AE701" s="329"/>
    </row>
    <row r="702" spans="30:31" x14ac:dyDescent="0.25">
      <c r="AD702" s="329"/>
      <c r="AE702" s="329"/>
    </row>
    <row r="703" spans="30:31" x14ac:dyDescent="0.25">
      <c r="AD703" s="329"/>
      <c r="AE703" s="329"/>
    </row>
    <row r="704" spans="30:31" x14ac:dyDescent="0.25">
      <c r="AD704" s="329"/>
      <c r="AE704" s="329"/>
    </row>
    <row r="705" spans="30:31" x14ac:dyDescent="0.25">
      <c r="AD705" s="329"/>
      <c r="AE705" s="329"/>
    </row>
    <row r="706" spans="30:31" x14ac:dyDescent="0.25">
      <c r="AD706" s="329"/>
      <c r="AE706" s="329"/>
    </row>
    <row r="707" spans="30:31" x14ac:dyDescent="0.25">
      <c r="AD707" s="329"/>
      <c r="AE707" s="329"/>
    </row>
    <row r="708" spans="30:31" x14ac:dyDescent="0.25">
      <c r="AD708" s="329"/>
      <c r="AE708" s="329"/>
    </row>
    <row r="709" spans="30:31" x14ac:dyDescent="0.25">
      <c r="AD709" s="329"/>
      <c r="AE709" s="329"/>
    </row>
    <row r="710" spans="30:31" x14ac:dyDescent="0.25">
      <c r="AD710" s="329"/>
      <c r="AE710" s="329"/>
    </row>
    <row r="711" spans="30:31" x14ac:dyDescent="0.25">
      <c r="AD711" s="329"/>
      <c r="AE711" s="329"/>
    </row>
    <row r="712" spans="30:31" x14ac:dyDescent="0.25">
      <c r="AD712" s="329"/>
      <c r="AE712" s="329"/>
    </row>
    <row r="713" spans="30:31" x14ac:dyDescent="0.25">
      <c r="AD713" s="329"/>
      <c r="AE713" s="329"/>
    </row>
    <row r="714" spans="30:31" x14ac:dyDescent="0.25">
      <c r="AD714" s="329"/>
      <c r="AE714" s="329"/>
    </row>
    <row r="715" spans="30:31" x14ac:dyDescent="0.25">
      <c r="AD715" s="329"/>
      <c r="AE715" s="329"/>
    </row>
    <row r="716" spans="30:31" x14ac:dyDescent="0.25">
      <c r="AD716" s="329"/>
      <c r="AE716" s="329"/>
    </row>
    <row r="717" spans="30:31" x14ac:dyDescent="0.25">
      <c r="AD717" s="329"/>
      <c r="AE717" s="329"/>
    </row>
    <row r="718" spans="30:31" x14ac:dyDescent="0.25">
      <c r="AD718" s="329"/>
      <c r="AE718" s="329"/>
    </row>
    <row r="719" spans="30:31" x14ac:dyDescent="0.25">
      <c r="AD719" s="329"/>
      <c r="AE719" s="329"/>
    </row>
    <row r="720" spans="30:31" x14ac:dyDescent="0.25">
      <c r="AD720" s="329"/>
      <c r="AE720" s="329"/>
    </row>
    <row r="721" spans="30:31" x14ac:dyDescent="0.25">
      <c r="AD721" s="329"/>
      <c r="AE721" s="329"/>
    </row>
    <row r="722" spans="30:31" x14ac:dyDescent="0.25">
      <c r="AD722" s="329"/>
      <c r="AE722" s="329"/>
    </row>
    <row r="723" spans="30:31" x14ac:dyDescent="0.25">
      <c r="AD723" s="329"/>
      <c r="AE723" s="329"/>
    </row>
    <row r="724" spans="30:31" x14ac:dyDescent="0.25">
      <c r="AD724" s="329"/>
      <c r="AE724" s="329"/>
    </row>
    <row r="725" spans="30:31" x14ac:dyDescent="0.25">
      <c r="AD725" s="329"/>
      <c r="AE725" s="329"/>
    </row>
    <row r="726" spans="30:31" x14ac:dyDescent="0.25">
      <c r="AD726" s="329"/>
      <c r="AE726" s="329"/>
    </row>
    <row r="727" spans="30:31" x14ac:dyDescent="0.25">
      <c r="AD727" s="329"/>
      <c r="AE727" s="329"/>
    </row>
    <row r="728" spans="30:31" x14ac:dyDescent="0.25">
      <c r="AD728" s="329"/>
      <c r="AE728" s="329"/>
    </row>
    <row r="729" spans="30:31" x14ac:dyDescent="0.25">
      <c r="AD729" s="329"/>
      <c r="AE729" s="329"/>
    </row>
    <row r="730" spans="30:31" x14ac:dyDescent="0.25">
      <c r="AD730" s="329"/>
      <c r="AE730" s="329"/>
    </row>
    <row r="731" spans="30:31" x14ac:dyDescent="0.25">
      <c r="AD731" s="329"/>
      <c r="AE731" s="329"/>
    </row>
    <row r="732" spans="30:31" x14ac:dyDescent="0.25">
      <c r="AD732" s="329"/>
      <c r="AE732" s="329"/>
    </row>
    <row r="733" spans="30:31" x14ac:dyDescent="0.25">
      <c r="AD733" s="329"/>
      <c r="AE733" s="329"/>
    </row>
    <row r="734" spans="30:31" x14ac:dyDescent="0.25">
      <c r="AD734" s="329"/>
      <c r="AE734" s="329"/>
    </row>
    <row r="735" spans="30:31" x14ac:dyDescent="0.25">
      <c r="AD735" s="329"/>
      <c r="AE735" s="329"/>
    </row>
    <row r="736" spans="30:31" x14ac:dyDescent="0.25">
      <c r="AD736" s="329"/>
      <c r="AE736" s="329"/>
    </row>
    <row r="737" spans="30:31" x14ac:dyDescent="0.25">
      <c r="AD737" s="329"/>
      <c r="AE737" s="329"/>
    </row>
    <row r="738" spans="30:31" x14ac:dyDescent="0.25">
      <c r="AD738" s="329"/>
      <c r="AE738" s="329"/>
    </row>
    <row r="739" spans="30:31" x14ac:dyDescent="0.25">
      <c r="AD739" s="329"/>
      <c r="AE739" s="329"/>
    </row>
    <row r="740" spans="30:31" x14ac:dyDescent="0.25">
      <c r="AD740" s="329"/>
      <c r="AE740" s="329"/>
    </row>
    <row r="741" spans="30:31" x14ac:dyDescent="0.25">
      <c r="AD741" s="329"/>
      <c r="AE741" s="329"/>
    </row>
    <row r="742" spans="30:31" x14ac:dyDescent="0.25">
      <c r="AD742" s="329"/>
      <c r="AE742" s="329"/>
    </row>
    <row r="743" spans="30:31" x14ac:dyDescent="0.25">
      <c r="AD743" s="329"/>
      <c r="AE743" s="329"/>
    </row>
    <row r="744" spans="30:31" x14ac:dyDescent="0.25">
      <c r="AD744" s="329"/>
      <c r="AE744" s="329"/>
    </row>
    <row r="745" spans="30:31" x14ac:dyDescent="0.25">
      <c r="AD745" s="329"/>
      <c r="AE745" s="329"/>
    </row>
    <row r="746" spans="30:31" x14ac:dyDescent="0.25">
      <c r="AD746" s="329"/>
      <c r="AE746" s="329"/>
    </row>
    <row r="747" spans="30:31" x14ac:dyDescent="0.25">
      <c r="AD747" s="329"/>
      <c r="AE747" s="329"/>
    </row>
    <row r="748" spans="30:31" x14ac:dyDescent="0.25">
      <c r="AD748" s="329"/>
      <c r="AE748" s="329"/>
    </row>
    <row r="749" spans="30:31" x14ac:dyDescent="0.25">
      <c r="AD749" s="329"/>
      <c r="AE749" s="329"/>
    </row>
    <row r="750" spans="30:31" x14ac:dyDescent="0.25">
      <c r="AD750" s="329"/>
      <c r="AE750" s="329"/>
    </row>
    <row r="751" spans="30:31" x14ac:dyDescent="0.25">
      <c r="AD751" s="329"/>
      <c r="AE751" s="329"/>
    </row>
    <row r="752" spans="30:31" x14ac:dyDescent="0.25">
      <c r="AD752" s="329"/>
      <c r="AE752" s="329"/>
    </row>
    <row r="753" spans="30:31" x14ac:dyDescent="0.25">
      <c r="AD753" s="329"/>
      <c r="AE753" s="329"/>
    </row>
    <row r="754" spans="30:31" x14ac:dyDescent="0.25">
      <c r="AD754" s="329"/>
      <c r="AE754" s="329"/>
    </row>
    <row r="755" spans="30:31" x14ac:dyDescent="0.25">
      <c r="AD755" s="329"/>
      <c r="AE755" s="329"/>
    </row>
    <row r="756" spans="30:31" x14ac:dyDescent="0.25">
      <c r="AD756" s="329"/>
      <c r="AE756" s="329"/>
    </row>
    <row r="757" spans="30:31" x14ac:dyDescent="0.25">
      <c r="AD757" s="329"/>
      <c r="AE757" s="329"/>
    </row>
    <row r="758" spans="30:31" x14ac:dyDescent="0.25">
      <c r="AD758" s="329"/>
      <c r="AE758" s="329"/>
    </row>
    <row r="759" spans="30:31" x14ac:dyDescent="0.25">
      <c r="AD759" s="329"/>
      <c r="AE759" s="329"/>
    </row>
    <row r="760" spans="30:31" x14ac:dyDescent="0.25">
      <c r="AD760" s="329"/>
      <c r="AE760" s="329"/>
    </row>
    <row r="761" spans="30:31" x14ac:dyDescent="0.25">
      <c r="AD761" s="329"/>
      <c r="AE761" s="329"/>
    </row>
    <row r="762" spans="30:31" x14ac:dyDescent="0.25">
      <c r="AD762" s="329"/>
      <c r="AE762" s="329"/>
    </row>
    <row r="763" spans="30:31" x14ac:dyDescent="0.25">
      <c r="AD763" s="329"/>
      <c r="AE763" s="329"/>
    </row>
    <row r="764" spans="30:31" x14ac:dyDescent="0.25">
      <c r="AD764" s="329"/>
      <c r="AE764" s="329"/>
    </row>
    <row r="765" spans="30:31" x14ac:dyDescent="0.25">
      <c r="AD765" s="329"/>
      <c r="AE765" s="329"/>
    </row>
    <row r="766" spans="30:31" x14ac:dyDescent="0.25">
      <c r="AD766" s="329"/>
      <c r="AE766" s="329"/>
    </row>
    <row r="767" spans="30:31" x14ac:dyDescent="0.25">
      <c r="AD767" s="329"/>
      <c r="AE767" s="329"/>
    </row>
    <row r="768" spans="30:31" x14ac:dyDescent="0.25">
      <c r="AD768" s="329"/>
      <c r="AE768" s="329"/>
    </row>
    <row r="800" spans="189:195" x14ac:dyDescent="0.25">
      <c r="GG800"/>
      <c r="GH800"/>
      <c r="GI800"/>
      <c r="GJ800"/>
      <c r="GK800"/>
      <c r="GL800"/>
      <c r="GM800"/>
    </row>
    <row r="801" spans="189:195" x14ac:dyDescent="0.25">
      <c r="GG801"/>
      <c r="GH801"/>
      <c r="GI801"/>
      <c r="GJ801"/>
      <c r="GK801"/>
      <c r="GL801"/>
      <c r="GM801"/>
    </row>
    <row r="802" spans="189:195" x14ac:dyDescent="0.25">
      <c r="GG802"/>
      <c r="GH802"/>
      <c r="GI802"/>
      <c r="GJ802"/>
      <c r="GK802"/>
      <c r="GL802"/>
      <c r="GM802"/>
    </row>
    <row r="803" spans="189:195" x14ac:dyDescent="0.25">
      <c r="GG803"/>
      <c r="GH803"/>
      <c r="GI803"/>
      <c r="GJ803"/>
      <c r="GK803"/>
      <c r="GL803"/>
      <c r="GM803"/>
    </row>
    <row r="804" spans="189:195" x14ac:dyDescent="0.25">
      <c r="GG804"/>
      <c r="GH804"/>
      <c r="GI804"/>
      <c r="GJ804"/>
      <c r="GK804"/>
      <c r="GL804"/>
      <c r="GM804"/>
    </row>
    <row r="805" spans="189:195" x14ac:dyDescent="0.25">
      <c r="GG805"/>
      <c r="GH805"/>
      <c r="GI805"/>
      <c r="GJ805"/>
      <c r="GK805"/>
      <c r="GL805"/>
      <c r="GM805"/>
    </row>
    <row r="806" spans="189:195" x14ac:dyDescent="0.25">
      <c r="GG806"/>
      <c r="GH806"/>
      <c r="GI806"/>
      <c r="GJ806"/>
      <c r="GK806"/>
      <c r="GL806"/>
      <c r="GM806"/>
    </row>
    <row r="807" spans="189:195" x14ac:dyDescent="0.25">
      <c r="GG807"/>
      <c r="GH807"/>
      <c r="GI807"/>
      <c r="GJ807"/>
      <c r="GK807"/>
      <c r="GL807"/>
      <c r="GM807"/>
    </row>
    <row r="808" spans="189:195" x14ac:dyDescent="0.25">
      <c r="GG808"/>
      <c r="GH808"/>
      <c r="GI808"/>
      <c r="GJ808"/>
      <c r="GK808"/>
      <c r="GL808"/>
      <c r="GM808"/>
    </row>
    <row r="809" spans="189:195" x14ac:dyDescent="0.25">
      <c r="GG809"/>
      <c r="GH809"/>
      <c r="GI809"/>
      <c r="GJ809"/>
      <c r="GK809"/>
      <c r="GL809"/>
      <c r="GM809"/>
    </row>
    <row r="810" spans="189:195" x14ac:dyDescent="0.25">
      <c r="GG810"/>
      <c r="GH810"/>
      <c r="GI810"/>
      <c r="GJ810"/>
      <c r="GK810"/>
      <c r="GL810"/>
      <c r="GM810"/>
    </row>
    <row r="811" spans="189:195" x14ac:dyDescent="0.25">
      <c r="GG811"/>
      <c r="GH811"/>
      <c r="GI811"/>
      <c r="GJ811"/>
      <c r="GK811"/>
      <c r="GL811"/>
      <c r="GM811"/>
    </row>
    <row r="812" spans="189:195" x14ac:dyDescent="0.25">
      <c r="GG812"/>
      <c r="GH812"/>
      <c r="GI812"/>
      <c r="GJ812"/>
      <c r="GK812"/>
      <c r="GL812"/>
      <c r="GM812"/>
    </row>
    <row r="813" spans="189:195" x14ac:dyDescent="0.25">
      <c r="GG813"/>
      <c r="GH813"/>
      <c r="GI813"/>
      <c r="GJ813"/>
      <c r="GK813"/>
      <c r="GL813"/>
      <c r="GM813"/>
    </row>
    <row r="814" spans="189:195" x14ac:dyDescent="0.25">
      <c r="GG814"/>
      <c r="GH814"/>
      <c r="GI814"/>
      <c r="GJ814"/>
      <c r="GK814"/>
      <c r="GL814"/>
      <c r="GM814"/>
    </row>
    <row r="815" spans="189:195" x14ac:dyDescent="0.25">
      <c r="GG815"/>
      <c r="GH815"/>
      <c r="GI815"/>
      <c r="GJ815"/>
      <c r="GK815"/>
      <c r="GL815"/>
      <c r="GM815"/>
    </row>
    <row r="816" spans="189:195" x14ac:dyDescent="0.25">
      <c r="GG816"/>
      <c r="GH816"/>
      <c r="GI816"/>
      <c r="GJ816"/>
      <c r="GK816"/>
      <c r="GL816"/>
      <c r="GM816"/>
    </row>
    <row r="817" spans="189:195" x14ac:dyDescent="0.25">
      <c r="GG817"/>
      <c r="GH817"/>
      <c r="GI817"/>
      <c r="GJ817"/>
      <c r="GK817"/>
      <c r="GL817"/>
      <c r="GM817"/>
    </row>
    <row r="818" spans="189:195" x14ac:dyDescent="0.25">
      <c r="GG818"/>
      <c r="GH818"/>
      <c r="GI818"/>
      <c r="GJ818"/>
      <c r="GK818"/>
      <c r="GL818"/>
      <c r="GM818"/>
    </row>
    <row r="819" spans="189:195" x14ac:dyDescent="0.25">
      <c r="GG819"/>
      <c r="GH819"/>
      <c r="GI819"/>
      <c r="GJ819"/>
      <c r="GK819"/>
      <c r="GL819"/>
      <c r="GM819"/>
    </row>
    <row r="820" spans="189:195" x14ac:dyDescent="0.25">
      <c r="GG820"/>
      <c r="GH820"/>
      <c r="GI820"/>
      <c r="GJ820"/>
      <c r="GK820"/>
      <c r="GL820"/>
      <c r="GM820"/>
    </row>
    <row r="821" spans="189:195" x14ac:dyDescent="0.25">
      <c r="GG821"/>
      <c r="GH821"/>
      <c r="GI821"/>
      <c r="GJ821"/>
      <c r="GK821"/>
      <c r="GL821"/>
      <c r="GM821"/>
    </row>
    <row r="822" spans="189:195" x14ac:dyDescent="0.25">
      <c r="GG822"/>
      <c r="GH822"/>
      <c r="GI822"/>
      <c r="GJ822"/>
      <c r="GK822"/>
      <c r="GL822"/>
      <c r="GM822"/>
    </row>
    <row r="823" spans="189:195" x14ac:dyDescent="0.25">
      <c r="GG823"/>
      <c r="GH823"/>
      <c r="GI823"/>
      <c r="GJ823"/>
      <c r="GK823"/>
      <c r="GL823"/>
      <c r="GM823"/>
    </row>
    <row r="824" spans="189:195" x14ac:dyDescent="0.25">
      <c r="GG824"/>
      <c r="GH824"/>
      <c r="GI824"/>
      <c r="GJ824"/>
      <c r="GK824"/>
      <c r="GL824"/>
      <c r="GM824"/>
    </row>
    <row r="825" spans="189:195" x14ac:dyDescent="0.25">
      <c r="GG825"/>
      <c r="GH825"/>
      <c r="GI825"/>
      <c r="GJ825"/>
      <c r="GK825"/>
      <c r="GL825"/>
      <c r="GM825"/>
    </row>
    <row r="826" spans="189:195" x14ac:dyDescent="0.25">
      <c r="GG826"/>
      <c r="GH826"/>
      <c r="GI826"/>
      <c r="GJ826"/>
      <c r="GK826"/>
      <c r="GL826"/>
      <c r="GM826"/>
    </row>
    <row r="827" spans="189:195" x14ac:dyDescent="0.25">
      <c r="GG827"/>
      <c r="GH827"/>
      <c r="GI827"/>
      <c r="GJ827"/>
      <c r="GK827"/>
      <c r="GL827"/>
      <c r="GM827"/>
    </row>
    <row r="828" spans="189:195" x14ac:dyDescent="0.25">
      <c r="GG828"/>
      <c r="GH828"/>
      <c r="GI828"/>
      <c r="GJ828"/>
      <c r="GK828"/>
      <c r="GL828"/>
      <c r="GM828"/>
    </row>
    <row r="829" spans="189:195" x14ac:dyDescent="0.25">
      <c r="GG829"/>
      <c r="GH829"/>
      <c r="GI829"/>
      <c r="GJ829"/>
      <c r="GK829"/>
      <c r="GL829"/>
      <c r="GM829"/>
    </row>
    <row r="830" spans="189:195" x14ac:dyDescent="0.25">
      <c r="GG830"/>
      <c r="GH830"/>
      <c r="GI830"/>
      <c r="GJ830"/>
      <c r="GK830"/>
      <c r="GL830"/>
      <c r="GM830"/>
    </row>
    <row r="831" spans="189:195" x14ac:dyDescent="0.25">
      <c r="GG831"/>
      <c r="GH831"/>
      <c r="GI831"/>
      <c r="GJ831"/>
      <c r="GK831"/>
      <c r="GL831"/>
      <c r="GM831"/>
    </row>
    <row r="832" spans="189:195" x14ac:dyDescent="0.25">
      <c r="GG832"/>
      <c r="GH832"/>
      <c r="GI832"/>
      <c r="GJ832"/>
      <c r="GK832"/>
      <c r="GL832"/>
      <c r="GM832"/>
    </row>
    <row r="833" spans="189:195" x14ac:dyDescent="0.25">
      <c r="GG833"/>
      <c r="GH833"/>
      <c r="GI833"/>
      <c r="GJ833"/>
      <c r="GK833"/>
      <c r="GL833"/>
      <c r="GM833"/>
    </row>
    <row r="834" spans="189:195" x14ac:dyDescent="0.25">
      <c r="GG834"/>
      <c r="GH834"/>
      <c r="GI834"/>
      <c r="GJ834"/>
      <c r="GK834"/>
      <c r="GL834"/>
      <c r="GM834"/>
    </row>
    <row r="835" spans="189:195" x14ac:dyDescent="0.25">
      <c r="GG835"/>
      <c r="GH835"/>
      <c r="GI835"/>
      <c r="GJ835"/>
      <c r="GK835"/>
      <c r="GL835"/>
      <c r="GM835"/>
    </row>
    <row r="836" spans="189:195" x14ac:dyDescent="0.25">
      <c r="GG836"/>
      <c r="GH836"/>
      <c r="GI836"/>
      <c r="GJ836"/>
      <c r="GK836"/>
      <c r="GL836"/>
      <c r="GM836"/>
    </row>
    <row r="837" spans="189:195" x14ac:dyDescent="0.25">
      <c r="GG837"/>
      <c r="GH837"/>
      <c r="GI837"/>
      <c r="GJ837"/>
      <c r="GK837"/>
      <c r="GL837"/>
      <c r="GM837"/>
    </row>
    <row r="838" spans="189:195" x14ac:dyDescent="0.25">
      <c r="GG838"/>
      <c r="GH838"/>
      <c r="GI838"/>
      <c r="GJ838"/>
      <c r="GK838"/>
      <c r="GL838"/>
      <c r="GM838"/>
    </row>
    <row r="839" spans="189:195" x14ac:dyDescent="0.25">
      <c r="GG839"/>
      <c r="GH839"/>
      <c r="GI839"/>
      <c r="GJ839"/>
      <c r="GK839"/>
      <c r="GL839"/>
      <c r="GM839"/>
    </row>
    <row r="840" spans="189:195" x14ac:dyDescent="0.25">
      <c r="GG840"/>
      <c r="GH840"/>
      <c r="GI840"/>
      <c r="GJ840"/>
      <c r="GK840"/>
      <c r="GL840"/>
      <c r="GM840"/>
    </row>
    <row r="841" spans="189:195" x14ac:dyDescent="0.25">
      <c r="GG841"/>
      <c r="GH841"/>
      <c r="GI841"/>
      <c r="GJ841"/>
      <c r="GK841"/>
      <c r="GL841"/>
      <c r="GM841"/>
    </row>
    <row r="842" spans="189:195" x14ac:dyDescent="0.25">
      <c r="GG842"/>
      <c r="GH842"/>
      <c r="GI842"/>
      <c r="GJ842"/>
      <c r="GK842"/>
      <c r="GL842"/>
      <c r="GM842"/>
    </row>
    <row r="843" spans="189:195" x14ac:dyDescent="0.25">
      <c r="GG843"/>
      <c r="GH843"/>
      <c r="GI843"/>
      <c r="GJ843"/>
      <c r="GK843"/>
      <c r="GL843"/>
      <c r="GM843"/>
    </row>
    <row r="844" spans="189:195" x14ac:dyDescent="0.25">
      <c r="GG844"/>
      <c r="GH844"/>
      <c r="GI844"/>
      <c r="GJ844"/>
      <c r="GK844"/>
      <c r="GL844"/>
      <c r="GM844"/>
    </row>
    <row r="845" spans="189:195" x14ac:dyDescent="0.25">
      <c r="GG845"/>
      <c r="GH845"/>
      <c r="GI845"/>
      <c r="GJ845"/>
      <c r="GK845"/>
      <c r="GL845"/>
      <c r="GM845"/>
    </row>
    <row r="846" spans="189:195" x14ac:dyDescent="0.25">
      <c r="GG846"/>
      <c r="GH846"/>
      <c r="GI846"/>
      <c r="GJ846"/>
      <c r="GK846"/>
      <c r="GL846"/>
      <c r="GM846"/>
    </row>
    <row r="847" spans="189:195" x14ac:dyDescent="0.25">
      <c r="GG847"/>
      <c r="GH847"/>
      <c r="GI847"/>
      <c r="GJ847"/>
      <c r="GK847"/>
      <c r="GL847"/>
      <c r="GM847"/>
    </row>
    <row r="848" spans="189:195" x14ac:dyDescent="0.25">
      <c r="GG848"/>
      <c r="GH848"/>
      <c r="GI848"/>
      <c r="GJ848"/>
      <c r="GK848"/>
      <c r="GL848"/>
      <c r="GM848"/>
    </row>
    <row r="849" spans="1:199" x14ac:dyDescent="0.25">
      <c r="GG849"/>
      <c r="GH849"/>
      <c r="GI849"/>
      <c r="GJ849"/>
      <c r="GK849"/>
      <c r="GL849"/>
      <c r="GM849"/>
    </row>
    <row r="850" spans="1:199" x14ac:dyDescent="0.25">
      <c r="GG850"/>
      <c r="GH850"/>
      <c r="GI850"/>
      <c r="GJ850"/>
      <c r="GK850"/>
      <c r="GL850"/>
      <c r="GM850"/>
    </row>
    <row r="851" spans="1:199" x14ac:dyDescent="0.25">
      <c r="GG851"/>
      <c r="GH851"/>
      <c r="GI851"/>
      <c r="GJ851"/>
      <c r="GK851"/>
      <c r="GL851"/>
      <c r="GM851"/>
    </row>
    <row r="852" spans="1:199" x14ac:dyDescent="0.25">
      <c r="GG852"/>
      <c r="GH852"/>
      <c r="GI852"/>
      <c r="GJ852"/>
      <c r="GK852"/>
      <c r="GL852"/>
      <c r="GM852"/>
    </row>
    <row r="853" spans="1:199" x14ac:dyDescent="0.25">
      <c r="A853" s="100"/>
      <c r="E853" s="100"/>
      <c r="AC853" s="100"/>
      <c r="AE853" s="100"/>
      <c r="GG853"/>
      <c r="GH853"/>
      <c r="GI853"/>
      <c r="GJ853"/>
      <c r="GK853"/>
      <c r="GL853"/>
      <c r="GM853"/>
      <c r="GN853" s="141"/>
      <c r="GO853" s="141"/>
      <c r="GP853" s="141"/>
      <c r="GQ853" s="141"/>
    </row>
    <row r="854" spans="1:199" x14ac:dyDescent="0.25">
      <c r="A854" s="100"/>
      <c r="E854" s="100"/>
      <c r="AC854" s="100"/>
      <c r="AE854" s="100"/>
      <c r="GG854"/>
      <c r="GH854"/>
      <c r="GI854"/>
      <c r="GJ854"/>
      <c r="GK854"/>
      <c r="GL854"/>
      <c r="GM854"/>
      <c r="GN854" s="141"/>
      <c r="GO854" s="141"/>
      <c r="GP854" s="141"/>
      <c r="GQ854" s="141"/>
    </row>
    <row r="855" spans="1:199" x14ac:dyDescent="0.25">
      <c r="A855" s="100"/>
      <c r="E855" s="100"/>
      <c r="AC855" s="100"/>
      <c r="AE855" s="100"/>
      <c r="GG855"/>
      <c r="GH855"/>
      <c r="GI855"/>
      <c r="GJ855"/>
      <c r="GK855"/>
      <c r="GL855"/>
      <c r="GM855"/>
      <c r="GN855" s="141"/>
      <c r="GO855" s="141"/>
      <c r="GP855" s="141"/>
      <c r="GQ855" s="141"/>
    </row>
    <row r="856" spans="1:199" x14ac:dyDescent="0.25">
      <c r="A856" s="100"/>
      <c r="E856" s="100"/>
      <c r="AC856" s="100"/>
      <c r="AE856" s="100"/>
      <c r="GG856"/>
      <c r="GH856"/>
      <c r="GI856"/>
      <c r="GJ856"/>
      <c r="GK856"/>
      <c r="GL856"/>
      <c r="GM856"/>
      <c r="GN856" s="141"/>
      <c r="GO856" s="141"/>
      <c r="GP856" s="141"/>
      <c r="GQ856" s="141"/>
    </row>
    <row r="857" spans="1:199" x14ac:dyDescent="0.25">
      <c r="A857" s="100"/>
      <c r="E857" s="100"/>
      <c r="AC857" s="100"/>
      <c r="AE857" s="100"/>
      <c r="GG857"/>
      <c r="GH857"/>
      <c r="GI857"/>
      <c r="GJ857"/>
      <c r="GK857"/>
      <c r="GL857"/>
      <c r="GM857"/>
      <c r="GN857" s="141"/>
      <c r="GO857" s="141"/>
      <c r="GP857" s="141"/>
      <c r="GQ857" s="141"/>
    </row>
    <row r="858" spans="1:199" x14ac:dyDescent="0.25">
      <c r="A858" s="100"/>
      <c r="E858" s="100"/>
      <c r="AC858" s="100"/>
      <c r="AE858" s="100"/>
      <c r="GG858"/>
      <c r="GH858"/>
      <c r="GI858"/>
      <c r="GJ858"/>
      <c r="GK858"/>
      <c r="GL858"/>
      <c r="GM858"/>
      <c r="GN858" s="141"/>
      <c r="GO858" s="141"/>
      <c r="GP858" s="141"/>
      <c r="GQ858" s="141"/>
    </row>
    <row r="859" spans="1:199" x14ac:dyDescent="0.25">
      <c r="A859" s="100"/>
      <c r="E859" s="100"/>
      <c r="AC859" s="100"/>
      <c r="AE859" s="100"/>
      <c r="GG859"/>
      <c r="GH859"/>
      <c r="GI859"/>
      <c r="GJ859"/>
      <c r="GK859"/>
      <c r="GL859"/>
      <c r="GM859"/>
      <c r="GN859" s="141"/>
      <c r="GO859" s="141"/>
      <c r="GP859" s="141"/>
      <c r="GQ859" s="141"/>
    </row>
    <row r="860" spans="1:199" x14ac:dyDescent="0.25">
      <c r="A860" s="100"/>
      <c r="E860" s="100"/>
      <c r="AC860" s="100"/>
      <c r="AE860" s="100"/>
      <c r="GG860"/>
      <c r="GH860"/>
      <c r="GI860"/>
      <c r="GJ860"/>
      <c r="GK860"/>
      <c r="GL860"/>
      <c r="GM860"/>
      <c r="GN860" s="141"/>
      <c r="GO860" s="141"/>
      <c r="GP860" s="141"/>
      <c r="GQ860" s="141"/>
    </row>
    <row r="861" spans="1:199" x14ac:dyDescent="0.25">
      <c r="A861" s="100"/>
      <c r="E861" s="100"/>
      <c r="AC861" s="100"/>
      <c r="AE861" s="100"/>
      <c r="GG861"/>
      <c r="GH861"/>
      <c r="GI861"/>
      <c r="GJ861"/>
      <c r="GK861"/>
      <c r="GL861"/>
      <c r="GM861"/>
      <c r="GN861" s="141"/>
      <c r="GO861" s="141"/>
      <c r="GP861" s="141"/>
      <c r="GQ861" s="141"/>
    </row>
    <row r="862" spans="1:199" x14ac:dyDescent="0.25">
      <c r="A862" s="100"/>
      <c r="E862" s="100"/>
      <c r="AC862" s="100"/>
      <c r="AE862" s="100"/>
      <c r="GG862"/>
      <c r="GH862"/>
      <c r="GI862"/>
      <c r="GJ862"/>
      <c r="GK862"/>
      <c r="GL862"/>
      <c r="GM862"/>
      <c r="GN862"/>
      <c r="GO862"/>
      <c r="GP862"/>
      <c r="GQ862"/>
    </row>
    <row r="863" spans="1:199" x14ac:dyDescent="0.25">
      <c r="A863" s="100"/>
      <c r="E863" s="100"/>
      <c r="AC863" s="100"/>
      <c r="AE863" s="100"/>
      <c r="GG863"/>
      <c r="GH863"/>
      <c r="GI863"/>
      <c r="GJ863"/>
      <c r="GK863"/>
      <c r="GL863"/>
      <c r="GM863"/>
      <c r="GN863"/>
      <c r="GO863"/>
      <c r="GP863"/>
      <c r="GQ863"/>
    </row>
    <row r="864" spans="1:199" x14ac:dyDescent="0.25">
      <c r="A864" s="100"/>
      <c r="E864" s="100"/>
      <c r="AC864" s="100"/>
      <c r="AE864" s="100"/>
      <c r="GG864"/>
      <c r="GH864"/>
      <c r="GI864"/>
      <c r="GJ864"/>
      <c r="GK864"/>
      <c r="GL864"/>
      <c r="GM864"/>
      <c r="GN864"/>
      <c r="GO864"/>
      <c r="GP864"/>
      <c r="GQ864"/>
    </row>
    <row r="865" spans="1:200" x14ac:dyDescent="0.25">
      <c r="A865" s="100"/>
      <c r="E865" s="100"/>
      <c r="AC865" s="100"/>
      <c r="AE865" s="100"/>
      <c r="GG865"/>
      <c r="GH865"/>
      <c r="GI865"/>
      <c r="GJ865"/>
      <c r="GK865"/>
      <c r="GL865"/>
      <c r="GM865"/>
      <c r="GN865"/>
      <c r="GO865"/>
      <c r="GP865"/>
      <c r="GQ865"/>
    </row>
    <row r="866" spans="1:200" x14ac:dyDescent="0.25">
      <c r="A866" s="100"/>
      <c r="E866" s="100"/>
      <c r="AC866" s="100"/>
      <c r="AE866" s="100"/>
      <c r="GG866"/>
      <c r="GH866"/>
      <c r="GI866"/>
      <c r="GJ866"/>
      <c r="GK866"/>
      <c r="GL866"/>
      <c r="GM866"/>
      <c r="GN866"/>
      <c r="GO866"/>
      <c r="GP866"/>
      <c r="GQ866"/>
    </row>
    <row r="867" spans="1:200" x14ac:dyDescent="0.25">
      <c r="A867" s="100"/>
      <c r="E867" s="100"/>
      <c r="AC867" s="100"/>
      <c r="AE867" s="100"/>
      <c r="GG867"/>
      <c r="GH867"/>
      <c r="GI867"/>
      <c r="GJ867"/>
      <c r="GK867"/>
      <c r="GL867"/>
      <c r="GM867"/>
      <c r="GN867"/>
      <c r="GO867"/>
      <c r="GP867"/>
      <c r="GQ867"/>
    </row>
    <row r="868" spans="1:200" x14ac:dyDescent="0.25">
      <c r="A868" s="100"/>
      <c r="E868" s="100"/>
      <c r="AC868" s="100"/>
      <c r="AE868" s="100"/>
      <c r="GH868"/>
      <c r="GI868"/>
      <c r="GJ868"/>
      <c r="GK868"/>
      <c r="GL868"/>
      <c r="GM868"/>
      <c r="GN868"/>
      <c r="GO868"/>
      <c r="GP868"/>
      <c r="GQ868"/>
    </row>
    <row r="869" spans="1:200" x14ac:dyDescent="0.25">
      <c r="A869" s="100"/>
      <c r="E869" s="100"/>
      <c r="AC869" s="100"/>
      <c r="AE869" s="100"/>
      <c r="GH869"/>
      <c r="GI869"/>
      <c r="GJ869"/>
      <c r="GK869"/>
      <c r="GL869"/>
      <c r="GM869"/>
      <c r="GN869"/>
      <c r="GO869"/>
      <c r="GP869"/>
      <c r="GQ869"/>
    </row>
    <row r="870" spans="1:200" x14ac:dyDescent="0.25">
      <c r="A870" s="100"/>
      <c r="E870" s="100"/>
      <c r="AC870" s="100"/>
      <c r="AE870" s="100"/>
      <c r="GH870"/>
      <c r="GI870"/>
      <c r="GJ870"/>
      <c r="GK870"/>
      <c r="GL870"/>
      <c r="GM870"/>
      <c r="GN870"/>
      <c r="GO870"/>
      <c r="GP870"/>
      <c r="GQ870"/>
    </row>
    <row r="871" spans="1:200" x14ac:dyDescent="0.25">
      <c r="A871" s="100"/>
      <c r="E871" s="100"/>
      <c r="AC871" s="100"/>
      <c r="AE871" s="100"/>
      <c r="GH871"/>
      <c r="GI871"/>
      <c r="GJ871"/>
      <c r="GK871"/>
      <c r="GL871"/>
      <c r="GM871"/>
      <c r="GN871"/>
      <c r="GO871"/>
      <c r="GP871"/>
      <c r="GQ871"/>
    </row>
    <row r="872" spans="1:200" x14ac:dyDescent="0.25">
      <c r="A872" s="100"/>
      <c r="E872" s="100"/>
      <c r="AC872" s="100"/>
      <c r="AE872" s="100"/>
      <c r="GH872"/>
      <c r="GI872"/>
      <c r="GJ872"/>
      <c r="GK872"/>
      <c r="GL872"/>
      <c r="GM872"/>
      <c r="GN872"/>
      <c r="GO872"/>
      <c r="GP872"/>
      <c r="GQ872"/>
    </row>
    <row r="873" spans="1:200" x14ac:dyDescent="0.25">
      <c r="A873" s="100"/>
      <c r="E873" s="100"/>
      <c r="AC873" s="100"/>
      <c r="AE873" s="100"/>
      <c r="GG873" s="142"/>
      <c r="GH873"/>
      <c r="GI873"/>
      <c r="GJ873"/>
      <c r="GK873"/>
      <c r="GL873"/>
      <c r="GM873"/>
      <c r="GN873"/>
      <c r="GO873"/>
      <c r="GP873"/>
      <c r="GQ873"/>
      <c r="GR873" s="141"/>
    </row>
    <row r="874" spans="1:200" x14ac:dyDescent="0.25">
      <c r="A874" s="100"/>
      <c r="E874" s="100"/>
      <c r="AC874" s="100"/>
      <c r="AE874" s="100"/>
      <c r="GG874" s="143">
        <f ca="1">NOW()</f>
        <v>43525.405080671298</v>
      </c>
      <c r="GH874"/>
      <c r="GI874"/>
      <c r="GJ874"/>
      <c r="GK874"/>
      <c r="GL874"/>
      <c r="GM874"/>
      <c r="GN874"/>
      <c r="GO874"/>
      <c r="GP874"/>
      <c r="GQ874"/>
      <c r="GR874" s="141"/>
    </row>
    <row r="875" spans="1:200" x14ac:dyDescent="0.25">
      <c r="A875" s="100"/>
      <c r="E875" s="100"/>
      <c r="AC875" s="100"/>
      <c r="AE875" s="100"/>
      <c r="GG875" s="142">
        <f ca="1">IF($GG$874&gt;GI875,0,1)</f>
        <v>0</v>
      </c>
      <c r="GH875"/>
      <c r="GI875"/>
      <c r="GJ875"/>
      <c r="GK875"/>
      <c r="GL875"/>
      <c r="GM875"/>
      <c r="GN875"/>
      <c r="GO875"/>
      <c r="GP875"/>
      <c r="GQ875"/>
      <c r="GR875" s="141"/>
    </row>
    <row r="876" spans="1:200" x14ac:dyDescent="0.25">
      <c r="A876" s="100"/>
      <c r="E876" s="100"/>
      <c r="AC876" s="100"/>
      <c r="AE876" s="100"/>
      <c r="GG876" s="142">
        <f t="shared" ref="GG876:GG919" ca="1" si="926">IF($GG$874&gt;GI876,0,1)</f>
        <v>0</v>
      </c>
      <c r="GH876"/>
      <c r="GI876"/>
      <c r="GJ876"/>
      <c r="GK876"/>
      <c r="GL876"/>
      <c r="GM876"/>
      <c r="GN876"/>
      <c r="GO876"/>
      <c r="GP876"/>
      <c r="GQ876"/>
      <c r="GR876" s="141"/>
    </row>
    <row r="877" spans="1:200" x14ac:dyDescent="0.25">
      <c r="A877" s="100"/>
      <c r="E877" s="100"/>
      <c r="AC877" s="100"/>
      <c r="AE877" s="100"/>
      <c r="GG877" s="142">
        <f t="shared" ca="1" si="926"/>
        <v>0</v>
      </c>
      <c r="GH877"/>
      <c r="GI877"/>
      <c r="GJ877"/>
      <c r="GK877"/>
      <c r="GL877"/>
      <c r="GM877"/>
      <c r="GN877"/>
      <c r="GO877"/>
      <c r="GP877"/>
      <c r="GQ877"/>
      <c r="GR877" s="141"/>
    </row>
    <row r="878" spans="1:200" x14ac:dyDescent="0.25">
      <c r="A878" s="100"/>
      <c r="E878" s="100"/>
      <c r="AC878" s="100"/>
      <c r="AE878" s="100"/>
      <c r="GG878" s="142">
        <f t="shared" ca="1" si="926"/>
        <v>0</v>
      </c>
      <c r="GH878"/>
      <c r="GI878"/>
      <c r="GJ878"/>
      <c r="GK878"/>
      <c r="GL878"/>
      <c r="GM878"/>
      <c r="GN878"/>
      <c r="GO878"/>
      <c r="GP878"/>
      <c r="GQ878"/>
      <c r="GR878" s="141"/>
    </row>
    <row r="879" spans="1:200" x14ac:dyDescent="0.25">
      <c r="A879" s="100"/>
      <c r="E879" s="100"/>
      <c r="AC879" s="100"/>
      <c r="AE879" s="100"/>
      <c r="GG879" s="142">
        <f t="shared" ca="1" si="926"/>
        <v>0</v>
      </c>
      <c r="GH879"/>
      <c r="GI879"/>
      <c r="GJ879"/>
      <c r="GK879"/>
      <c r="GL879"/>
      <c r="GM879"/>
      <c r="GN879"/>
      <c r="GO879"/>
      <c r="GP879"/>
      <c r="GQ879"/>
      <c r="GR879" s="141"/>
    </row>
    <row r="880" spans="1:200" x14ac:dyDescent="0.25">
      <c r="A880" s="100"/>
      <c r="E880" s="100"/>
      <c r="AC880" s="100"/>
      <c r="AE880" s="100"/>
      <c r="GG880" s="142">
        <f t="shared" ca="1" si="926"/>
        <v>0</v>
      </c>
      <c r="GH880"/>
      <c r="GI880"/>
      <c r="GJ880"/>
      <c r="GK880"/>
      <c r="GL880"/>
      <c r="GM880"/>
      <c r="GN880"/>
      <c r="GO880"/>
      <c r="GP880"/>
      <c r="GQ880"/>
      <c r="GR880" s="141"/>
    </row>
    <row r="881" spans="1:202" x14ac:dyDescent="0.25">
      <c r="A881" s="100"/>
      <c r="E881" s="100"/>
      <c r="AC881" s="100"/>
      <c r="AE881" s="100"/>
      <c r="GG881" s="142">
        <f t="shared" ca="1" si="926"/>
        <v>0</v>
      </c>
      <c r="GH881"/>
      <c r="GI881"/>
      <c r="GJ881"/>
      <c r="GK881"/>
      <c r="GL881"/>
      <c r="GM881"/>
      <c r="GN881"/>
      <c r="GO881"/>
      <c r="GP881"/>
      <c r="GQ881"/>
      <c r="GR881" s="141"/>
    </row>
    <row r="882" spans="1:202" x14ac:dyDescent="0.25">
      <c r="A882" s="100"/>
      <c r="E882" s="100"/>
      <c r="AC882" s="100"/>
      <c r="AE882" s="100"/>
      <c r="GG882" s="142">
        <f t="shared" ca="1" si="926"/>
        <v>0</v>
      </c>
      <c r="GH882"/>
      <c r="GI882"/>
      <c r="GJ882"/>
      <c r="GK882"/>
      <c r="GL882"/>
      <c r="GM882"/>
      <c r="GN882"/>
      <c r="GO882"/>
      <c r="GP882"/>
      <c r="GQ882"/>
      <c r="GR882" s="141"/>
    </row>
    <row r="883" spans="1:202" x14ac:dyDescent="0.25">
      <c r="A883" s="100"/>
      <c r="E883" s="100"/>
      <c r="AC883" s="100"/>
      <c r="AE883" s="100"/>
      <c r="GG883" s="142">
        <f t="shared" ca="1" si="926"/>
        <v>0</v>
      </c>
      <c r="GH883"/>
      <c r="GI883"/>
      <c r="GJ883"/>
      <c r="GK883"/>
      <c r="GL883"/>
      <c r="GM883"/>
      <c r="GN883"/>
      <c r="GO883"/>
      <c r="GP883"/>
      <c r="GQ883"/>
      <c r="GR883" s="141"/>
    </row>
    <row r="884" spans="1:202" x14ac:dyDescent="0.25">
      <c r="A884" s="100"/>
      <c r="E884" s="100"/>
      <c r="AC884" s="100"/>
      <c r="AE884" s="100"/>
      <c r="GG884" s="142">
        <f t="shared" ca="1" si="926"/>
        <v>0</v>
      </c>
      <c r="GH884"/>
      <c r="GI884"/>
      <c r="GJ884"/>
      <c r="GK884"/>
      <c r="GL884"/>
      <c r="GM884"/>
      <c r="GN884"/>
      <c r="GO884"/>
      <c r="GP884"/>
      <c r="GQ884"/>
      <c r="GR884" s="141"/>
    </row>
    <row r="885" spans="1:202" x14ac:dyDescent="0.25">
      <c r="A885" s="100"/>
      <c r="E885" s="100"/>
      <c r="AC885" s="100"/>
      <c r="AE885" s="100"/>
      <c r="GG885" s="142">
        <f t="shared" ca="1" si="926"/>
        <v>0</v>
      </c>
      <c r="GH885"/>
      <c r="GI885"/>
      <c r="GJ885"/>
      <c r="GK885"/>
      <c r="GL885"/>
      <c r="GM885"/>
      <c r="GN885"/>
      <c r="GO885"/>
      <c r="GP885"/>
      <c r="GQ885"/>
      <c r="GR885" s="141"/>
    </row>
    <row r="886" spans="1:202" x14ac:dyDescent="0.25">
      <c r="A886" s="100"/>
      <c r="E886" s="100"/>
      <c r="AC886" s="100"/>
      <c r="AE886" s="100"/>
      <c r="GG886" s="142">
        <f t="shared" ca="1" si="926"/>
        <v>0</v>
      </c>
      <c r="GH886"/>
      <c r="GI886"/>
      <c r="GJ886"/>
      <c r="GK886"/>
      <c r="GL886"/>
      <c r="GM886"/>
      <c r="GN886"/>
      <c r="GO886"/>
      <c r="GP886"/>
      <c r="GQ886"/>
      <c r="GR886" s="141"/>
    </row>
    <row r="887" spans="1:202" x14ac:dyDescent="0.25">
      <c r="A887" s="100"/>
      <c r="E887" s="100"/>
      <c r="AC887" s="100"/>
      <c r="AE887" s="100"/>
      <c r="GG887" s="142">
        <f t="shared" ca="1" si="926"/>
        <v>0</v>
      </c>
      <c r="GH887"/>
      <c r="GI887"/>
      <c r="GJ887"/>
      <c r="GK887"/>
      <c r="GL887"/>
      <c r="GM887"/>
      <c r="GN887"/>
      <c r="GO887"/>
      <c r="GP887"/>
      <c r="GQ887"/>
      <c r="GR887" s="141"/>
    </row>
    <row r="888" spans="1:202" x14ac:dyDescent="0.25">
      <c r="A888" s="100"/>
      <c r="E888" s="100"/>
      <c r="AC888" s="100"/>
      <c r="AE888" s="100"/>
      <c r="GG888" s="142">
        <f t="shared" ca="1" si="926"/>
        <v>0</v>
      </c>
      <c r="GH888"/>
      <c r="GI888"/>
      <c r="GJ888"/>
      <c r="GK888"/>
      <c r="GL888"/>
      <c r="GM888"/>
      <c r="GN888"/>
      <c r="GO888"/>
      <c r="GP888"/>
      <c r="GQ888"/>
      <c r="GR888" s="141"/>
    </row>
    <row r="889" spans="1:202" x14ac:dyDescent="0.25">
      <c r="A889" s="100"/>
      <c r="E889" s="100"/>
      <c r="AC889" s="100"/>
      <c r="AE889" s="100"/>
      <c r="GG889" s="142">
        <f t="shared" ca="1" si="926"/>
        <v>0</v>
      </c>
      <c r="GH889"/>
      <c r="GI889"/>
      <c r="GJ889"/>
      <c r="GK889"/>
      <c r="GL889"/>
      <c r="GM889"/>
      <c r="GN889"/>
      <c r="GO889"/>
      <c r="GP889"/>
      <c r="GQ889"/>
      <c r="GR889" s="141"/>
    </row>
    <row r="890" spans="1:202" x14ac:dyDescent="0.25">
      <c r="A890" s="100"/>
      <c r="E890" s="100"/>
      <c r="AC890" s="100"/>
      <c r="AE890" s="100"/>
      <c r="GG890" s="142">
        <f t="shared" ca="1" si="926"/>
        <v>0</v>
      </c>
      <c r="GH890"/>
      <c r="GI890"/>
      <c r="GJ890"/>
      <c r="GK890"/>
      <c r="GL890"/>
      <c r="GM890"/>
      <c r="GN890"/>
      <c r="GO890"/>
      <c r="GP890"/>
      <c r="GQ890"/>
      <c r="GR890"/>
      <c r="GS890"/>
      <c r="GT890"/>
    </row>
    <row r="891" spans="1:202" x14ac:dyDescent="0.25">
      <c r="A891" s="100"/>
      <c r="E891" s="100"/>
      <c r="AC891" s="100"/>
      <c r="AE891" s="100"/>
      <c r="GG891" s="142">
        <f t="shared" ca="1" si="926"/>
        <v>0</v>
      </c>
      <c r="GH891"/>
      <c r="GI891"/>
      <c r="GJ891"/>
      <c r="GK891"/>
      <c r="GL891"/>
      <c r="GM891"/>
      <c r="GN891"/>
      <c r="GO891"/>
      <c r="GP891"/>
      <c r="GQ891"/>
      <c r="GR891"/>
      <c r="GS891"/>
      <c r="GT891"/>
    </row>
    <row r="892" spans="1:202" x14ac:dyDescent="0.25">
      <c r="A892" s="100"/>
      <c r="E892" s="100"/>
      <c r="AC892" s="100"/>
      <c r="AE892" s="100"/>
      <c r="GG892" s="142">
        <f t="shared" ca="1" si="926"/>
        <v>0</v>
      </c>
      <c r="GH892"/>
      <c r="GI892"/>
      <c r="GJ892"/>
      <c r="GK892"/>
      <c r="GL892"/>
      <c r="GM892"/>
      <c r="GN892"/>
      <c r="GO892"/>
      <c r="GP892"/>
      <c r="GQ892"/>
      <c r="GR892"/>
      <c r="GS892"/>
      <c r="GT892"/>
    </row>
    <row r="893" spans="1:202" x14ac:dyDescent="0.25">
      <c r="A893" s="100"/>
      <c r="E893" s="100"/>
      <c r="AC893" s="100"/>
      <c r="AE893" s="100"/>
      <c r="GG893" s="142">
        <f t="shared" ca="1" si="926"/>
        <v>0</v>
      </c>
      <c r="GH893"/>
      <c r="GI893"/>
      <c r="GJ893"/>
      <c r="GK893"/>
      <c r="GL893"/>
      <c r="GM893"/>
      <c r="GN893"/>
      <c r="GO893"/>
      <c r="GP893"/>
      <c r="GQ893"/>
      <c r="GR893"/>
      <c r="GS893"/>
      <c r="GT893"/>
    </row>
    <row r="894" spans="1:202" x14ac:dyDescent="0.25">
      <c r="A894" s="100"/>
      <c r="E894" s="100"/>
      <c r="AC894" s="100"/>
      <c r="AE894" s="100"/>
      <c r="GG894" s="142">
        <f t="shared" ca="1" si="926"/>
        <v>0</v>
      </c>
      <c r="GH894"/>
      <c r="GI894"/>
      <c r="GJ894"/>
      <c r="GK894"/>
      <c r="GL894"/>
      <c r="GM894"/>
      <c r="GN894"/>
      <c r="GO894"/>
      <c r="GP894"/>
      <c r="GQ894"/>
      <c r="GR894"/>
      <c r="GS894"/>
      <c r="GT894"/>
    </row>
    <row r="895" spans="1:202" x14ac:dyDescent="0.25">
      <c r="A895" s="100"/>
      <c r="E895" s="100"/>
      <c r="AC895" s="100"/>
      <c r="AE895" s="100"/>
      <c r="GG895" s="142">
        <f t="shared" ca="1" si="926"/>
        <v>0</v>
      </c>
      <c r="GH895"/>
      <c r="GI895"/>
      <c r="GJ895"/>
      <c r="GK895"/>
      <c r="GL895"/>
      <c r="GM895"/>
      <c r="GN895"/>
      <c r="GO895"/>
      <c r="GP895"/>
      <c r="GQ895"/>
      <c r="GR895"/>
      <c r="GS895"/>
      <c r="GT895"/>
    </row>
    <row r="896" spans="1:202" x14ac:dyDescent="0.25">
      <c r="A896" s="100"/>
      <c r="E896" s="100"/>
      <c r="AC896" s="100"/>
      <c r="AE896" s="100"/>
      <c r="GG896" s="142">
        <f t="shared" ca="1" si="926"/>
        <v>0</v>
      </c>
      <c r="GH896"/>
      <c r="GI896"/>
      <c r="GJ896"/>
      <c r="GK896"/>
      <c r="GL896"/>
      <c r="GM896"/>
      <c r="GN896"/>
      <c r="GO896"/>
      <c r="GP896"/>
      <c r="GQ896"/>
      <c r="GR896"/>
      <c r="GS896"/>
      <c r="GT896"/>
    </row>
    <row r="897" spans="1:202" x14ac:dyDescent="0.25">
      <c r="A897" s="100"/>
      <c r="E897" s="100"/>
      <c r="AC897" s="100"/>
      <c r="AE897" s="100"/>
      <c r="GG897" s="142">
        <f t="shared" ca="1" si="926"/>
        <v>0</v>
      </c>
      <c r="GH897"/>
      <c r="GI897"/>
      <c r="GJ897"/>
      <c r="GK897"/>
      <c r="GL897"/>
      <c r="GM897"/>
      <c r="GN897"/>
      <c r="GO897"/>
      <c r="GP897"/>
      <c r="GQ897"/>
      <c r="GR897"/>
      <c r="GS897"/>
      <c r="GT897"/>
    </row>
    <row r="898" spans="1:202" x14ac:dyDescent="0.25">
      <c r="A898" s="100"/>
      <c r="E898" s="100"/>
      <c r="AC898" s="100"/>
      <c r="AE898" s="100"/>
      <c r="GG898" s="142">
        <f t="shared" ca="1" si="926"/>
        <v>0</v>
      </c>
      <c r="GH898"/>
      <c r="GI898"/>
      <c r="GJ898"/>
      <c r="GK898"/>
      <c r="GL898"/>
      <c r="GM898"/>
      <c r="GN898"/>
      <c r="GO898"/>
      <c r="GP898"/>
      <c r="GQ898"/>
      <c r="GR898"/>
      <c r="GS898"/>
      <c r="GT898"/>
    </row>
    <row r="899" spans="1:202" x14ac:dyDescent="0.25">
      <c r="A899" s="100"/>
      <c r="E899" s="100"/>
      <c r="AC899" s="100"/>
      <c r="AE899" s="100"/>
      <c r="GG899" s="142">
        <f t="shared" ca="1" si="926"/>
        <v>0</v>
      </c>
      <c r="GH899"/>
      <c r="GI899"/>
      <c r="GJ899"/>
      <c r="GK899"/>
      <c r="GL899"/>
      <c r="GM899"/>
      <c r="GN899"/>
      <c r="GO899"/>
      <c r="GP899"/>
      <c r="GQ899"/>
      <c r="GR899"/>
      <c r="GS899"/>
      <c r="GT899"/>
    </row>
    <row r="900" spans="1:202" x14ac:dyDescent="0.25">
      <c r="A900" s="100"/>
      <c r="E900" s="100"/>
      <c r="AC900" s="100"/>
      <c r="AE900" s="100"/>
      <c r="GG900" s="142">
        <f t="shared" ca="1" si="926"/>
        <v>0</v>
      </c>
      <c r="GH900"/>
      <c r="GI900"/>
      <c r="GJ900"/>
      <c r="GK900"/>
      <c r="GL900"/>
      <c r="GM900"/>
      <c r="GN900"/>
      <c r="GO900"/>
      <c r="GP900"/>
      <c r="GQ900"/>
      <c r="GR900"/>
      <c r="GS900"/>
      <c r="GT900"/>
    </row>
    <row r="901" spans="1:202" x14ac:dyDescent="0.25">
      <c r="A901" s="100"/>
      <c r="E901" s="100"/>
      <c r="AC901" s="100"/>
      <c r="AE901" s="100"/>
      <c r="GG901" s="142">
        <f t="shared" ca="1" si="926"/>
        <v>0</v>
      </c>
      <c r="GH901"/>
      <c r="GI901"/>
      <c r="GJ901"/>
      <c r="GK901"/>
      <c r="GL901"/>
      <c r="GM901"/>
      <c r="GN901"/>
      <c r="GO901"/>
      <c r="GP901"/>
      <c r="GQ901"/>
      <c r="GR901"/>
      <c r="GS901"/>
      <c r="GT901"/>
    </row>
    <row r="902" spans="1:202" x14ac:dyDescent="0.25">
      <c r="A902" s="100"/>
      <c r="E902" s="100"/>
      <c r="AC902" s="100"/>
      <c r="AE902" s="100"/>
      <c r="GG902" s="142">
        <f t="shared" ca="1" si="926"/>
        <v>0</v>
      </c>
      <c r="GH902"/>
      <c r="GI902"/>
      <c r="GJ902"/>
      <c r="GK902"/>
      <c r="GL902"/>
      <c r="GM902"/>
      <c r="GN902"/>
      <c r="GO902"/>
      <c r="GP902"/>
      <c r="GQ902"/>
      <c r="GR902"/>
      <c r="GS902"/>
      <c r="GT902"/>
    </row>
    <row r="903" spans="1:202" x14ac:dyDescent="0.25">
      <c r="A903" s="100"/>
      <c r="E903" s="100"/>
      <c r="AC903" s="100"/>
      <c r="AE903" s="100"/>
      <c r="GG903" s="142">
        <f t="shared" ca="1" si="926"/>
        <v>0</v>
      </c>
      <c r="GH903"/>
      <c r="GI903"/>
      <c r="GJ903"/>
      <c r="GK903"/>
      <c r="GL903"/>
      <c r="GM903"/>
      <c r="GN903"/>
      <c r="GO903"/>
      <c r="GP903"/>
      <c r="GQ903"/>
      <c r="GR903"/>
      <c r="GS903"/>
      <c r="GT903"/>
    </row>
    <row r="904" spans="1:202" x14ac:dyDescent="0.25">
      <c r="A904" s="100"/>
      <c r="E904" s="100"/>
      <c r="AC904" s="100"/>
      <c r="AE904" s="100"/>
      <c r="GG904" s="142">
        <f t="shared" ca="1" si="926"/>
        <v>0</v>
      </c>
      <c r="GH904"/>
      <c r="GI904"/>
      <c r="GJ904"/>
      <c r="GK904"/>
      <c r="GL904"/>
      <c r="GM904"/>
      <c r="GN904"/>
      <c r="GO904"/>
      <c r="GP904"/>
      <c r="GQ904"/>
      <c r="GR904"/>
      <c r="GS904"/>
      <c r="GT904"/>
    </row>
    <row r="905" spans="1:202" x14ac:dyDescent="0.25">
      <c r="A905" s="100"/>
      <c r="E905" s="100"/>
      <c r="AC905" s="100"/>
      <c r="AE905" s="100"/>
      <c r="GG905" s="142">
        <f t="shared" ca="1" si="926"/>
        <v>0</v>
      </c>
      <c r="GH905"/>
      <c r="GI905"/>
      <c r="GJ905"/>
      <c r="GK905"/>
      <c r="GL905"/>
      <c r="GM905"/>
      <c r="GN905"/>
      <c r="GO905"/>
      <c r="GP905"/>
      <c r="GQ905"/>
      <c r="GR905"/>
      <c r="GS905"/>
      <c r="GT905"/>
    </row>
    <row r="906" spans="1:202" x14ac:dyDescent="0.25">
      <c r="A906" s="100"/>
      <c r="E906" s="100"/>
      <c r="AC906" s="100"/>
      <c r="AE906" s="100"/>
      <c r="GG906" s="142">
        <f t="shared" ca="1" si="926"/>
        <v>0</v>
      </c>
      <c r="GH906"/>
      <c r="GI906"/>
      <c r="GJ906"/>
      <c r="GK906"/>
      <c r="GL906"/>
      <c r="GM906"/>
      <c r="GN906"/>
      <c r="GO906"/>
      <c r="GP906"/>
      <c r="GQ906"/>
      <c r="GR906"/>
      <c r="GS906"/>
      <c r="GT906"/>
    </row>
    <row r="907" spans="1:202" x14ac:dyDescent="0.25">
      <c r="A907" s="100"/>
      <c r="E907" s="100"/>
      <c r="AC907" s="100"/>
      <c r="AE907" s="100"/>
      <c r="GG907" s="142">
        <f t="shared" ca="1" si="926"/>
        <v>0</v>
      </c>
      <c r="GH907"/>
      <c r="GI907"/>
      <c r="GJ907"/>
      <c r="GK907"/>
      <c r="GL907"/>
      <c r="GM907"/>
      <c r="GN907"/>
      <c r="GO907"/>
      <c r="GP907"/>
      <c r="GQ907"/>
      <c r="GR907"/>
      <c r="GS907"/>
      <c r="GT907"/>
    </row>
    <row r="908" spans="1:202" x14ac:dyDescent="0.25">
      <c r="A908" s="100"/>
      <c r="E908" s="100"/>
      <c r="AC908" s="100"/>
      <c r="AE908" s="100"/>
      <c r="GG908" s="142">
        <f t="shared" ca="1" si="926"/>
        <v>0</v>
      </c>
      <c r="GH908"/>
      <c r="GI908"/>
      <c r="GJ908"/>
      <c r="GK908"/>
      <c r="GL908"/>
      <c r="GM908"/>
      <c r="GN908"/>
      <c r="GO908"/>
      <c r="GP908"/>
      <c r="GQ908"/>
      <c r="GR908"/>
      <c r="GS908"/>
      <c r="GT908"/>
    </row>
    <row r="909" spans="1:202" x14ac:dyDescent="0.25">
      <c r="A909" s="100"/>
      <c r="E909" s="100"/>
      <c r="AC909" s="100"/>
      <c r="AE909" s="100"/>
      <c r="GG909" s="142">
        <f t="shared" ca="1" si="926"/>
        <v>0</v>
      </c>
      <c r="GH909"/>
      <c r="GI909"/>
      <c r="GJ909"/>
      <c r="GK909"/>
      <c r="GL909"/>
      <c r="GM909"/>
      <c r="GN909"/>
      <c r="GO909"/>
      <c r="GP909"/>
      <c r="GQ909"/>
      <c r="GR909"/>
      <c r="GS909"/>
      <c r="GT909"/>
    </row>
    <row r="910" spans="1:202" x14ac:dyDescent="0.25">
      <c r="A910" s="100"/>
      <c r="E910" s="100"/>
      <c r="AC910" s="100"/>
      <c r="AE910" s="100"/>
      <c r="GG910" s="142">
        <f t="shared" ca="1" si="926"/>
        <v>0</v>
      </c>
      <c r="GH910"/>
      <c r="GI910"/>
      <c r="GJ910"/>
      <c r="GK910"/>
      <c r="GL910"/>
      <c r="GM910"/>
      <c r="GN910"/>
      <c r="GO910"/>
      <c r="GP910"/>
      <c r="GQ910"/>
      <c r="GR910"/>
      <c r="GS910"/>
      <c r="GT910"/>
    </row>
    <row r="911" spans="1:202" x14ac:dyDescent="0.25">
      <c r="A911" s="100"/>
      <c r="E911" s="100"/>
      <c r="AC911" s="100"/>
      <c r="AE911" s="100"/>
      <c r="GG911" s="142">
        <f t="shared" ca="1" si="926"/>
        <v>0</v>
      </c>
      <c r="GH911"/>
      <c r="GI911"/>
      <c r="GJ911"/>
      <c r="GK911"/>
      <c r="GL911"/>
      <c r="GM911"/>
      <c r="GN911"/>
      <c r="GO911"/>
      <c r="GP911"/>
      <c r="GQ911"/>
      <c r="GR911"/>
      <c r="GS911"/>
      <c r="GT911"/>
    </row>
    <row r="912" spans="1:202" x14ac:dyDescent="0.25">
      <c r="A912" s="100"/>
      <c r="E912" s="100"/>
      <c r="AC912" s="100"/>
      <c r="AE912" s="100"/>
      <c r="GG912" s="142">
        <f t="shared" ca="1" si="926"/>
        <v>0</v>
      </c>
      <c r="GH912"/>
      <c r="GI912"/>
      <c r="GJ912"/>
      <c r="GK912"/>
      <c r="GL912"/>
      <c r="GM912"/>
      <c r="GN912"/>
      <c r="GO912"/>
      <c r="GP912"/>
      <c r="GQ912"/>
      <c r="GR912"/>
      <c r="GS912"/>
      <c r="GT912"/>
    </row>
    <row r="913" spans="1:202" x14ac:dyDescent="0.25">
      <c r="A913" s="100"/>
      <c r="E913" s="100"/>
      <c r="AC913" s="100"/>
      <c r="AE913" s="100"/>
      <c r="GG913" s="142">
        <f t="shared" ca="1" si="926"/>
        <v>0</v>
      </c>
      <c r="GH913"/>
      <c r="GI913"/>
      <c r="GJ913"/>
      <c r="GK913"/>
      <c r="GL913"/>
      <c r="GM913"/>
      <c r="GN913"/>
      <c r="GO913"/>
      <c r="GP913"/>
      <c r="GQ913"/>
      <c r="GR913"/>
      <c r="GS913"/>
      <c r="GT913"/>
    </row>
    <row r="914" spans="1:202" x14ac:dyDescent="0.25">
      <c r="A914" s="100"/>
      <c r="E914" s="100"/>
      <c r="AC914" s="100"/>
      <c r="AE914" s="100"/>
      <c r="GG914" s="142">
        <f t="shared" ca="1" si="926"/>
        <v>0</v>
      </c>
      <c r="GH914"/>
      <c r="GI914"/>
      <c r="GJ914"/>
      <c r="GK914"/>
      <c r="GL914"/>
      <c r="GM914"/>
      <c r="GN914"/>
      <c r="GO914"/>
      <c r="GP914"/>
      <c r="GQ914"/>
      <c r="GR914"/>
      <c r="GS914"/>
      <c r="GT914"/>
    </row>
    <row r="915" spans="1:202" x14ac:dyDescent="0.25">
      <c r="A915" s="100"/>
      <c r="E915" s="100"/>
      <c r="AC915" s="100"/>
      <c r="AE915" s="100"/>
      <c r="GG915" s="142">
        <f t="shared" ca="1" si="926"/>
        <v>0</v>
      </c>
      <c r="GH915"/>
      <c r="GI915"/>
      <c r="GJ915"/>
      <c r="GK915"/>
      <c r="GL915"/>
      <c r="GM915"/>
      <c r="GN915"/>
      <c r="GO915"/>
      <c r="GP915"/>
      <c r="GQ915"/>
      <c r="GR915"/>
      <c r="GS915"/>
      <c r="GT915"/>
    </row>
    <row r="916" spans="1:202" x14ac:dyDescent="0.25">
      <c r="A916" s="100"/>
      <c r="E916" s="100"/>
      <c r="AC916" s="100"/>
      <c r="AE916" s="100"/>
      <c r="GG916" s="142">
        <f t="shared" ca="1" si="926"/>
        <v>0</v>
      </c>
      <c r="GH916"/>
      <c r="GI916"/>
      <c r="GJ916"/>
      <c r="GK916"/>
      <c r="GL916"/>
      <c r="GM916"/>
      <c r="GN916"/>
      <c r="GO916"/>
      <c r="GP916"/>
      <c r="GQ916"/>
      <c r="GR916"/>
      <c r="GS916"/>
      <c r="GT916"/>
    </row>
    <row r="917" spans="1:202" x14ac:dyDescent="0.25">
      <c r="A917" s="100"/>
      <c r="E917" s="100"/>
      <c r="AC917" s="100"/>
      <c r="AE917" s="100"/>
      <c r="GG917" s="142">
        <f t="shared" ca="1" si="926"/>
        <v>0</v>
      </c>
      <c r="GH917"/>
      <c r="GI917"/>
      <c r="GJ917"/>
      <c r="GK917"/>
      <c r="GL917"/>
      <c r="GM917"/>
      <c r="GN917"/>
      <c r="GO917"/>
      <c r="GP917"/>
      <c r="GQ917"/>
      <c r="GR917"/>
      <c r="GS917"/>
      <c r="GT917"/>
    </row>
    <row r="918" spans="1:202" x14ac:dyDescent="0.25">
      <c r="A918" s="100"/>
      <c r="E918" s="100"/>
      <c r="AC918" s="100"/>
      <c r="AE918" s="100"/>
      <c r="GG918" s="142">
        <f t="shared" ca="1" si="926"/>
        <v>0</v>
      </c>
      <c r="GH918"/>
      <c r="GI918"/>
      <c r="GJ918"/>
      <c r="GK918"/>
      <c r="GL918"/>
      <c r="GM918"/>
      <c r="GN918"/>
      <c r="GO918"/>
      <c r="GP918"/>
      <c r="GQ918"/>
      <c r="GR918"/>
      <c r="GS918"/>
      <c r="GT918"/>
    </row>
    <row r="919" spans="1:202" x14ac:dyDescent="0.25">
      <c r="A919" s="100"/>
      <c r="E919" s="100"/>
      <c r="AC919" s="100"/>
      <c r="AE919" s="100"/>
      <c r="GG919" s="142">
        <f t="shared" ca="1" si="926"/>
        <v>0</v>
      </c>
      <c r="GH919"/>
      <c r="GI919"/>
      <c r="GJ919"/>
      <c r="GK919"/>
      <c r="GL919"/>
      <c r="GM919"/>
      <c r="GN919"/>
      <c r="GO919"/>
      <c r="GP919"/>
      <c r="GQ919"/>
      <c r="GR919"/>
      <c r="GS919"/>
      <c r="GT919"/>
    </row>
    <row r="920" spans="1:202" x14ac:dyDescent="0.25">
      <c r="A920" s="100"/>
      <c r="E920" s="100"/>
      <c r="AC920" s="100"/>
      <c r="AE920" s="100"/>
      <c r="GG920" s="142"/>
      <c r="GH920"/>
      <c r="GI920"/>
      <c r="GJ920"/>
      <c r="GK920"/>
      <c r="GL920"/>
      <c r="GM920"/>
      <c r="GN920"/>
      <c r="GO920"/>
      <c r="GP920"/>
      <c r="GQ920"/>
      <c r="GR920"/>
      <c r="GS920"/>
      <c r="GT920"/>
    </row>
    <row r="921" spans="1:202" x14ac:dyDescent="0.25">
      <c r="A921" s="100"/>
      <c r="E921" s="100"/>
      <c r="AC921" s="100"/>
      <c r="AE921" s="100"/>
      <c r="GH921"/>
      <c r="GI921"/>
      <c r="GJ921"/>
      <c r="GK921"/>
      <c r="GL921"/>
      <c r="GM921"/>
      <c r="GN921"/>
      <c r="GO921"/>
      <c r="GP921"/>
      <c r="GQ921"/>
      <c r="GR921"/>
      <c r="GS921"/>
      <c r="GT921"/>
    </row>
    <row r="922" spans="1:202" x14ac:dyDescent="0.25">
      <c r="A922" s="100"/>
      <c r="E922" s="100"/>
      <c r="AC922" s="100"/>
      <c r="AE922" s="100"/>
      <c r="GH922"/>
      <c r="GI922"/>
      <c r="GJ922"/>
      <c r="GK922"/>
      <c r="GL922"/>
      <c r="GM922"/>
      <c r="GN922"/>
      <c r="GO922"/>
      <c r="GP922"/>
      <c r="GQ922"/>
      <c r="GR922"/>
      <c r="GS922"/>
      <c r="GT922"/>
    </row>
    <row r="923" spans="1:202" x14ac:dyDescent="0.25">
      <c r="A923" s="100"/>
      <c r="E923" s="100"/>
      <c r="AC923" s="100"/>
      <c r="AE923" s="100"/>
      <c r="GH923"/>
      <c r="GI923"/>
      <c r="GJ923"/>
      <c r="GK923"/>
      <c r="GL923"/>
      <c r="GM923"/>
      <c r="GN923"/>
      <c r="GO923"/>
      <c r="GP923"/>
      <c r="GQ923"/>
      <c r="GR923"/>
      <c r="GS923"/>
      <c r="GT923"/>
    </row>
    <row r="924" spans="1:202" x14ac:dyDescent="0.25">
      <c r="A924" s="100"/>
      <c r="E924" s="100"/>
      <c r="AC924" s="100"/>
      <c r="AE924" s="100"/>
      <c r="GH924"/>
      <c r="GI924"/>
      <c r="GJ924"/>
      <c r="GK924"/>
      <c r="GL924"/>
      <c r="GM924"/>
      <c r="GN924"/>
      <c r="GO924"/>
      <c r="GP924"/>
      <c r="GQ924"/>
      <c r="GR924"/>
      <c r="GS924"/>
      <c r="GT924"/>
    </row>
    <row r="925" spans="1:202" x14ac:dyDescent="0.25">
      <c r="A925" s="100"/>
      <c r="E925" s="100"/>
      <c r="AC925" s="100"/>
      <c r="AE925" s="100"/>
      <c r="GH925"/>
      <c r="GI925"/>
      <c r="GJ925"/>
      <c r="GK925"/>
      <c r="GL925"/>
      <c r="GM925"/>
      <c r="GN925"/>
      <c r="GO925"/>
      <c r="GP925"/>
      <c r="GQ925"/>
      <c r="GR925"/>
      <c r="GS925"/>
      <c r="GT925"/>
    </row>
    <row r="926" spans="1:202" x14ac:dyDescent="0.25">
      <c r="A926" s="100"/>
      <c r="E926" s="100"/>
      <c r="AC926" s="100"/>
      <c r="AE926" s="100"/>
      <c r="GH926"/>
      <c r="GI926"/>
      <c r="GJ926"/>
      <c r="GK926"/>
      <c r="GL926"/>
      <c r="GM926"/>
      <c r="GN926"/>
      <c r="GO926"/>
      <c r="GP926"/>
      <c r="GQ926"/>
      <c r="GR926"/>
      <c r="GS926"/>
      <c r="GT926"/>
    </row>
    <row r="927" spans="1:202" x14ac:dyDescent="0.25">
      <c r="A927" s="100"/>
      <c r="E927" s="100"/>
      <c r="AC927" s="100"/>
      <c r="AE927" s="100"/>
      <c r="GH927"/>
      <c r="GI927"/>
      <c r="GJ927"/>
      <c r="GK927"/>
      <c r="GL927"/>
      <c r="GM927"/>
      <c r="GN927"/>
      <c r="GO927"/>
      <c r="GP927"/>
      <c r="GQ927"/>
      <c r="GR927"/>
      <c r="GS927"/>
      <c r="GT927"/>
    </row>
    <row r="928" spans="1:202" x14ac:dyDescent="0.25">
      <c r="A928" s="100"/>
      <c r="E928" s="100"/>
      <c r="AC928" s="100"/>
      <c r="AE928" s="100"/>
      <c r="GH928"/>
      <c r="GI928"/>
      <c r="GJ928"/>
      <c r="GK928"/>
      <c r="GL928"/>
      <c r="GM928"/>
      <c r="GN928"/>
      <c r="GO928"/>
      <c r="GP928"/>
      <c r="GQ928"/>
      <c r="GR928"/>
      <c r="GS928"/>
      <c r="GT928"/>
    </row>
    <row r="929" spans="1:202" x14ac:dyDescent="0.25">
      <c r="A929" s="100"/>
      <c r="E929" s="100"/>
      <c r="AC929" s="100"/>
      <c r="AE929" s="100"/>
      <c r="GH929"/>
      <c r="GI929"/>
      <c r="GJ929"/>
      <c r="GK929"/>
      <c r="GL929"/>
      <c r="GM929"/>
      <c r="GN929"/>
      <c r="GO929"/>
      <c r="GP929"/>
      <c r="GQ929"/>
      <c r="GR929"/>
      <c r="GS929"/>
      <c r="GT929"/>
    </row>
    <row r="930" spans="1:202" x14ac:dyDescent="0.25">
      <c r="A930" s="100"/>
      <c r="E930" s="100"/>
      <c r="AC930" s="100"/>
      <c r="AE930" s="100"/>
      <c r="GH930"/>
      <c r="GI930"/>
      <c r="GJ930"/>
      <c r="GK930"/>
      <c r="GL930"/>
      <c r="GM930"/>
      <c r="GN930"/>
      <c r="GO930"/>
      <c r="GP930"/>
      <c r="GQ930"/>
      <c r="GR930"/>
      <c r="GS930"/>
      <c r="GT930"/>
    </row>
    <row r="931" spans="1:202" x14ac:dyDescent="0.25">
      <c r="A931" s="100"/>
      <c r="E931" s="100"/>
      <c r="AC931" s="100"/>
      <c r="AE931" s="100"/>
      <c r="GH931"/>
      <c r="GI931"/>
      <c r="GJ931"/>
      <c r="GK931"/>
      <c r="GL931"/>
      <c r="GM931"/>
      <c r="GN931"/>
      <c r="GO931"/>
      <c r="GP931"/>
      <c r="GQ931"/>
      <c r="GR931"/>
      <c r="GS931"/>
      <c r="GT931"/>
    </row>
    <row r="932" spans="1:202" x14ac:dyDescent="0.25">
      <c r="A932" s="100"/>
      <c r="E932" s="100"/>
      <c r="AC932" s="100"/>
      <c r="AE932" s="100"/>
      <c r="GH932"/>
      <c r="GI932"/>
      <c r="GJ932"/>
      <c r="GK932"/>
      <c r="GL932"/>
      <c r="GM932"/>
      <c r="GN932"/>
      <c r="GO932"/>
      <c r="GP932"/>
      <c r="GQ932"/>
      <c r="GR932"/>
      <c r="GS932"/>
      <c r="GT932"/>
    </row>
    <row r="933" spans="1:202" x14ac:dyDescent="0.25">
      <c r="A933" s="100"/>
      <c r="E933" s="100"/>
      <c r="AC933" s="100"/>
      <c r="AE933" s="100"/>
      <c r="GH933"/>
      <c r="GI933"/>
      <c r="GJ933"/>
      <c r="GK933"/>
      <c r="GL933"/>
      <c r="GM933"/>
      <c r="GN933"/>
      <c r="GO933"/>
      <c r="GP933"/>
      <c r="GQ933"/>
      <c r="GR933"/>
      <c r="GS933"/>
      <c r="GT933"/>
    </row>
    <row r="934" spans="1:202" x14ac:dyDescent="0.25">
      <c r="A934" s="100"/>
      <c r="E934" s="100"/>
      <c r="AC934" s="100"/>
      <c r="AE934" s="100"/>
      <c r="GH934"/>
      <c r="GI934"/>
      <c r="GJ934"/>
      <c r="GK934"/>
      <c r="GL934"/>
      <c r="GM934"/>
      <c r="GN934"/>
      <c r="GO934"/>
      <c r="GP934"/>
      <c r="GQ934"/>
      <c r="GR934"/>
      <c r="GS934"/>
      <c r="GT934"/>
    </row>
    <row r="935" spans="1:202" x14ac:dyDescent="0.25">
      <c r="A935" s="100"/>
      <c r="E935" s="100"/>
      <c r="AC935" s="100"/>
      <c r="AE935" s="100"/>
      <c r="GH935"/>
      <c r="GI935"/>
      <c r="GJ935"/>
      <c r="GK935"/>
      <c r="GL935"/>
      <c r="GM935"/>
      <c r="GN935"/>
      <c r="GO935"/>
      <c r="GP935"/>
      <c r="GQ935"/>
      <c r="GR935"/>
      <c r="GS935"/>
      <c r="GT935"/>
    </row>
    <row r="936" spans="1:202" x14ac:dyDescent="0.25">
      <c r="A936" s="100"/>
      <c r="E936" s="100"/>
      <c r="AC936" s="100"/>
      <c r="AE936" s="100"/>
      <c r="GH936"/>
      <c r="GI936"/>
      <c r="GJ936"/>
      <c r="GK936"/>
      <c r="GL936"/>
      <c r="GM936"/>
      <c r="GN936"/>
      <c r="GO936"/>
      <c r="GP936"/>
      <c r="GQ936"/>
      <c r="GR936"/>
      <c r="GS936"/>
      <c r="GT936"/>
    </row>
    <row r="937" spans="1:202" x14ac:dyDescent="0.25">
      <c r="A937" s="100"/>
      <c r="E937" s="100"/>
      <c r="AC937" s="100"/>
      <c r="AE937" s="100"/>
      <c r="GH937"/>
      <c r="GI937"/>
      <c r="GJ937"/>
      <c r="GK937"/>
      <c r="GL937"/>
      <c r="GM937"/>
      <c r="GN937"/>
      <c r="GO937"/>
      <c r="GP937"/>
      <c r="GQ937"/>
      <c r="GR937"/>
      <c r="GS937"/>
      <c r="GT937"/>
    </row>
    <row r="938" spans="1:202" x14ac:dyDescent="0.25">
      <c r="A938" s="100"/>
      <c r="E938" s="100"/>
      <c r="AC938" s="100"/>
      <c r="AE938" s="100"/>
      <c r="GH938"/>
      <c r="GI938"/>
      <c r="GJ938"/>
      <c r="GK938"/>
      <c r="GL938"/>
      <c r="GM938"/>
      <c r="GN938"/>
      <c r="GO938"/>
      <c r="GP938"/>
      <c r="GQ938"/>
      <c r="GR938"/>
      <c r="GS938"/>
      <c r="GT938"/>
    </row>
    <row r="939" spans="1:202" x14ac:dyDescent="0.25">
      <c r="A939" s="100"/>
      <c r="E939" s="100"/>
      <c r="AC939" s="100"/>
      <c r="AE939" s="100"/>
      <c r="GH939"/>
      <c r="GI939"/>
      <c r="GJ939"/>
      <c r="GK939"/>
      <c r="GL939"/>
      <c r="GM939"/>
      <c r="GN939"/>
      <c r="GO939"/>
      <c r="GP939"/>
      <c r="GQ939"/>
      <c r="GR939"/>
      <c r="GS939"/>
      <c r="GT939"/>
    </row>
    <row r="940" spans="1:202" x14ac:dyDescent="0.25">
      <c r="A940" s="100"/>
      <c r="E940" s="100"/>
      <c r="AC940" s="100"/>
      <c r="AE940" s="100"/>
      <c r="GH940"/>
      <c r="GI940"/>
      <c r="GJ940"/>
      <c r="GK940"/>
      <c r="GL940"/>
      <c r="GM940"/>
      <c r="GN940"/>
      <c r="GO940"/>
      <c r="GP940"/>
      <c r="GQ940"/>
      <c r="GR940"/>
      <c r="GS940"/>
      <c r="GT940"/>
    </row>
    <row r="941" spans="1:202" x14ac:dyDescent="0.25">
      <c r="A941" s="100"/>
      <c r="E941" s="100"/>
      <c r="AC941" s="100"/>
      <c r="AE941" s="100"/>
      <c r="GH941"/>
      <c r="GI941"/>
      <c r="GJ941"/>
      <c r="GK941"/>
      <c r="GL941"/>
      <c r="GM941"/>
      <c r="GN941"/>
      <c r="GO941"/>
      <c r="GP941"/>
      <c r="GQ941"/>
      <c r="GR941"/>
      <c r="GS941"/>
      <c r="GT941"/>
    </row>
    <row r="942" spans="1:202" x14ac:dyDescent="0.25">
      <c r="A942" s="100"/>
      <c r="E942" s="100"/>
      <c r="AC942" s="100"/>
      <c r="AE942" s="100"/>
      <c r="GH942"/>
      <c r="GI942"/>
      <c r="GJ942"/>
      <c r="GK942"/>
      <c r="GL942"/>
      <c r="GM942"/>
      <c r="GN942"/>
      <c r="GO942"/>
      <c r="GP942"/>
      <c r="GQ942"/>
      <c r="GR942"/>
      <c r="GS942"/>
      <c r="GT942"/>
    </row>
    <row r="943" spans="1:202" x14ac:dyDescent="0.25">
      <c r="A943" s="100"/>
      <c r="E943" s="100"/>
      <c r="AC943" s="100"/>
      <c r="AE943" s="100"/>
      <c r="GH943"/>
      <c r="GI943"/>
      <c r="GJ943"/>
      <c r="GK943"/>
      <c r="GL943"/>
      <c r="GM943"/>
      <c r="GN943"/>
      <c r="GO943"/>
      <c r="GP943"/>
      <c r="GQ943"/>
      <c r="GR943"/>
      <c r="GS943"/>
      <c r="GT943"/>
    </row>
    <row r="944" spans="1:202" x14ac:dyDescent="0.25">
      <c r="A944" s="100"/>
      <c r="E944" s="100"/>
      <c r="AC944" s="100"/>
      <c r="AE944" s="100"/>
      <c r="GH944"/>
      <c r="GI944"/>
      <c r="GJ944"/>
      <c r="GK944"/>
      <c r="GL944"/>
      <c r="GM944"/>
      <c r="GN944"/>
      <c r="GO944"/>
      <c r="GP944"/>
      <c r="GQ944"/>
      <c r="GR944"/>
      <c r="GS944"/>
      <c r="GT944"/>
    </row>
    <row r="945" spans="1:202" x14ac:dyDescent="0.25">
      <c r="A945" s="100"/>
      <c r="E945" s="100"/>
      <c r="AC945" s="100"/>
      <c r="AE945" s="100"/>
      <c r="GH945"/>
      <c r="GI945"/>
      <c r="GJ945"/>
      <c r="GK945"/>
      <c r="GL945"/>
      <c r="GM945"/>
      <c r="GN945"/>
      <c r="GO945"/>
      <c r="GP945"/>
      <c r="GQ945"/>
      <c r="GR945"/>
      <c r="GS945"/>
      <c r="GT945"/>
    </row>
    <row r="946" spans="1:202" x14ac:dyDescent="0.25">
      <c r="A946" s="100"/>
      <c r="E946" s="100"/>
      <c r="AC946" s="100"/>
      <c r="AE946" s="100"/>
      <c r="GH946"/>
      <c r="GI946"/>
      <c r="GJ946"/>
      <c r="GK946"/>
      <c r="GL946"/>
      <c r="GM946"/>
      <c r="GN946"/>
      <c r="GO946"/>
      <c r="GP946"/>
      <c r="GQ946"/>
      <c r="GR946"/>
      <c r="GS946"/>
      <c r="GT946"/>
    </row>
    <row r="947" spans="1:202" x14ac:dyDescent="0.25">
      <c r="A947" s="100"/>
      <c r="E947" s="100"/>
      <c r="AC947" s="100"/>
      <c r="AE947" s="100"/>
      <c r="GH947"/>
      <c r="GI947"/>
      <c r="GJ947"/>
      <c r="GK947"/>
      <c r="GL947"/>
      <c r="GM947"/>
      <c r="GN947"/>
      <c r="GO947"/>
      <c r="GP947"/>
      <c r="GQ947"/>
      <c r="GR947"/>
      <c r="GS947"/>
      <c r="GT947"/>
    </row>
    <row r="948" spans="1:202" x14ac:dyDescent="0.25">
      <c r="A948" s="100"/>
      <c r="E948" s="100"/>
      <c r="AC948" s="100"/>
      <c r="AE948" s="100"/>
      <c r="GH948"/>
      <c r="GI948"/>
      <c r="GJ948"/>
      <c r="GK948"/>
      <c r="GL948"/>
      <c r="GM948"/>
      <c r="GN948"/>
      <c r="GO948"/>
      <c r="GP948"/>
      <c r="GQ948"/>
      <c r="GR948"/>
      <c r="GS948"/>
      <c r="GT948"/>
    </row>
    <row r="949" spans="1:202" x14ac:dyDescent="0.25">
      <c r="A949" s="100"/>
      <c r="E949" s="100"/>
      <c r="AC949" s="100"/>
      <c r="AE949" s="100"/>
      <c r="GH949"/>
      <c r="GI949"/>
      <c r="GJ949"/>
      <c r="GK949"/>
      <c r="GL949"/>
      <c r="GM949"/>
      <c r="GN949"/>
      <c r="GO949"/>
      <c r="GP949"/>
      <c r="GQ949"/>
      <c r="GR949"/>
      <c r="GS949"/>
      <c r="GT949"/>
    </row>
    <row r="950" spans="1:202" x14ac:dyDescent="0.25">
      <c r="A950" s="100"/>
      <c r="E950" s="100"/>
      <c r="AC950" s="100"/>
      <c r="AE950" s="100"/>
      <c r="GH950"/>
      <c r="GI950"/>
      <c r="GJ950"/>
      <c r="GK950"/>
      <c r="GL950"/>
      <c r="GM950"/>
      <c r="GN950"/>
      <c r="GO950"/>
      <c r="GP950"/>
      <c r="GQ950"/>
      <c r="GR950"/>
      <c r="GS950"/>
      <c r="GT950"/>
    </row>
    <row r="951" spans="1:202" x14ac:dyDescent="0.25">
      <c r="A951" s="100"/>
      <c r="E951" s="100"/>
      <c r="AC951" s="100"/>
      <c r="AE951" s="100"/>
      <c r="GH951"/>
      <c r="GI951"/>
      <c r="GJ951"/>
      <c r="GK951"/>
      <c r="GL951"/>
      <c r="GM951"/>
      <c r="GN951"/>
      <c r="GO951"/>
      <c r="GP951"/>
      <c r="GQ951"/>
      <c r="GR951"/>
      <c r="GS951"/>
      <c r="GT951"/>
    </row>
    <row r="952" spans="1:202" x14ac:dyDescent="0.25">
      <c r="A952" s="100"/>
      <c r="E952" s="100"/>
      <c r="AC952" s="100"/>
      <c r="AE952" s="100"/>
      <c r="GH952"/>
      <c r="GI952"/>
      <c r="GJ952"/>
      <c r="GK952"/>
      <c r="GL952"/>
      <c r="GM952"/>
      <c r="GN952"/>
      <c r="GO952"/>
      <c r="GP952"/>
      <c r="GQ952"/>
      <c r="GR952"/>
      <c r="GS952"/>
      <c r="GT952"/>
    </row>
    <row r="953" spans="1:202" x14ac:dyDescent="0.25">
      <c r="A953" s="100"/>
      <c r="E953" s="100"/>
      <c r="AC953" s="100"/>
      <c r="AE953" s="100"/>
      <c r="GH953"/>
      <c r="GI953"/>
      <c r="GJ953"/>
      <c r="GK953"/>
      <c r="GL953"/>
      <c r="GM953"/>
      <c r="GN953"/>
      <c r="GO953"/>
      <c r="GP953"/>
      <c r="GQ953"/>
      <c r="GR953"/>
      <c r="GS953"/>
      <c r="GT953"/>
    </row>
    <row r="954" spans="1:202" x14ac:dyDescent="0.25">
      <c r="A954" s="100"/>
      <c r="E954" s="100"/>
      <c r="AC954" s="100"/>
      <c r="AE954" s="100"/>
      <c r="GH954"/>
      <c r="GI954"/>
      <c r="GJ954"/>
      <c r="GK954"/>
      <c r="GL954"/>
      <c r="GM954"/>
      <c r="GN954"/>
      <c r="GO954"/>
      <c r="GP954"/>
      <c r="GQ954"/>
      <c r="GR954"/>
      <c r="GS954"/>
      <c r="GT954"/>
    </row>
    <row r="955" spans="1:202" x14ac:dyDescent="0.25">
      <c r="A955" s="100"/>
      <c r="E955" s="100"/>
      <c r="AC955" s="100"/>
      <c r="AE955" s="100"/>
      <c r="GH955"/>
      <c r="GI955"/>
      <c r="GJ955"/>
      <c r="GK955"/>
      <c r="GL955"/>
      <c r="GM955"/>
      <c r="GN955"/>
      <c r="GO955"/>
      <c r="GP955"/>
      <c r="GQ955"/>
      <c r="GR955"/>
      <c r="GS955"/>
      <c r="GT955"/>
    </row>
    <row r="956" spans="1:202" x14ac:dyDescent="0.25">
      <c r="A956" s="100"/>
      <c r="E956" s="100"/>
      <c r="AC956" s="100"/>
      <c r="AE956" s="100"/>
      <c r="GH956"/>
      <c r="GI956"/>
      <c r="GJ956"/>
      <c r="GK956"/>
      <c r="GL956"/>
      <c r="GM956"/>
      <c r="GN956"/>
      <c r="GO956"/>
      <c r="GP956"/>
      <c r="GQ956"/>
      <c r="GR956"/>
      <c r="GS956"/>
      <c r="GT956"/>
    </row>
    <row r="957" spans="1:202" x14ac:dyDescent="0.25">
      <c r="A957" s="100"/>
      <c r="E957" s="100"/>
      <c r="AC957" s="100"/>
      <c r="AE957" s="100"/>
      <c r="GH957"/>
      <c r="GI957"/>
      <c r="GJ957"/>
      <c r="GK957"/>
      <c r="GL957"/>
      <c r="GM957"/>
      <c r="GN957"/>
      <c r="GO957"/>
      <c r="GP957"/>
      <c r="GQ957"/>
      <c r="GR957"/>
      <c r="GS957"/>
      <c r="GT957"/>
    </row>
    <row r="958" spans="1:202" x14ac:dyDescent="0.25">
      <c r="A958" s="100"/>
      <c r="E958" s="100"/>
      <c r="AC958" s="100"/>
      <c r="AE958" s="100"/>
      <c r="GH958"/>
      <c r="GI958"/>
      <c r="GJ958"/>
      <c r="GK958"/>
      <c r="GL958"/>
      <c r="GM958"/>
      <c r="GN958"/>
      <c r="GO958"/>
      <c r="GP958"/>
      <c r="GQ958"/>
      <c r="GR958"/>
      <c r="GS958"/>
      <c r="GT958"/>
    </row>
    <row r="959" spans="1:202" x14ac:dyDescent="0.25">
      <c r="A959" s="100"/>
      <c r="E959" s="100"/>
      <c r="AC959" s="100"/>
      <c r="AE959" s="100"/>
      <c r="GH959"/>
      <c r="GI959"/>
      <c r="GJ959"/>
      <c r="GK959"/>
      <c r="GL959"/>
      <c r="GM959"/>
      <c r="GN959"/>
      <c r="GO959"/>
      <c r="GP959"/>
      <c r="GQ959"/>
      <c r="GR959" s="141"/>
      <c r="GS959" s="141"/>
      <c r="GT959" s="141"/>
    </row>
    <row r="960" spans="1:202" x14ac:dyDescent="0.25">
      <c r="A960" s="100"/>
      <c r="E960" s="100"/>
      <c r="AC960" s="100"/>
      <c r="AE960" s="100"/>
      <c r="GH960"/>
      <c r="GI960"/>
      <c r="GJ960"/>
      <c r="GK960"/>
      <c r="GL960"/>
      <c r="GM960"/>
      <c r="GN960"/>
      <c r="GO960"/>
      <c r="GP960"/>
      <c r="GQ960"/>
      <c r="GR960" s="141"/>
      <c r="GS960" s="141"/>
      <c r="GT960" s="141"/>
    </row>
    <row r="961" spans="1:202" x14ac:dyDescent="0.25">
      <c r="A961" s="100"/>
      <c r="E961" s="100"/>
      <c r="AC961" s="100"/>
      <c r="AE961" s="100"/>
      <c r="GH961"/>
      <c r="GI961"/>
      <c r="GJ961"/>
      <c r="GK961"/>
      <c r="GL961"/>
      <c r="GM961"/>
      <c r="GN961"/>
      <c r="GO961"/>
      <c r="GP961"/>
      <c r="GQ961"/>
      <c r="GR961" s="141"/>
      <c r="GS961" s="141"/>
      <c r="GT961" s="141"/>
    </row>
    <row r="962" spans="1:202" x14ac:dyDescent="0.25">
      <c r="A962" s="100"/>
      <c r="E962" s="100"/>
      <c r="AC962" s="100"/>
      <c r="AE962" s="100"/>
      <c r="GH962"/>
      <c r="GI962"/>
      <c r="GJ962"/>
      <c r="GK962"/>
      <c r="GL962"/>
      <c r="GM962"/>
      <c r="GN962"/>
      <c r="GO962"/>
      <c r="GP962"/>
      <c r="GQ962"/>
      <c r="GR962" s="141"/>
      <c r="GS962" s="141"/>
      <c r="GT962" s="141"/>
    </row>
    <row r="963" spans="1:202" x14ac:dyDescent="0.25">
      <c r="A963" s="100"/>
      <c r="E963" s="100"/>
      <c r="AC963" s="100"/>
      <c r="AE963" s="100"/>
      <c r="GH963"/>
      <c r="GI963"/>
      <c r="GJ963"/>
      <c r="GK963"/>
      <c r="GL963"/>
      <c r="GM963"/>
      <c r="GN963"/>
      <c r="GO963"/>
      <c r="GP963"/>
      <c r="GQ963"/>
      <c r="GR963" s="141"/>
      <c r="GS963" s="141"/>
      <c r="GT963" s="141"/>
    </row>
    <row r="964" spans="1:202" x14ac:dyDescent="0.25">
      <c r="A964" s="100"/>
      <c r="E964" s="100"/>
      <c r="AC964" s="100"/>
      <c r="AE964" s="100"/>
      <c r="GH964"/>
      <c r="GI964"/>
      <c r="GJ964"/>
      <c r="GK964"/>
      <c r="GL964"/>
      <c r="GM964"/>
      <c r="GN964"/>
      <c r="GO964"/>
      <c r="GP964"/>
      <c r="GQ964"/>
      <c r="GR964" s="141"/>
      <c r="GS964" s="141"/>
      <c r="GT964" s="141"/>
    </row>
    <row r="965" spans="1:202" x14ac:dyDescent="0.25">
      <c r="A965" s="100"/>
      <c r="E965" s="100"/>
      <c r="AC965" s="100"/>
      <c r="AE965" s="100"/>
      <c r="GH965"/>
      <c r="GI965"/>
      <c r="GJ965"/>
      <c r="GK965"/>
      <c r="GL965"/>
      <c r="GM965"/>
      <c r="GN965"/>
      <c r="GO965"/>
      <c r="GP965"/>
      <c r="GQ965"/>
      <c r="GR965" s="141"/>
      <c r="GS965" s="141"/>
      <c r="GT965" s="141"/>
    </row>
    <row r="966" spans="1:202" x14ac:dyDescent="0.25">
      <c r="A966" s="100"/>
      <c r="E966" s="100"/>
      <c r="AC966" s="100"/>
      <c r="AE966" s="100"/>
      <c r="GJ966" s="141"/>
      <c r="GK966" s="141"/>
      <c r="GL966" s="141"/>
      <c r="GM966" s="141"/>
      <c r="GN966" s="141"/>
      <c r="GO966" s="141"/>
      <c r="GP966" s="141"/>
      <c r="GQ966" s="141"/>
      <c r="GR966" s="141"/>
      <c r="GS966" s="141"/>
      <c r="GT966" s="141"/>
    </row>
    <row r="967" spans="1:202" x14ac:dyDescent="0.25">
      <c r="A967" s="100"/>
      <c r="E967" s="100"/>
      <c r="AC967" s="100"/>
      <c r="AE967" s="100"/>
      <c r="GJ967" s="141"/>
      <c r="GK967" s="141"/>
      <c r="GL967" s="141"/>
      <c r="GM967" s="141"/>
      <c r="GN967" s="141"/>
      <c r="GO967" s="141"/>
      <c r="GP967" s="141"/>
      <c r="GQ967" s="141"/>
      <c r="GR967" s="141"/>
      <c r="GS967" s="141"/>
      <c r="GT967" s="141"/>
    </row>
    <row r="968" spans="1:202" x14ac:dyDescent="0.25">
      <c r="A968" s="100"/>
      <c r="E968" s="100"/>
      <c r="AC968" s="100"/>
      <c r="AE968" s="100"/>
      <c r="GJ968" s="141"/>
      <c r="GK968" s="141"/>
      <c r="GL968" s="141"/>
      <c r="GM968" s="141"/>
      <c r="GN968" s="141"/>
      <c r="GO968" s="141"/>
      <c r="GP968" s="141"/>
      <c r="GQ968" s="141"/>
      <c r="GR968" s="141"/>
      <c r="GS968" s="141"/>
      <c r="GT968" s="141"/>
    </row>
    <row r="969" spans="1:202" x14ac:dyDescent="0.25">
      <c r="A969" s="100"/>
      <c r="E969" s="100"/>
      <c r="AC969" s="100"/>
      <c r="AE969" s="100"/>
      <c r="GJ969" s="141"/>
      <c r="GK969" s="141"/>
      <c r="GL969" s="141"/>
      <c r="GM969" s="141"/>
      <c r="GN969" s="141"/>
      <c r="GO969" s="141"/>
      <c r="GP969" s="141"/>
      <c r="GQ969" s="141"/>
      <c r="GR969" s="141"/>
      <c r="GS969" s="141"/>
      <c r="GT969" s="141"/>
    </row>
    <row r="970" spans="1:202" x14ac:dyDescent="0.25">
      <c r="A970" s="100"/>
      <c r="E970" s="100"/>
      <c r="AC970" s="100"/>
      <c r="AE970" s="100"/>
      <c r="GJ970" s="141"/>
      <c r="GK970" s="141"/>
      <c r="GL970" s="141"/>
      <c r="GM970" s="141"/>
      <c r="GN970" s="141"/>
      <c r="GO970" s="141"/>
      <c r="GP970" s="141"/>
      <c r="GQ970" s="141"/>
      <c r="GR970" s="141"/>
      <c r="GS970" s="141"/>
      <c r="GT970" s="141"/>
    </row>
    <row r="971" spans="1:202" x14ac:dyDescent="0.25">
      <c r="A971" s="100"/>
      <c r="E971" s="100"/>
      <c r="AC971" s="100"/>
      <c r="AE971" s="100"/>
      <c r="GJ971" s="141"/>
      <c r="GK971" s="141"/>
      <c r="GL971" s="141"/>
      <c r="GM971" s="141"/>
      <c r="GN971" s="141"/>
      <c r="GO971" s="141"/>
      <c r="GP971" s="141"/>
      <c r="GQ971" s="141"/>
      <c r="GR971" s="141"/>
      <c r="GS971" s="141"/>
      <c r="GT971" s="141"/>
    </row>
    <row r="972" spans="1:202" x14ac:dyDescent="0.25">
      <c r="A972" s="100"/>
      <c r="E972" s="100"/>
      <c r="AC972" s="100"/>
      <c r="AE972" s="100"/>
      <c r="GJ972" s="141"/>
      <c r="GK972" s="141"/>
      <c r="GL972" s="141"/>
      <c r="GM972" s="141"/>
      <c r="GN972" s="141"/>
      <c r="GO972" s="141"/>
      <c r="GP972" s="141"/>
      <c r="GQ972" s="141"/>
      <c r="GR972" s="141"/>
      <c r="GS972" s="141"/>
      <c r="GT972" s="141"/>
    </row>
    <row r="973" spans="1:202" x14ac:dyDescent="0.25">
      <c r="A973" s="100"/>
      <c r="E973" s="100"/>
      <c r="AC973" s="100"/>
      <c r="AE973" s="100"/>
      <c r="GJ973" s="141"/>
      <c r="GK973" s="141"/>
      <c r="GL973" s="141"/>
      <c r="GM973" s="141"/>
      <c r="GN973" s="141"/>
      <c r="GO973" s="141"/>
      <c r="GP973" s="141"/>
      <c r="GQ973" s="141"/>
      <c r="GR973" s="141"/>
      <c r="GS973" s="141"/>
      <c r="GT973" s="141"/>
    </row>
    <row r="974" spans="1:202" x14ac:dyDescent="0.25">
      <c r="A974" s="100"/>
      <c r="E974" s="100"/>
      <c r="AC974" s="100"/>
      <c r="AE974" s="100"/>
      <c r="GJ974" s="141"/>
      <c r="GK974" s="141"/>
      <c r="GL974" s="141"/>
      <c r="GM974" s="141"/>
      <c r="GN974" s="141"/>
      <c r="GO974" s="141"/>
      <c r="GP974" s="141"/>
      <c r="GQ974" s="141"/>
      <c r="GR974" s="141"/>
      <c r="GS974" s="141"/>
      <c r="GT974" s="141"/>
    </row>
    <row r="975" spans="1:202" x14ac:dyDescent="0.25">
      <c r="A975" s="100"/>
      <c r="E975" s="100"/>
      <c r="AC975" s="100"/>
      <c r="AE975" s="100"/>
      <c r="GJ975" s="141"/>
      <c r="GK975" s="141"/>
      <c r="GL975" s="141"/>
      <c r="GM975" s="141"/>
      <c r="GN975" s="141"/>
      <c r="GO975" s="141"/>
      <c r="GP975" s="141"/>
      <c r="GQ975" s="141"/>
      <c r="GR975" s="141"/>
      <c r="GS975" s="141"/>
      <c r="GT975" s="141"/>
    </row>
    <row r="976" spans="1:202" x14ac:dyDescent="0.25">
      <c r="A976" s="100"/>
      <c r="E976" s="100"/>
      <c r="AC976" s="100"/>
      <c r="AE976" s="100"/>
      <c r="GJ976" s="141"/>
      <c r="GK976" s="141"/>
      <c r="GL976" s="141"/>
      <c r="GM976" s="141"/>
      <c r="GN976" s="141"/>
      <c r="GO976" s="141"/>
      <c r="GP976" s="141"/>
      <c r="GQ976" s="141"/>
      <c r="GR976" s="141"/>
      <c r="GS976" s="141"/>
      <c r="GT976" s="141"/>
    </row>
    <row r="977" spans="1:202" x14ac:dyDescent="0.25">
      <c r="A977" s="100"/>
      <c r="E977" s="100"/>
      <c r="AC977" s="100"/>
      <c r="AE977" s="100"/>
      <c r="GJ977" s="141"/>
      <c r="GK977" s="141"/>
      <c r="GL977" s="141"/>
      <c r="GM977" s="141"/>
      <c r="GN977" s="141"/>
      <c r="GO977" s="141"/>
      <c r="GP977" s="141"/>
      <c r="GQ977" s="141"/>
      <c r="GR977" s="141"/>
      <c r="GS977" s="141"/>
      <c r="GT977" s="141"/>
    </row>
    <row r="978" spans="1:202" x14ac:dyDescent="0.25">
      <c r="A978" s="100"/>
      <c r="E978" s="100"/>
      <c r="AC978" s="100"/>
      <c r="AE978" s="100"/>
      <c r="GJ978" s="141"/>
      <c r="GK978" s="141"/>
      <c r="GL978" s="141"/>
      <c r="GM978" s="141"/>
      <c r="GN978" s="141"/>
      <c r="GO978" s="141"/>
      <c r="GP978" s="141"/>
      <c r="GQ978" s="141"/>
      <c r="GR978" s="141"/>
      <c r="GS978" s="141"/>
      <c r="GT978" s="141"/>
    </row>
    <row r="979" spans="1:202" x14ac:dyDescent="0.25">
      <c r="A979" s="100"/>
      <c r="E979" s="100"/>
      <c r="AC979" s="100"/>
      <c r="AE979" s="100"/>
      <c r="GJ979" s="141"/>
      <c r="GK979" s="141"/>
      <c r="GL979" s="141"/>
      <c r="GM979" s="141"/>
      <c r="GN979" s="141"/>
      <c r="GO979" s="141"/>
      <c r="GP979" s="141"/>
      <c r="GQ979" s="141"/>
      <c r="GR979" s="141"/>
      <c r="GS979" s="141"/>
      <c r="GT979" s="141"/>
    </row>
    <row r="980" spans="1:202" x14ac:dyDescent="0.25">
      <c r="A980" s="100"/>
      <c r="E980" s="100"/>
      <c r="AC980" s="100"/>
      <c r="AE980" s="100"/>
      <c r="GJ980" s="141"/>
      <c r="GK980" s="141"/>
      <c r="GL980" s="141"/>
      <c r="GM980" s="141"/>
      <c r="GN980" s="141"/>
      <c r="GO980" s="141"/>
      <c r="GP980" s="141"/>
      <c r="GQ980" s="141"/>
      <c r="GR980" s="141"/>
      <c r="GS980" s="141"/>
      <c r="GT980" s="141"/>
    </row>
    <row r="981" spans="1:202" x14ac:dyDescent="0.25">
      <c r="A981" s="100"/>
      <c r="E981" s="100"/>
      <c r="AC981" s="100"/>
      <c r="AE981" s="100"/>
      <c r="GJ981" s="141"/>
      <c r="GK981" s="141"/>
      <c r="GL981" s="141"/>
      <c r="GM981" s="141"/>
      <c r="GN981" s="141"/>
      <c r="GO981" s="141"/>
      <c r="GP981" s="141"/>
      <c r="GQ981" s="141"/>
      <c r="GR981" s="141"/>
      <c r="GS981" s="141"/>
      <c r="GT981" s="141"/>
    </row>
    <row r="982" spans="1:202" x14ac:dyDescent="0.25">
      <c r="A982" s="100"/>
      <c r="E982" s="100"/>
      <c r="AC982" s="100"/>
      <c r="AE982" s="100"/>
      <c r="GJ982" s="141"/>
      <c r="GK982" s="141"/>
      <c r="GL982" s="141"/>
      <c r="GM982" s="141"/>
      <c r="GN982" s="141"/>
      <c r="GO982" s="141"/>
      <c r="GP982" s="141"/>
      <c r="GQ982" s="141"/>
      <c r="GR982" s="141"/>
      <c r="GS982" s="141"/>
      <c r="GT982" s="141"/>
    </row>
    <row r="983" spans="1:202" x14ac:dyDescent="0.25">
      <c r="A983" s="100"/>
      <c r="E983" s="100"/>
      <c r="AC983" s="100"/>
      <c r="AE983" s="100"/>
      <c r="GJ983" s="141"/>
      <c r="GK983" s="141"/>
      <c r="GL983" s="141"/>
      <c r="GM983" s="141"/>
      <c r="GN983" s="141"/>
      <c r="GO983" s="141"/>
      <c r="GP983" s="141"/>
      <c r="GQ983" s="141"/>
      <c r="GR983" s="141"/>
      <c r="GS983" s="141"/>
      <c r="GT983" s="141"/>
    </row>
    <row r="984" spans="1:202" x14ac:dyDescent="0.25">
      <c r="A984" s="100"/>
      <c r="E984" s="100"/>
      <c r="AC984" s="100"/>
      <c r="AE984" s="100"/>
      <c r="GJ984" s="141"/>
      <c r="GK984" s="141"/>
      <c r="GL984" s="141"/>
      <c r="GM984" s="141"/>
      <c r="GN984" s="141"/>
      <c r="GO984" s="141"/>
      <c r="GP984" s="141"/>
      <c r="GQ984" s="141"/>
      <c r="GR984" s="141"/>
      <c r="GS984" s="141"/>
      <c r="GT984" s="141"/>
    </row>
    <row r="985" spans="1:202" x14ac:dyDescent="0.25">
      <c r="A985" s="100"/>
      <c r="E985" s="100"/>
      <c r="AC985" s="100"/>
      <c r="AE985" s="100"/>
      <c r="GJ985" s="141"/>
      <c r="GK985" s="141"/>
      <c r="GL985" s="141"/>
      <c r="GM985" s="141"/>
      <c r="GN985" s="141"/>
      <c r="GO985" s="141"/>
      <c r="GP985" s="141"/>
      <c r="GQ985" s="141"/>
      <c r="GR985" s="141"/>
      <c r="GS985" s="141"/>
      <c r="GT985" s="141"/>
    </row>
    <row r="986" spans="1:202" x14ac:dyDescent="0.25">
      <c r="A986" s="100"/>
      <c r="E986" s="100"/>
      <c r="AC986" s="100"/>
      <c r="AE986" s="100"/>
      <c r="GJ986" s="141"/>
      <c r="GK986" s="141"/>
      <c r="GL986" s="141"/>
      <c r="GM986" s="141"/>
      <c r="GN986" s="141"/>
      <c r="GO986" s="141"/>
      <c r="GP986" s="141"/>
      <c r="GQ986" s="141"/>
      <c r="GR986" s="141"/>
      <c r="GS986" s="141"/>
      <c r="GT986" s="141"/>
    </row>
    <row r="987" spans="1:202" x14ac:dyDescent="0.25">
      <c r="A987" s="100"/>
      <c r="E987" s="100"/>
      <c r="AC987" s="100"/>
      <c r="AE987" s="100"/>
      <c r="GJ987" s="141"/>
      <c r="GK987" s="141"/>
      <c r="GL987" s="141"/>
      <c r="GM987" s="141"/>
      <c r="GN987" s="141"/>
      <c r="GO987" s="141"/>
      <c r="GP987" s="141"/>
      <c r="GQ987" s="141"/>
      <c r="GR987" s="141"/>
      <c r="GS987" s="141"/>
      <c r="GT987" s="141"/>
    </row>
    <row r="988" spans="1:202" x14ac:dyDescent="0.25">
      <c r="A988" s="100"/>
      <c r="E988" s="100"/>
      <c r="AC988" s="100"/>
      <c r="AE988" s="100"/>
      <c r="GJ988" s="141"/>
      <c r="GK988" s="141"/>
      <c r="GL988" s="141"/>
      <c r="GM988" s="141"/>
      <c r="GN988" s="141"/>
      <c r="GO988" s="141"/>
      <c r="GP988" s="141"/>
      <c r="GQ988" s="141"/>
      <c r="GR988" s="141"/>
      <c r="GS988" s="141"/>
      <c r="GT988" s="141"/>
    </row>
    <row r="989" spans="1:202" x14ac:dyDescent="0.25">
      <c r="A989" s="100"/>
      <c r="E989" s="100"/>
      <c r="AC989" s="100"/>
      <c r="AE989" s="100"/>
      <c r="GJ989" s="141"/>
      <c r="GK989" s="141"/>
      <c r="GL989" s="141"/>
      <c r="GM989" s="141"/>
      <c r="GN989" s="141"/>
      <c r="GO989" s="141"/>
      <c r="GP989" s="141"/>
      <c r="GQ989" s="141"/>
      <c r="GR989" s="141"/>
      <c r="GS989" s="141"/>
      <c r="GT989" s="141"/>
    </row>
    <row r="990" spans="1:202" x14ac:dyDescent="0.25">
      <c r="A990" s="100"/>
      <c r="E990" s="100"/>
      <c r="AC990" s="100"/>
      <c r="AE990" s="100"/>
      <c r="GJ990" s="141"/>
      <c r="GK990" s="141"/>
      <c r="GL990" s="141"/>
      <c r="GM990" s="141"/>
      <c r="GN990" s="141"/>
      <c r="GO990" s="141"/>
      <c r="GP990" s="141"/>
      <c r="GQ990" s="141"/>
      <c r="GR990" s="141"/>
      <c r="GS990" s="141"/>
      <c r="GT990" s="141"/>
    </row>
    <row r="991" spans="1:202" x14ac:dyDescent="0.25">
      <c r="A991" s="100"/>
      <c r="E991" s="100"/>
      <c r="AC991" s="100"/>
      <c r="AE991" s="100"/>
      <c r="GJ991" s="141"/>
      <c r="GK991" s="141"/>
      <c r="GL991" s="141"/>
      <c r="GM991" s="141"/>
      <c r="GN991" s="141"/>
      <c r="GO991" s="141"/>
      <c r="GP991" s="141"/>
      <c r="GQ991" s="141"/>
      <c r="GR991" s="141"/>
      <c r="GS991" s="141"/>
      <c r="GT991" s="141"/>
    </row>
    <row r="992" spans="1:202" x14ac:dyDescent="0.25">
      <c r="A992" s="100"/>
      <c r="E992" s="100"/>
      <c r="AC992" s="100"/>
      <c r="AE992" s="100"/>
      <c r="GJ992" s="141"/>
      <c r="GK992" s="141"/>
      <c r="GL992" s="141"/>
      <c r="GM992" s="141"/>
      <c r="GN992" s="141"/>
      <c r="GO992" s="141"/>
      <c r="GP992" s="141"/>
      <c r="GQ992" s="141"/>
      <c r="GR992" s="141"/>
      <c r="GS992" s="141"/>
      <c r="GT992" s="141"/>
    </row>
    <row r="993" spans="1:202" x14ac:dyDescent="0.25">
      <c r="A993" s="100"/>
      <c r="E993" s="100"/>
      <c r="AC993" s="100"/>
      <c r="AE993" s="100"/>
      <c r="GJ993" s="141"/>
      <c r="GK993" s="141"/>
      <c r="GL993" s="141"/>
      <c r="GM993" s="141"/>
      <c r="GN993" s="141"/>
      <c r="GO993" s="141"/>
      <c r="GP993" s="141"/>
      <c r="GQ993" s="141"/>
      <c r="GR993" s="141"/>
      <c r="GS993" s="141"/>
      <c r="GT993" s="141"/>
    </row>
    <row r="994" spans="1:202" x14ac:dyDescent="0.25">
      <c r="A994" s="100"/>
      <c r="E994" s="100"/>
      <c r="AC994" s="100"/>
      <c r="AE994" s="100"/>
      <c r="GJ994" s="141"/>
      <c r="GK994" s="141"/>
      <c r="GL994" s="141"/>
      <c r="GM994" s="141"/>
      <c r="GN994" s="141"/>
      <c r="GO994" s="141"/>
      <c r="GP994" s="141"/>
      <c r="GQ994" s="141"/>
      <c r="GR994" s="141"/>
      <c r="GS994" s="141"/>
      <c r="GT994" s="141"/>
    </row>
    <row r="995" spans="1:202" x14ac:dyDescent="0.25">
      <c r="A995" s="100"/>
      <c r="E995" s="100"/>
      <c r="AC995" s="100"/>
      <c r="AE995" s="100"/>
      <c r="GJ995" s="141"/>
      <c r="GK995" s="141"/>
      <c r="GL995" s="141"/>
      <c r="GM995" s="141"/>
      <c r="GN995" s="141"/>
      <c r="GO995" s="141"/>
      <c r="GP995" s="141"/>
      <c r="GQ995" s="141"/>
      <c r="GR995" s="141"/>
      <c r="GS995" s="141"/>
      <c r="GT995" s="141"/>
    </row>
    <row r="996" spans="1:202" x14ac:dyDescent="0.25">
      <c r="A996" s="100"/>
      <c r="E996" s="100"/>
      <c r="AC996" s="100"/>
      <c r="AE996" s="100"/>
      <c r="GJ996" s="141"/>
      <c r="GK996" s="141"/>
      <c r="GL996" s="141"/>
      <c r="GM996" s="141"/>
      <c r="GN996" s="141"/>
      <c r="GO996" s="141"/>
      <c r="GP996" s="141"/>
      <c r="GQ996" s="141"/>
      <c r="GR996" s="141"/>
      <c r="GS996" s="141"/>
      <c r="GT996" s="141"/>
    </row>
    <row r="997" spans="1:202" x14ac:dyDescent="0.25">
      <c r="A997" s="100"/>
      <c r="E997" s="100"/>
      <c r="AC997" s="100"/>
      <c r="AE997" s="100"/>
      <c r="GJ997" s="141"/>
      <c r="GK997" s="141"/>
      <c r="GL997" s="141"/>
      <c r="GM997" s="141"/>
      <c r="GN997" s="141"/>
      <c r="GO997" s="141"/>
      <c r="GP997" s="141"/>
      <c r="GQ997" s="141"/>
      <c r="GR997" s="141"/>
      <c r="GS997" s="141"/>
      <c r="GT997" s="141"/>
    </row>
    <row r="998" spans="1:202" x14ac:dyDescent="0.25">
      <c r="A998" s="100"/>
      <c r="E998" s="100"/>
      <c r="AC998" s="100"/>
      <c r="AE998" s="100"/>
      <c r="GJ998" s="141"/>
      <c r="GK998" s="141"/>
      <c r="GL998" s="141"/>
      <c r="GM998" s="141"/>
      <c r="GN998" s="141"/>
      <c r="GO998" s="141"/>
      <c r="GP998" s="141"/>
      <c r="GQ998" s="141"/>
      <c r="GR998" s="141"/>
      <c r="GS998" s="141"/>
      <c r="GT998" s="141"/>
    </row>
    <row r="999" spans="1:202" x14ac:dyDescent="0.25">
      <c r="A999" s="100"/>
      <c r="E999" s="100"/>
      <c r="AC999" s="100"/>
      <c r="AE999" s="100"/>
      <c r="GJ999" s="141"/>
      <c r="GK999" s="141"/>
      <c r="GL999" s="141"/>
      <c r="GM999" s="141"/>
      <c r="GN999" s="141"/>
      <c r="GO999" s="141"/>
      <c r="GP999" s="141"/>
      <c r="GQ999" s="141"/>
      <c r="GR999" s="141"/>
      <c r="GS999" s="141"/>
      <c r="GT999" s="141"/>
    </row>
    <row r="1000" spans="1:202" x14ac:dyDescent="0.25">
      <c r="A1000" s="100"/>
      <c r="E1000" s="100"/>
      <c r="AC1000" s="100"/>
      <c r="AE1000" s="100"/>
      <c r="GJ1000" s="141"/>
      <c r="GK1000" s="141"/>
      <c r="GL1000" s="141"/>
      <c r="GM1000" s="141"/>
      <c r="GN1000" s="141"/>
      <c r="GO1000" s="141"/>
      <c r="GP1000" s="141"/>
      <c r="GQ1000" s="141"/>
      <c r="GR1000" s="141"/>
      <c r="GS1000" s="141"/>
      <c r="GT1000" s="141"/>
    </row>
    <row r="1001" spans="1:202" x14ac:dyDescent="0.25">
      <c r="A1001" s="100"/>
      <c r="E1001" s="100"/>
      <c r="AC1001" s="100"/>
      <c r="AE1001" s="100"/>
      <c r="GJ1001" s="141"/>
      <c r="GK1001" s="141"/>
      <c r="GL1001" s="141"/>
      <c r="GM1001" s="141"/>
      <c r="GN1001" s="141"/>
      <c r="GO1001" s="141"/>
      <c r="GP1001" s="141"/>
      <c r="GQ1001" s="141"/>
      <c r="GR1001" s="141"/>
      <c r="GS1001" s="141"/>
      <c r="GT1001" s="141"/>
    </row>
    <row r="1002" spans="1:202" x14ac:dyDescent="0.25">
      <c r="A1002" s="100"/>
      <c r="E1002" s="100"/>
      <c r="AC1002" s="100"/>
      <c r="AE1002" s="100"/>
      <c r="GJ1002" s="141"/>
      <c r="GK1002" s="141"/>
      <c r="GL1002" s="141"/>
      <c r="GM1002" s="141"/>
      <c r="GN1002" s="141"/>
      <c r="GO1002" s="141"/>
      <c r="GP1002" s="141"/>
      <c r="GQ1002" s="141"/>
      <c r="GR1002" s="141"/>
      <c r="GS1002" s="141"/>
      <c r="GT1002" s="141"/>
    </row>
    <row r="1003" spans="1:202" x14ac:dyDescent="0.25">
      <c r="A1003" s="100"/>
      <c r="E1003" s="100"/>
      <c r="AC1003" s="100"/>
      <c r="AE1003" s="100"/>
      <c r="GJ1003" s="141"/>
      <c r="GK1003" s="141"/>
      <c r="GL1003" s="141"/>
      <c r="GM1003" s="141"/>
      <c r="GN1003" s="141"/>
      <c r="GO1003" s="141"/>
      <c r="GP1003" s="141"/>
      <c r="GQ1003" s="141"/>
      <c r="GR1003" s="141"/>
      <c r="GS1003" s="141"/>
      <c r="GT1003" s="141"/>
    </row>
    <row r="1004" spans="1:202" x14ac:dyDescent="0.25">
      <c r="A1004" s="100"/>
      <c r="E1004" s="100"/>
      <c r="AC1004" s="100"/>
      <c r="AE1004" s="100"/>
      <c r="GJ1004" s="141"/>
      <c r="GK1004" s="141"/>
      <c r="GL1004" s="141"/>
      <c r="GM1004" s="141"/>
      <c r="GN1004" s="141"/>
      <c r="GO1004" s="141"/>
      <c r="GP1004" s="141"/>
      <c r="GQ1004" s="141"/>
      <c r="GR1004" s="141"/>
      <c r="GS1004" s="141"/>
      <c r="GT1004" s="141"/>
    </row>
    <row r="1005" spans="1:202" x14ac:dyDescent="0.25">
      <c r="A1005" s="100"/>
      <c r="E1005" s="100"/>
      <c r="AC1005" s="100"/>
      <c r="AE1005" s="100"/>
      <c r="GJ1005" s="141"/>
      <c r="GK1005" s="141"/>
      <c r="GL1005" s="141"/>
      <c r="GM1005" s="141"/>
      <c r="GN1005" s="141"/>
      <c r="GO1005" s="141"/>
      <c r="GP1005" s="141"/>
      <c r="GQ1005" s="141"/>
      <c r="GR1005" s="141"/>
      <c r="GS1005" s="141"/>
      <c r="GT1005" s="141"/>
    </row>
    <row r="1006" spans="1:202" x14ac:dyDescent="0.25">
      <c r="A1006" s="100"/>
      <c r="E1006" s="100"/>
      <c r="AC1006" s="100"/>
      <c r="AE1006" s="100"/>
      <c r="GJ1006" s="141"/>
      <c r="GK1006" s="141"/>
      <c r="GL1006" s="141"/>
      <c r="GM1006" s="141"/>
      <c r="GN1006" s="141"/>
      <c r="GO1006" s="141"/>
      <c r="GP1006" s="141"/>
      <c r="GQ1006" s="141"/>
      <c r="GR1006" s="141"/>
      <c r="GS1006" s="141"/>
      <c r="GT1006" s="141"/>
    </row>
    <row r="1007" spans="1:202" x14ac:dyDescent="0.25">
      <c r="A1007" s="100"/>
      <c r="E1007" s="100"/>
      <c r="AC1007" s="100"/>
      <c r="AE1007" s="100"/>
      <c r="GJ1007" s="141"/>
      <c r="GK1007" s="141"/>
      <c r="GL1007" s="141"/>
      <c r="GM1007" s="141"/>
      <c r="GN1007" s="141"/>
      <c r="GO1007" s="141"/>
      <c r="GP1007" s="141"/>
      <c r="GQ1007" s="141"/>
      <c r="GR1007" s="141"/>
      <c r="GS1007" s="141"/>
      <c r="GT1007" s="141"/>
    </row>
    <row r="1008" spans="1:202" x14ac:dyDescent="0.25">
      <c r="A1008" s="100"/>
      <c r="E1008" s="100"/>
      <c r="AC1008" s="100"/>
      <c r="AE1008" s="100"/>
      <c r="GJ1008" s="141"/>
      <c r="GK1008" s="141"/>
      <c r="GL1008" s="141"/>
      <c r="GM1008" s="141"/>
      <c r="GN1008" s="141"/>
      <c r="GO1008" s="141"/>
      <c r="GP1008" s="141"/>
      <c r="GQ1008" s="141"/>
      <c r="GR1008" s="141"/>
      <c r="GS1008" s="141"/>
      <c r="GT1008" s="141"/>
    </row>
    <row r="1009" spans="1:202" x14ac:dyDescent="0.25">
      <c r="A1009" s="100"/>
      <c r="E1009" s="100"/>
      <c r="AC1009" s="100"/>
      <c r="AE1009" s="100"/>
      <c r="GJ1009" s="141"/>
      <c r="GK1009" s="141"/>
      <c r="GL1009" s="141"/>
      <c r="GM1009" s="141"/>
      <c r="GN1009" s="141"/>
      <c r="GO1009" s="141"/>
      <c r="GP1009" s="141"/>
      <c r="GQ1009" s="141"/>
      <c r="GR1009" s="141"/>
      <c r="GS1009" s="141"/>
      <c r="GT1009" s="141"/>
    </row>
    <row r="1010" spans="1:202" x14ac:dyDescent="0.25">
      <c r="A1010" s="100"/>
      <c r="E1010" s="100"/>
      <c r="AC1010" s="100"/>
      <c r="AE1010" s="100"/>
      <c r="GJ1010" s="141"/>
      <c r="GK1010" s="141"/>
      <c r="GL1010" s="141"/>
      <c r="GM1010" s="141"/>
      <c r="GN1010" s="141"/>
      <c r="GO1010" s="141"/>
      <c r="GP1010" s="141"/>
      <c r="GQ1010" s="141"/>
      <c r="GR1010" s="141"/>
      <c r="GS1010" s="141"/>
      <c r="GT1010" s="141"/>
    </row>
    <row r="1011" spans="1:202" x14ac:dyDescent="0.25">
      <c r="A1011" s="100"/>
      <c r="E1011" s="100"/>
      <c r="AC1011" s="100"/>
      <c r="AE1011" s="100"/>
      <c r="GJ1011" s="141"/>
      <c r="GK1011" s="141"/>
      <c r="GL1011" s="141"/>
      <c r="GM1011" s="141"/>
      <c r="GN1011" s="141"/>
      <c r="GO1011" s="141"/>
      <c r="GP1011" s="141"/>
      <c r="GQ1011" s="141"/>
      <c r="GR1011" s="141"/>
      <c r="GS1011" s="141"/>
      <c r="GT1011" s="141"/>
    </row>
    <row r="1012" spans="1:202" x14ac:dyDescent="0.25">
      <c r="A1012" s="100"/>
      <c r="E1012" s="100"/>
      <c r="AC1012" s="100"/>
      <c r="AE1012" s="100"/>
      <c r="GJ1012" s="141"/>
      <c r="GK1012" s="141"/>
      <c r="GL1012" s="141"/>
      <c r="GM1012" s="141"/>
      <c r="GN1012" s="141"/>
      <c r="GO1012" s="141"/>
      <c r="GP1012" s="141"/>
      <c r="GQ1012" s="141"/>
      <c r="GR1012" s="141"/>
      <c r="GS1012" s="141"/>
      <c r="GT1012" s="141"/>
    </row>
    <row r="1013" spans="1:202" x14ac:dyDescent="0.25">
      <c r="A1013" s="100"/>
      <c r="E1013" s="100"/>
      <c r="AC1013" s="100"/>
      <c r="AE1013" s="100"/>
      <c r="GJ1013" s="141"/>
      <c r="GK1013" s="141"/>
      <c r="GL1013" s="141"/>
      <c r="GM1013" s="141"/>
      <c r="GN1013" s="141"/>
      <c r="GO1013" s="141"/>
      <c r="GP1013" s="141"/>
      <c r="GQ1013" s="141"/>
      <c r="GR1013" s="141"/>
      <c r="GS1013" s="141"/>
      <c r="GT1013" s="141"/>
    </row>
    <row r="1014" spans="1:202" x14ac:dyDescent="0.25">
      <c r="A1014" s="100"/>
      <c r="E1014" s="100"/>
      <c r="AC1014" s="100"/>
      <c r="AE1014" s="100"/>
      <c r="GJ1014" s="141"/>
      <c r="GK1014" s="141"/>
      <c r="GL1014" s="141"/>
      <c r="GM1014" s="141"/>
      <c r="GN1014" s="141"/>
      <c r="GO1014" s="141"/>
      <c r="GP1014" s="141"/>
      <c r="GQ1014" s="141"/>
      <c r="GR1014" s="141"/>
      <c r="GS1014" s="141"/>
      <c r="GT1014" s="141"/>
    </row>
    <row r="1015" spans="1:202" x14ac:dyDescent="0.25">
      <c r="A1015" s="100"/>
      <c r="E1015" s="100"/>
      <c r="AC1015" s="100"/>
      <c r="AE1015" s="100"/>
      <c r="GJ1015" s="141"/>
      <c r="GK1015" s="141"/>
      <c r="GL1015" s="141"/>
      <c r="GM1015" s="141"/>
      <c r="GN1015" s="141"/>
      <c r="GO1015" s="141"/>
      <c r="GP1015" s="141"/>
      <c r="GQ1015" s="141"/>
      <c r="GR1015" s="141"/>
      <c r="GS1015" s="141"/>
      <c r="GT1015" s="141"/>
    </row>
    <row r="1016" spans="1:202" x14ac:dyDescent="0.25">
      <c r="A1016" s="100"/>
      <c r="E1016" s="100"/>
      <c r="AC1016" s="100"/>
      <c r="AE1016" s="100"/>
      <c r="GJ1016" s="141"/>
      <c r="GK1016" s="141"/>
      <c r="GL1016" s="141"/>
      <c r="GM1016" s="141"/>
      <c r="GN1016" s="141"/>
      <c r="GO1016" s="141"/>
      <c r="GP1016" s="141"/>
      <c r="GQ1016" s="141"/>
      <c r="GR1016" s="141"/>
      <c r="GS1016" s="141"/>
      <c r="GT1016" s="141"/>
    </row>
    <row r="1017" spans="1:202" x14ac:dyDescent="0.25">
      <c r="A1017" s="100"/>
      <c r="E1017" s="100"/>
      <c r="AC1017" s="100"/>
      <c r="AE1017" s="100"/>
      <c r="GJ1017" s="141"/>
      <c r="GK1017" s="141"/>
      <c r="GL1017" s="141"/>
      <c r="GM1017" s="141"/>
      <c r="GN1017" s="141"/>
      <c r="GO1017" s="141"/>
      <c r="GP1017" s="141"/>
      <c r="GQ1017" s="141"/>
      <c r="GR1017" s="141"/>
      <c r="GS1017" s="141"/>
      <c r="GT1017" s="141"/>
    </row>
    <row r="1018" spans="1:202" x14ac:dyDescent="0.25">
      <c r="A1018" s="100"/>
      <c r="E1018" s="100"/>
      <c r="AC1018" s="100"/>
      <c r="AE1018" s="100"/>
      <c r="GJ1018" s="141"/>
      <c r="GK1018" s="141"/>
      <c r="GL1018" s="141"/>
      <c r="GM1018" s="141"/>
      <c r="GN1018" s="141"/>
      <c r="GO1018" s="141"/>
      <c r="GP1018" s="141"/>
      <c r="GQ1018" s="141"/>
      <c r="GR1018" s="141"/>
      <c r="GS1018" s="141"/>
      <c r="GT1018" s="141"/>
    </row>
    <row r="1019" spans="1:202" x14ac:dyDescent="0.25">
      <c r="A1019" s="100"/>
      <c r="E1019" s="100"/>
      <c r="AC1019" s="100"/>
      <c r="AE1019" s="100"/>
      <c r="GJ1019" s="141"/>
      <c r="GK1019" s="141"/>
      <c r="GL1019" s="141"/>
      <c r="GM1019" s="141"/>
      <c r="GN1019" s="141"/>
      <c r="GO1019" s="141"/>
      <c r="GP1019" s="141"/>
      <c r="GQ1019" s="141"/>
      <c r="GR1019" s="141"/>
      <c r="GS1019" s="141"/>
      <c r="GT1019" s="141"/>
    </row>
    <row r="1020" spans="1:202" x14ac:dyDescent="0.25">
      <c r="A1020" s="100"/>
      <c r="E1020" s="100"/>
      <c r="AC1020" s="100"/>
      <c r="AE1020" s="100"/>
      <c r="GJ1020" s="141"/>
      <c r="GK1020" s="141"/>
      <c r="GL1020" s="141"/>
      <c r="GM1020" s="141"/>
      <c r="GN1020" s="141"/>
      <c r="GO1020" s="141"/>
      <c r="GP1020" s="141"/>
      <c r="GQ1020" s="141"/>
      <c r="GR1020" s="141"/>
      <c r="GS1020" s="141"/>
      <c r="GT1020" s="141"/>
    </row>
    <row r="1021" spans="1:202" x14ac:dyDescent="0.25">
      <c r="A1021" s="100"/>
      <c r="E1021" s="100"/>
      <c r="AC1021" s="100"/>
      <c r="AE1021" s="100"/>
      <c r="GJ1021" s="141"/>
      <c r="GK1021" s="141"/>
      <c r="GL1021" s="141"/>
      <c r="GM1021" s="141"/>
      <c r="GN1021" s="141"/>
      <c r="GO1021" s="141"/>
      <c r="GP1021" s="141"/>
      <c r="GQ1021" s="141"/>
      <c r="GR1021" s="141"/>
      <c r="GS1021" s="141"/>
      <c r="GT1021" s="141"/>
    </row>
    <row r="1022" spans="1:202" x14ac:dyDescent="0.25">
      <c r="A1022" s="100"/>
      <c r="E1022" s="100"/>
      <c r="AC1022" s="100"/>
      <c r="AE1022" s="100"/>
      <c r="GJ1022" s="141"/>
      <c r="GK1022" s="141"/>
      <c r="GL1022" s="141"/>
      <c r="GM1022" s="141"/>
      <c r="GN1022" s="141"/>
      <c r="GO1022" s="141"/>
      <c r="GP1022" s="141"/>
      <c r="GQ1022" s="141"/>
      <c r="GR1022" s="141"/>
      <c r="GS1022" s="141"/>
      <c r="GT1022" s="141"/>
    </row>
    <row r="1023" spans="1:202" x14ac:dyDescent="0.25">
      <c r="A1023" s="100"/>
      <c r="E1023" s="100"/>
      <c r="AC1023" s="100"/>
      <c r="AE1023" s="100"/>
      <c r="GJ1023" s="141"/>
      <c r="GK1023" s="141"/>
      <c r="GL1023" s="141"/>
      <c r="GM1023" s="141"/>
      <c r="GN1023" s="141"/>
      <c r="GO1023" s="141"/>
      <c r="GP1023" s="141"/>
      <c r="GQ1023" s="141"/>
      <c r="GR1023" s="141"/>
      <c r="GS1023" s="141"/>
      <c r="GT1023" s="141"/>
    </row>
    <row r="1024" spans="1:202" x14ac:dyDescent="0.25">
      <c r="A1024" s="100"/>
      <c r="E1024" s="100"/>
      <c r="AC1024" s="100"/>
      <c r="AE1024" s="100"/>
      <c r="GJ1024" s="141"/>
      <c r="GK1024" s="141"/>
      <c r="GL1024" s="141"/>
      <c r="GM1024" s="141"/>
      <c r="GN1024" s="141"/>
      <c r="GO1024" s="141"/>
      <c r="GP1024" s="141"/>
      <c r="GQ1024" s="141"/>
      <c r="GR1024" s="141"/>
      <c r="GS1024" s="141"/>
      <c r="GT1024" s="141"/>
    </row>
    <row r="1025" spans="1:202" x14ac:dyDescent="0.25">
      <c r="A1025" s="100"/>
      <c r="E1025" s="100"/>
      <c r="AC1025" s="100"/>
      <c r="AE1025" s="100"/>
      <c r="GJ1025" s="141"/>
      <c r="GK1025" s="141"/>
      <c r="GL1025" s="141"/>
      <c r="GM1025" s="141"/>
      <c r="GN1025" s="141"/>
      <c r="GO1025" s="141"/>
      <c r="GP1025" s="141"/>
      <c r="GQ1025" s="141"/>
      <c r="GR1025" s="141"/>
      <c r="GS1025" s="141"/>
      <c r="GT1025" s="141"/>
    </row>
    <row r="1026" spans="1:202" x14ac:dyDescent="0.25">
      <c r="A1026" s="100"/>
      <c r="E1026" s="100"/>
      <c r="AC1026" s="100"/>
      <c r="AE1026" s="100"/>
      <c r="GJ1026" s="141"/>
      <c r="GK1026" s="141"/>
      <c r="GL1026" s="141"/>
      <c r="GM1026" s="141"/>
      <c r="GN1026" s="141"/>
      <c r="GO1026" s="141"/>
      <c r="GP1026" s="141"/>
      <c r="GQ1026" s="141"/>
      <c r="GR1026" s="141"/>
      <c r="GS1026" s="141"/>
      <c r="GT1026" s="141"/>
    </row>
    <row r="1027" spans="1:202" x14ac:dyDescent="0.25">
      <c r="A1027" s="100"/>
      <c r="E1027" s="100"/>
      <c r="AC1027" s="100"/>
      <c r="AE1027" s="100"/>
      <c r="GJ1027" s="141"/>
      <c r="GK1027" s="141"/>
      <c r="GL1027" s="141"/>
      <c r="GM1027" s="141"/>
      <c r="GN1027" s="141"/>
      <c r="GO1027" s="141"/>
      <c r="GP1027" s="141"/>
      <c r="GQ1027" s="141"/>
      <c r="GR1027" s="141"/>
      <c r="GS1027" s="141"/>
      <c r="GT1027" s="141"/>
    </row>
    <row r="1028" spans="1:202" x14ac:dyDescent="0.25">
      <c r="A1028" s="100"/>
      <c r="E1028" s="100"/>
      <c r="AC1028" s="100"/>
      <c r="AE1028" s="100"/>
      <c r="GJ1028" s="141"/>
      <c r="GK1028" s="141"/>
      <c r="GL1028" s="141"/>
      <c r="GM1028" s="141"/>
      <c r="GN1028" s="141"/>
      <c r="GO1028" s="141"/>
      <c r="GP1028" s="141"/>
      <c r="GQ1028" s="141"/>
      <c r="GR1028" s="141"/>
      <c r="GS1028" s="141"/>
      <c r="GT1028" s="141"/>
    </row>
    <row r="1029" spans="1:202" x14ac:dyDescent="0.25">
      <c r="A1029" s="100"/>
      <c r="E1029" s="100"/>
      <c r="AC1029" s="100"/>
      <c r="AE1029" s="100"/>
      <c r="GJ1029" s="141"/>
      <c r="GK1029" s="141"/>
      <c r="GL1029" s="141"/>
      <c r="GM1029" s="141"/>
      <c r="GN1029" s="141"/>
      <c r="GO1029" s="141"/>
      <c r="GP1029" s="141"/>
      <c r="GQ1029" s="141"/>
      <c r="GR1029" s="141"/>
      <c r="GS1029" s="141"/>
      <c r="GT1029" s="141"/>
    </row>
    <row r="1030" spans="1:202" x14ac:dyDescent="0.25">
      <c r="A1030" s="100"/>
      <c r="E1030" s="100"/>
      <c r="AC1030" s="100"/>
      <c r="AE1030" s="100"/>
      <c r="GJ1030" s="141"/>
      <c r="GK1030" s="141"/>
      <c r="GL1030" s="141"/>
      <c r="GM1030" s="141"/>
      <c r="GN1030" s="141"/>
      <c r="GO1030" s="141"/>
      <c r="GP1030" s="141"/>
      <c r="GQ1030" s="141"/>
      <c r="GR1030" s="141"/>
      <c r="GS1030" s="141"/>
      <c r="GT1030" s="141"/>
    </row>
    <row r="1031" spans="1:202" x14ac:dyDescent="0.25">
      <c r="A1031" s="100"/>
      <c r="E1031" s="100"/>
      <c r="AC1031" s="100"/>
      <c r="AE1031" s="100"/>
      <c r="GJ1031" s="141"/>
      <c r="GK1031" s="141"/>
      <c r="GL1031" s="141"/>
      <c r="GM1031" s="141"/>
      <c r="GN1031" s="141"/>
      <c r="GO1031" s="141"/>
      <c r="GP1031" s="141"/>
      <c r="GQ1031" s="141"/>
      <c r="GR1031" s="141"/>
      <c r="GS1031" s="141"/>
      <c r="GT1031" s="141"/>
    </row>
    <row r="1032" spans="1:202" x14ac:dyDescent="0.25">
      <c r="A1032" s="100"/>
      <c r="E1032" s="100"/>
      <c r="AC1032" s="100"/>
      <c r="AE1032" s="100"/>
      <c r="GJ1032" s="141"/>
      <c r="GK1032" s="141"/>
      <c r="GL1032" s="141"/>
      <c r="GM1032" s="141"/>
      <c r="GN1032" s="141"/>
      <c r="GO1032" s="141"/>
      <c r="GP1032" s="141"/>
      <c r="GQ1032" s="141"/>
      <c r="GR1032" s="141"/>
      <c r="GS1032" s="141"/>
      <c r="GT1032" s="141"/>
    </row>
    <row r="1033" spans="1:202" x14ac:dyDescent="0.25">
      <c r="A1033" s="100"/>
      <c r="E1033" s="100"/>
      <c r="AC1033" s="100"/>
      <c r="AE1033" s="100"/>
      <c r="GJ1033" s="141"/>
      <c r="GK1033" s="141"/>
      <c r="GL1033" s="141"/>
      <c r="GM1033" s="141"/>
      <c r="GN1033" s="141"/>
      <c r="GO1033" s="141"/>
      <c r="GP1033" s="141"/>
      <c r="GQ1033" s="141"/>
      <c r="GR1033" s="141"/>
      <c r="GS1033" s="141"/>
      <c r="GT1033" s="141"/>
    </row>
    <row r="1034" spans="1:202" x14ac:dyDescent="0.25">
      <c r="A1034" s="100"/>
      <c r="E1034" s="100"/>
      <c r="AC1034" s="100"/>
      <c r="AE1034" s="100"/>
      <c r="GJ1034" s="141"/>
      <c r="GK1034" s="141"/>
      <c r="GL1034" s="141"/>
      <c r="GM1034" s="141"/>
      <c r="GN1034" s="141"/>
      <c r="GO1034" s="141"/>
      <c r="GP1034" s="141"/>
      <c r="GQ1034" s="141"/>
      <c r="GR1034" s="141"/>
      <c r="GS1034" s="141"/>
      <c r="GT1034" s="141"/>
    </row>
  </sheetData>
  <sheetProtection selectLockedCells="1" selectUnlockedCells="1"/>
  <mergeCells count="22">
    <mergeCell ref="BG61:BI61"/>
    <mergeCell ref="BY61:CA61"/>
    <mergeCell ref="CB61:CD61"/>
    <mergeCell ref="CE61:CG61"/>
    <mergeCell ref="CH61:CJ61"/>
    <mergeCell ref="BJ61:BL61"/>
    <mergeCell ref="CN61:CO61"/>
    <mergeCell ref="B5:B6"/>
    <mergeCell ref="I48:J48"/>
    <mergeCell ref="G8:J8"/>
    <mergeCell ref="G18:I18"/>
    <mergeCell ref="W61:Y61"/>
    <mergeCell ref="AI61:AK61"/>
    <mergeCell ref="AL61:AM61"/>
    <mergeCell ref="Z61:AB61"/>
    <mergeCell ref="AF61:AH61"/>
    <mergeCell ref="AC61:AE61"/>
    <mergeCell ref="BM61:BN61"/>
    <mergeCell ref="AX61:AZ61"/>
    <mergeCell ref="BA61:BC61"/>
    <mergeCell ref="BD61:BF61"/>
    <mergeCell ref="CK61:CM61"/>
  </mergeCells>
  <dataValidations count="1">
    <dataValidation type="custom" allowBlank="1" showInputMessage="1" showErrorMessage="1" sqref="B63">
      <formula1>"B64=АДРЕС(64;2)"</formula1>
    </dataValidation>
  </dataValidations>
  <pageMargins left="0.7" right="0.7" top="0.75" bottom="0.75" header="0.3" footer="0.3"/>
  <pageSetup orientation="portrait" horizontalDpi="200" verticalDpi="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7:J132"/>
  <sheetViews>
    <sheetView topLeftCell="A28" workbookViewId="0">
      <selection activeCell="J13" sqref="J13"/>
    </sheetView>
  </sheetViews>
  <sheetFormatPr defaultColWidth="9.140625" defaultRowHeight="15" x14ac:dyDescent="0.25"/>
  <cols>
    <col min="1" max="1" width="9.7109375" customWidth="1"/>
    <col min="2" max="2" width="14" customWidth="1"/>
    <col min="3" max="4" width="11.7109375" customWidth="1"/>
    <col min="5" max="5" width="12.28515625" customWidth="1"/>
    <col min="6" max="6" width="11" customWidth="1"/>
    <col min="7" max="8" width="11.7109375" customWidth="1"/>
    <col min="9" max="9" width="18.85546875" customWidth="1"/>
    <col min="10" max="10" width="20.7109375" customWidth="1"/>
    <col min="11" max="11" width="10" customWidth="1"/>
  </cols>
  <sheetData>
    <row r="17" spans="1:10" ht="18" customHeight="1" x14ac:dyDescent="0.25"/>
    <row r="18" spans="1:10" ht="14.25" customHeight="1" x14ac:dyDescent="0.25"/>
    <row r="19" spans="1:10" ht="27" customHeight="1" x14ac:dyDescent="0.25"/>
    <row r="20" spans="1:10" ht="27" customHeight="1" x14ac:dyDescent="0.25"/>
    <row r="21" spans="1:10" ht="25.5" customHeight="1" x14ac:dyDescent="0.25"/>
    <row r="27" spans="1:10" ht="15" customHeight="1" x14ac:dyDescent="0.25"/>
    <row r="28" spans="1:10" ht="20.25" customHeight="1" x14ac:dyDescent="0.25"/>
    <row r="29" spans="1:10" ht="15.75" customHeight="1" x14ac:dyDescent="0.25"/>
    <row r="32" spans="1:10" ht="33.75" customHeight="1" x14ac:dyDescent="0.25">
      <c r="A32" t="s">
        <v>210</v>
      </c>
      <c r="B32" t="s">
        <v>211</v>
      </c>
      <c r="C32" t="s">
        <v>212</v>
      </c>
      <c r="D32" t="s">
        <v>213</v>
      </c>
      <c r="E32" t="s">
        <v>214</v>
      </c>
      <c r="F32" t="s">
        <v>215</v>
      </c>
      <c r="G32" t="s">
        <v>216</v>
      </c>
      <c r="H32" t="s">
        <v>217</v>
      </c>
      <c r="I32" t="s">
        <v>218</v>
      </c>
      <c r="J32" t="s">
        <v>219</v>
      </c>
    </row>
    <row r="33" spans="1:8" x14ac:dyDescent="0.25">
      <c r="A33">
        <f ca="1">IF(B33="","",1)</f>
        <v>1</v>
      </c>
      <c r="B33">
        <f ca="1">IF((w!$B$49-OFFSET(ввод!C2,w!$B$48,0,1,1))&lt;0,"",OFFSET(ввод!D2,w!$B$48,0,1,1))</f>
        <v>41965</v>
      </c>
      <c r="C33">
        <f ca="1">IF(B33="","",OFFSET(q!F5,w!$B$48,0,1,1))</f>
        <v>100.1</v>
      </c>
      <c r="D33">
        <f ca="1">IF(C33="","",OFFSET(q!H5,w!$B$48,0,1,1))</f>
        <v>98.2</v>
      </c>
      <c r="E33">
        <f ca="1">IF(B33="","",OFFSET(w!AC79,w!$B$48,0,1,1))</f>
        <v>-1</v>
      </c>
      <c r="F33">
        <f ca="1">IF(B33="","",OFFSET(w!M79,w!$B$48,0,1,1))</f>
        <v>-0.84983369171411027</v>
      </c>
      <c r="G33">
        <f ca="1">IF(B33="","",OFFSET(w!P79,w!$B$48,0,1,1))</f>
        <v>1.8583660445282675</v>
      </c>
      <c r="H33">
        <f ca="1">IF(B33="","",OFFSET(w!S79,w!$B$48,0,1,1))</f>
        <v>0</v>
      </c>
    </row>
    <row r="34" spans="1:8" x14ac:dyDescent="0.25">
      <c r="A34">
        <f t="shared" ref="A34:A97" ca="1" si="0">IF(B34="","",A33+1)</f>
        <v>2</v>
      </c>
      <c r="B34">
        <f ca="1">IF((w!$B$49-OFFSET(ввод!C3,w!$B$48,0,1,1))&lt;0,"",OFFSET(ввод!D3,w!$B$48,0,1,1))</f>
        <v>41966</v>
      </c>
      <c r="C34">
        <f ca="1">IF(B34="","",OFFSET(q!F6,w!$B$48,0,1,1))</f>
        <v>99.8</v>
      </c>
      <c r="D34">
        <f ca="1">IF(C34="","",OFFSET(q!H6,w!$B$48,0,1,1))</f>
        <v>99.2</v>
      </c>
      <c r="E34">
        <f ca="1">IF(B34="","",OFFSET(w!AC80,w!$B$48,0,1,1))</f>
        <v>1</v>
      </c>
      <c r="F34">
        <f ca="1">IF(B34="","",OFFSET(w!M80,w!$B$48,0,1,1))</f>
        <v>-0.50845260824910099</v>
      </c>
      <c r="G34">
        <f ca="1">IF(B34="","",OFFSET(w!P80,w!$B$48,0,1,1))</f>
        <v>0.59126976668250109</v>
      </c>
      <c r="H34">
        <f ca="1">IF(B34="","",OFFSET(w!S80,w!$B$48,0,1,1))</f>
        <v>0.34138108346500928</v>
      </c>
    </row>
    <row r="35" spans="1:8" x14ac:dyDescent="0.25">
      <c r="A35">
        <f t="shared" ca="1" si="0"/>
        <v>3</v>
      </c>
      <c r="B35">
        <f ca="1">IF((w!$B$49-OFFSET(ввод!C4,w!$B$48,0,1,1))&lt;0,"",OFFSET(ввод!D4,w!$B$48,0,1,1))</f>
        <v>41967</v>
      </c>
      <c r="C35">
        <f ca="1">IF(B35="","",OFFSET(q!F7,w!$B$48,0,1,1))</f>
        <v>101.3</v>
      </c>
      <c r="D35">
        <f ca="1">IF(C35="","",OFFSET(q!H7,w!$B$48,0,1,1))</f>
        <v>99</v>
      </c>
      <c r="E35">
        <f ca="1">IF(B35="","",OFFSET(w!AC81,w!$B$48,0,1,1))</f>
        <v>1</v>
      </c>
      <c r="F35">
        <f ca="1">IF(B35="","",OFFSET(w!M81,w!$B$48,0,1,1))</f>
        <v>0.16179218316784727</v>
      </c>
      <c r="G35">
        <f ca="1">IF(B35="","",OFFSET(w!P81,w!$B$48,0,1,1))</f>
        <v>2.2540057173962111</v>
      </c>
      <c r="H35">
        <f ca="1">IF(B35="","",OFFSET(w!S81,w!$B$48,0,1,1))</f>
        <v>0.67024479141694826</v>
      </c>
    </row>
    <row r="36" spans="1:8" x14ac:dyDescent="0.25">
      <c r="A36">
        <f t="shared" ca="1" si="0"/>
        <v>4</v>
      </c>
      <c r="B36">
        <f ca="1">IF((w!$B$49-OFFSET(ввод!C5,w!$B$48,0,1,1))&lt;0,"",OFFSET(ввод!D5,w!$B$48,0,1,1))</f>
        <v>41968</v>
      </c>
      <c r="C36">
        <f ca="1">IF(B36="","",OFFSET(q!F8,w!$B$48,0,1,1))</f>
        <v>100.2</v>
      </c>
      <c r="D36">
        <f ca="1">IF(C36="","",OFFSET(q!H8,w!$B$48,0,1,1))</f>
        <v>99.2</v>
      </c>
      <c r="E36">
        <f ca="1">IF(B36="","",OFFSET(w!AC82,w!$B$48,0,1,1))</f>
        <v>-1</v>
      </c>
      <c r="F36">
        <f ca="1">IF(B36="","",OFFSET(w!M82,w!$B$48,0,1,1))</f>
        <v>-0.30324071649482676</v>
      </c>
      <c r="G36">
        <f ca="1">IF(B36="","",OFFSET(w!P82,w!$B$48,0,1,1))</f>
        <v>0.96091047717781919</v>
      </c>
      <c r="H36">
        <f ca="1">IF(B36="","",OFFSET(w!S82,w!$B$48,0,1,1))</f>
        <v>0.46503289966267403</v>
      </c>
    </row>
    <row r="37" spans="1:8" x14ac:dyDescent="0.25">
      <c r="A37">
        <f t="shared" ca="1" si="0"/>
        <v>5</v>
      </c>
      <c r="B37">
        <f ca="1">IF((w!$B$49-OFFSET(ввод!C6,w!$B$48,0,1,1))&lt;0,"",OFFSET(ввод!D6,w!$B$48,0,1,1))</f>
        <v>41969</v>
      </c>
      <c r="C37">
        <f ca="1">IF(B37="","",OFFSET(q!F9,w!$B$48,0,1,1))</f>
        <v>100.6</v>
      </c>
      <c r="D37">
        <f ca="1">IF(C37="","",OFFSET(q!H9,w!$B$48,0,1,1))</f>
        <v>100</v>
      </c>
      <c r="E37">
        <f ca="1">IF(B37="","",OFFSET(w!AC83,w!$B$48,0,1,1))</f>
        <v>1</v>
      </c>
      <c r="F37">
        <f ca="1">IF(B37="","",OFFSET(w!M83,w!$B$48,0,1,1))</f>
        <v>0.28517175265272954</v>
      </c>
      <c r="G37">
        <f ca="1">IF(B37="","",OFFSET(w!P83,w!$B$48,0,1,1))</f>
        <v>0.5320103332460917</v>
      </c>
      <c r="H37">
        <f ca="1">IF(B37="","",OFFSET(w!S83,w!$B$48,0,1,1))</f>
        <v>0.58841246914755629</v>
      </c>
    </row>
    <row r="38" spans="1:8" x14ac:dyDescent="0.25">
      <c r="A38">
        <f t="shared" ca="1" si="0"/>
        <v>6</v>
      </c>
      <c r="B38">
        <f ca="1">IF((w!$B$49-OFFSET(ввод!C7,w!$B$48,0,1,1))&lt;0,"",OFFSET(ввод!D7,w!$B$48,0,1,1))</f>
        <v>41970</v>
      </c>
      <c r="C38">
        <f ca="1">IF(B38="","",OFFSET(q!F10,w!$B$48,0,1,1))</f>
        <v>100.4</v>
      </c>
      <c r="D38">
        <f ca="1">IF(C38="","",OFFSET(q!H10,w!$B$48,0,1,1))</f>
        <v>98.3</v>
      </c>
      <c r="E38">
        <f ca="1">IF(B38="","",OFFSET(w!AC84,w!$B$48,0,1,1))</f>
        <v>-1</v>
      </c>
      <c r="F38">
        <f ca="1">IF(B38="","",OFFSET(w!M84,w!$B$48,0,1,1))</f>
        <v>-0.63461209048429623</v>
      </c>
      <c r="G38">
        <f ca="1">IF(B38="","",OFFSET(w!P84,w!$B$48,0,1,1))</f>
        <v>2.0585843244903828</v>
      </c>
      <c r="H38">
        <f ca="1">IF(B38="","",OFFSET(w!S84,w!$B$48,0,1,1))</f>
        <v>0.91978384313702577</v>
      </c>
    </row>
    <row r="39" spans="1:8" x14ac:dyDescent="0.25">
      <c r="A39">
        <f t="shared" ca="1" si="0"/>
        <v>7</v>
      </c>
      <c r="B39">
        <f ca="1">IF((w!$B$49-OFFSET(ввод!C8,w!$B$48,0,1,1))&lt;0,"",OFFSET(ввод!D8,w!$B$48,0,1,1))</f>
        <v>41971</v>
      </c>
      <c r="C39">
        <f ca="1">IF(B39="","",OFFSET(q!F11,w!$B$48,0,1,1))</f>
        <v>99.2</v>
      </c>
      <c r="D39">
        <f ca="1">IF(C39="","",OFFSET(q!H11,w!$B$48,0,1,1))</f>
        <v>98.3</v>
      </c>
      <c r="E39">
        <f ca="1">IF(B39="","",OFFSET(w!AC85,w!$B$48,0,1,1))</f>
        <v>-1</v>
      </c>
      <c r="F39">
        <f ca="1">IF(B39="","",OFFSET(w!M85,w!$B$48,0,1,1))</f>
        <v>-1.275306133419349</v>
      </c>
      <c r="G39">
        <f ca="1">IF(B39="","",OFFSET(w!P85,w!$B$48,0,1,1))</f>
        <v>0.91534887887392813</v>
      </c>
      <c r="H39">
        <f ca="1">IF(B39="","",OFFSET(w!S85,w!$B$48,0,1,1))</f>
        <v>0.64069404293505272</v>
      </c>
    </row>
    <row r="40" spans="1:8" x14ac:dyDescent="0.25">
      <c r="A40">
        <f t="shared" ca="1" si="0"/>
        <v>8</v>
      </c>
      <c r="B40">
        <f ca="1">IF((w!$B$49-OFFSET(ввод!C9,w!$B$48,0,1,1))&lt;0,"",OFFSET(ввод!D9,w!$B$48,0,1,1))</f>
        <v>41972</v>
      </c>
      <c r="C40">
        <f ca="1">IF(B40="","",OFFSET(q!F12,w!$B$48,0,1,1))</f>
        <v>100</v>
      </c>
      <c r="D40">
        <f ca="1">IF(C40="","",OFFSET(q!H12,w!$B$48,0,1,1))</f>
        <v>98.9</v>
      </c>
      <c r="E40">
        <f ca="1">IF(B40="","",OFFSET(w!AC86,w!$B$48,0,1,1))</f>
        <v>1</v>
      </c>
      <c r="F40">
        <f ca="1">IF(B40="","",OFFSET(w!M86,w!$B$48,0,1,1))</f>
        <v>-0.5328614900481341</v>
      </c>
      <c r="G40">
        <f ca="1">IF(B40="","",OFFSET(w!P86,w!$B$48,0,1,1))</f>
        <v>1.1516266131091299</v>
      </c>
      <c r="H40">
        <f ca="1">IF(B40="","",OFFSET(w!S86,w!$B$48,0,1,1))</f>
        <v>0.74244464337121485</v>
      </c>
    </row>
    <row r="41" spans="1:8" x14ac:dyDescent="0.25">
      <c r="A41">
        <f t="shared" ca="1" si="0"/>
        <v>9</v>
      </c>
      <c r="B41">
        <f ca="1">IF((w!$B$49-OFFSET(ввод!C10,w!$B$48,0,1,1))&lt;0,"",OFFSET(ввод!D10,w!$B$48,0,1,1))</f>
        <v>41973</v>
      </c>
      <c r="C41">
        <f ca="1">IF(B41="","",OFFSET(q!F13,w!$B$48,0,1,1))</f>
        <v>100.2</v>
      </c>
      <c r="D41">
        <f ca="1">IF(C41="","",OFFSET(q!H13,w!$B$48,0,1,1))</f>
        <v>99.2</v>
      </c>
      <c r="E41">
        <f ca="1">IF(B41="","",OFFSET(w!AC87,w!$B$48,0,1,1))</f>
        <v>1</v>
      </c>
      <c r="F41">
        <f ca="1">IF(B41="","",OFFSET(w!M87,w!$B$48,0,1,1))</f>
        <v>-0.28952531651805202</v>
      </c>
      <c r="G41">
        <f ca="1">IF(B41="","",OFFSET(w!P87,w!$B$48,0,1,1))</f>
        <v>0.99152296845230126</v>
      </c>
      <c r="H41">
        <f ca="1">IF(B41="","",OFFSET(w!S87,w!$B$48,0,1,1))</f>
        <v>0.24333617353008208</v>
      </c>
    </row>
    <row r="42" spans="1:8" x14ac:dyDescent="0.25">
      <c r="A42">
        <f t="shared" ca="1" si="0"/>
        <v>10</v>
      </c>
      <c r="B42">
        <f ca="1">IF((w!$B$49-OFFSET(ввод!C11,w!$B$48,0,1,1))&lt;0,"",OFFSET(ввод!D11,w!$B$48,0,1,1))</f>
        <v>41974</v>
      </c>
      <c r="C42">
        <f ca="1">IF(B42="","",OFFSET(q!F14,w!$B$48,0,1,1))</f>
        <v>100.5</v>
      </c>
      <c r="D42">
        <f ca="1">IF(C42="","",OFFSET(q!H14,w!$B$48,0,1,1))</f>
        <v>99.5</v>
      </c>
      <c r="E42">
        <f ca="1">IF(B42="","",OFFSET(w!AC88,w!$B$48,0,1,1))</f>
        <v>1</v>
      </c>
      <c r="F42">
        <f ca="1">IF(B42="","",OFFSET(w!M88,w!$B$48,0,1,1))</f>
        <v>-1.8906377825956611E-2</v>
      </c>
      <c r="G42">
        <f ca="1">IF(B42="","",OFFSET(w!P88,w!$B$48,0,1,1))</f>
        <v>0.98774772948027589</v>
      </c>
      <c r="H42">
        <f ca="1">IF(B42="","",OFFSET(w!S88,w!$B$48,0,1,1))</f>
        <v>0.27061893869209541</v>
      </c>
    </row>
    <row r="43" spans="1:8" x14ac:dyDescent="0.25">
      <c r="A43">
        <f t="shared" ca="1" si="0"/>
        <v>11</v>
      </c>
      <c r="B43">
        <f ca="1">IF((w!$B$49-OFFSET(ввод!C12,w!$B$48,0,1,1))&lt;0,"",OFFSET(ввод!D12,w!$B$48,0,1,1))</f>
        <v>41975</v>
      </c>
      <c r="C43">
        <f ca="1">IF(B43="","",OFFSET(q!F15,w!$B$48,0,1,1))</f>
        <v>99.2</v>
      </c>
      <c r="D43">
        <f ca="1">IF(C43="","",OFFSET(q!H15,w!$B$48,0,1,1))</f>
        <v>98.8</v>
      </c>
      <c r="E43">
        <f ca="1">IF(B43="","",OFFSET(w!AC89,w!$B$48,0,1,1))</f>
        <v>-1</v>
      </c>
      <c r="F43">
        <f ca="1">IF(B43="","",OFFSET(w!M89,w!$B$48,0,1,1))</f>
        <v>-0.95330387114307769</v>
      </c>
      <c r="G43">
        <f ca="1">IF(B43="","",OFFSET(w!P89,w!$B$48,0,1,1))</f>
        <v>0.39876674016211666</v>
      </c>
      <c r="H43">
        <f ca="1">IF(B43="","",OFFSET(w!S89,w!$B$48,0,1,1))</f>
        <v>0.93439749331712108</v>
      </c>
    </row>
    <row r="44" spans="1:8" x14ac:dyDescent="0.25">
      <c r="A44">
        <f t="shared" ca="1" si="0"/>
        <v>12</v>
      </c>
      <c r="B44">
        <f ca="1">IF((w!$B$49-OFFSET(ввод!C13,w!$B$48,0,1,1))&lt;0,"",OFFSET(ввод!D13,w!$B$48,0,1,1))</f>
        <v>41976</v>
      </c>
      <c r="C44">
        <f ca="1">IF(B44="","",OFFSET(q!F16,w!$B$48,0,1,1))</f>
        <v>100.1</v>
      </c>
      <c r="D44">
        <f ca="1">IF(C44="","",OFFSET(q!H16,w!$B$48,0,1,1))</f>
        <v>99.6</v>
      </c>
      <c r="E44">
        <f ca="1">IF(B44="","",OFFSET(w!AC90,w!$B$48,0,1,1))</f>
        <v>1</v>
      </c>
      <c r="F44">
        <f ca="1">IF(B44="","",OFFSET(w!M90,w!$B$48,0,1,1))</f>
        <v>-0.17746333040781792</v>
      </c>
      <c r="G44">
        <f ca="1">IF(B44="","",OFFSET(w!P90,w!$B$48,0,1,1))</f>
        <v>0.50548960028062595</v>
      </c>
      <c r="H44">
        <f ca="1">IF(B44="","",OFFSET(w!S90,w!$B$48,0,1,1))</f>
        <v>0.77584054073525976</v>
      </c>
    </row>
    <row r="45" spans="1:8" x14ac:dyDescent="0.25">
      <c r="A45">
        <f t="shared" ca="1" si="0"/>
        <v>13</v>
      </c>
      <c r="B45">
        <f ca="1">IF((w!$B$49-OFFSET(ввод!C14,w!$B$48,0,1,1))&lt;0,"",OFFSET(ввод!D14,w!$B$48,0,1,1))</f>
        <v>41988</v>
      </c>
      <c r="C45">
        <f ca="1">IF(B45="","",OFFSET(q!F17,w!$B$48,0,1,1))</f>
        <v>101.2</v>
      </c>
      <c r="D45">
        <f ca="1">IF(C45="","",OFFSET(q!H17,w!$B$48,0,1,1))</f>
        <v>100.3</v>
      </c>
      <c r="E45">
        <f ca="1">IF(B45="","",OFFSET(w!AC91,w!$B$48,0,1,1))</f>
        <v>1</v>
      </c>
      <c r="F45">
        <f ca="1">IF(B45="","",OFFSET(w!M91,w!$B$48,0,1,1))</f>
        <v>0.74236523646968067</v>
      </c>
      <c r="G45">
        <f ca="1">IF(B45="","",OFFSET(w!P91,w!$B$48,0,1,1))</f>
        <v>0.86245369063863109</v>
      </c>
      <c r="H45">
        <f ca="1">IF(B45="","",OFFSET(w!S91,w!$B$48,0,1,1))</f>
        <v>0.91982856687749859</v>
      </c>
    </row>
    <row r="46" spans="1:8" x14ac:dyDescent="0.25">
      <c r="A46">
        <f t="shared" ca="1" si="0"/>
        <v>14</v>
      </c>
      <c r="B46">
        <f ca="1">IF((w!$B$49-OFFSET(ввод!C15,w!$B$48,0,1,1))&lt;0,"",OFFSET(ввод!D15,w!$B$48,0,1,1))</f>
        <v>41989</v>
      </c>
      <c r="C46">
        <f ca="1">IF(B46="","",OFFSET(q!F18,w!$B$48,0,1,1))</f>
        <v>99.9</v>
      </c>
      <c r="D46">
        <f ca="1">IF(C46="","",OFFSET(q!H18,w!$B$48,0,1,1))</f>
        <v>99.7</v>
      </c>
      <c r="E46">
        <f ca="1">IF(B46="","",OFFSET(w!AC92,w!$B$48,0,1,1))</f>
        <v>-1</v>
      </c>
      <c r="F46">
        <f ca="1">IF(B46="","",OFFSET(w!M92,w!$B$48,0,1,1))</f>
        <v>-0.19950296198616968</v>
      </c>
      <c r="G46">
        <f ca="1">IF(B46="","",OFFSET(w!P92,w!$B$48,0,1,1))</f>
        <v>0.10481447222980478</v>
      </c>
      <c r="H46">
        <f ca="1">IF(B46="","",OFFSET(w!S92,w!$B$48,0,1,1))</f>
        <v>0.94186819845585035</v>
      </c>
    </row>
    <row r="47" spans="1:8" x14ac:dyDescent="0.25">
      <c r="A47">
        <f t="shared" ca="1" si="0"/>
        <v>15</v>
      </c>
      <c r="B47">
        <f ca="1">IF((w!$B$49-OFFSET(ввод!C16,w!$B$48,0,1,1))&lt;0,"",OFFSET(ввод!D16,w!$B$48,0,1,1))</f>
        <v>41990</v>
      </c>
      <c r="C47">
        <f ca="1">IF(B47="","",OFFSET(q!F19,w!$B$48,0,1,1))</f>
        <v>99.7</v>
      </c>
      <c r="D47">
        <f ca="1">IF(C47="","",OFFSET(q!H19,w!$B$48,0,1,1))</f>
        <v>99.7</v>
      </c>
      <c r="E47">
        <f ca="1">IF(B47="","",OFFSET(w!AC93,w!$B$48,0,1,1))</f>
        <v>-1</v>
      </c>
      <c r="F47">
        <f ca="1">IF(B47="","",OFFSET(w!M93,w!$B$48,0,1,1))</f>
        <v>-0.29156319916920381</v>
      </c>
      <c r="G47">
        <f ca="1">IF(B47="","",OFFSET(w!P93,w!$B$48,0,1,1))</f>
        <v>5.7976246903905349E-2</v>
      </c>
      <c r="H47">
        <f ca="1">IF(B47="","",OFFSET(w!S93,w!$B$48,0,1,1))</f>
        <v>9.2060237183034133E-2</v>
      </c>
    </row>
    <row r="48" spans="1:8" x14ac:dyDescent="0.25">
      <c r="A48">
        <f t="shared" ca="1" si="0"/>
        <v>16</v>
      </c>
      <c r="B48">
        <f ca="1">IF((w!$B$49-OFFSET(ввод!C17,w!$B$48,0,1,1))&lt;0,"",OFFSET(ввод!D17,w!$B$48,0,1,1))</f>
        <v>41991</v>
      </c>
      <c r="C48">
        <f ca="1">IF(B48="","",OFFSET(q!F20,w!$B$48,0,1,1))</f>
        <v>99.9</v>
      </c>
      <c r="D48">
        <f ca="1">IF(C48="","",OFFSET(q!H20,w!$B$48,0,1,1))</f>
        <v>99.8</v>
      </c>
      <c r="E48">
        <f ca="1">IF(B48="","",OFFSET(w!AC94,w!$B$48,0,1,1))</f>
        <v>1</v>
      </c>
      <c r="F48">
        <f ca="1">IF(B48="","",OFFSET(w!M94,w!$B$48,0,1,1))</f>
        <v>-0.15655073978687994</v>
      </c>
      <c r="G48">
        <f ca="1">IF(B48="","",OFFSET(w!P94,w!$B$48,0,1,1))</f>
        <v>0.13450381479898965</v>
      </c>
      <c r="H48">
        <f ca="1">IF(B48="","",OFFSET(w!S94,w!$B$48,0,1,1))</f>
        <v>0.13501245938232387</v>
      </c>
    </row>
    <row r="49" spans="1:8" x14ac:dyDescent="0.25">
      <c r="A49">
        <f t="shared" ca="1" si="0"/>
        <v>17</v>
      </c>
      <c r="B49">
        <f ca="1">IF((w!$B$49-OFFSET(ввод!C18,w!$B$48,0,1,1))&lt;0,"",OFFSET(ввод!D18,w!$B$48,0,1,1))</f>
        <v>41992</v>
      </c>
      <c r="C49">
        <f ca="1">IF(B49="","",OFFSET(q!F21,w!$B$48,0,1,1))</f>
        <v>101.2</v>
      </c>
      <c r="D49">
        <f ca="1">IF(C49="","",OFFSET(q!H21,w!$B$48,0,1,1))</f>
        <v>99.2</v>
      </c>
      <c r="E49">
        <f ca="1">IF(B49="","",OFFSET(w!AC95,w!$B$48,0,1,1))</f>
        <v>1</v>
      </c>
      <c r="F49">
        <f ca="1">IF(B49="","",OFFSET(w!M95,w!$B$48,0,1,1))</f>
        <v>0.17100475818988059</v>
      </c>
      <c r="G49">
        <f ca="1">IF(B49="","",OFFSET(w!P95,w!$B$48,0,1,1))</f>
        <v>1.9784962181641106</v>
      </c>
      <c r="H49">
        <f ca="1">IF(B49="","",OFFSET(w!S95,w!$B$48,0,1,1))</f>
        <v>0.32755549797676053</v>
      </c>
    </row>
    <row r="50" spans="1:8" x14ac:dyDescent="0.25">
      <c r="A50">
        <f t="shared" ca="1" si="0"/>
        <v>18</v>
      </c>
      <c r="B50">
        <f ca="1">IF((w!$B$49-OFFSET(ввод!C19,w!$B$48,0,1,1))&lt;0,"",OFFSET(ввод!D19,w!$B$48,0,1,1))</f>
        <v>41993</v>
      </c>
      <c r="C50">
        <f ca="1">IF(B50="","",OFFSET(q!F22,w!$B$48,0,1,1))</f>
        <v>99.8</v>
      </c>
      <c r="D50">
        <f ca="1">IF(C50="","",OFFSET(q!H22,w!$B$48,0,1,1))</f>
        <v>99.4</v>
      </c>
      <c r="E50">
        <f ca="1">IF(B50="","",OFFSET(w!AC96,w!$B$48,0,1,1))</f>
        <v>-1</v>
      </c>
      <c r="F50">
        <f ca="1">IF(B50="","",OFFSET(w!M96,w!$B$48,0,1,1))</f>
        <v>-0.4118319139207216</v>
      </c>
      <c r="G50">
        <f ca="1">IF(B50="","",OFFSET(w!P96,w!$B$48,0,1,1))</f>
        <v>0.32441263156104583</v>
      </c>
      <c r="H50">
        <f ca="1">IF(B50="","",OFFSET(w!S96,w!$B$48,0,1,1))</f>
        <v>0.58283667211060219</v>
      </c>
    </row>
    <row r="51" spans="1:8" x14ac:dyDescent="0.25">
      <c r="A51">
        <f t="shared" ca="1" si="0"/>
        <v>19</v>
      </c>
      <c r="B51">
        <f ca="1">IF((w!$B$49-OFFSET(ввод!C20,w!$B$48,0,1,1))&lt;0,"",OFFSET(ввод!D20,w!$B$48,0,1,1))</f>
        <v>41994</v>
      </c>
      <c r="C51">
        <f ca="1">IF(B51="","",OFFSET(q!F23,w!$B$48,0,1,1))</f>
        <v>99.9</v>
      </c>
      <c r="D51">
        <f ca="1">IF(C51="","",OFFSET(q!H23,w!$B$48,0,1,1))</f>
        <v>99.5</v>
      </c>
      <c r="E51">
        <f ca="1">IF(B51="","",OFFSET(w!AC97,w!$B$48,0,1,1))</f>
        <v>1</v>
      </c>
      <c r="F51">
        <f ca="1">IF(B51="","",OFFSET(w!M97,w!$B$48,0,1,1))</f>
        <v>-0.29523048657347317</v>
      </c>
      <c r="G51">
        <f ca="1">IF(B51="","",OFFSET(w!P97,w!$B$48,0,1,1))</f>
        <v>0.42206160269010695</v>
      </c>
      <c r="H51">
        <f ca="1">IF(B51="","",OFFSET(w!S97,w!$B$48,0,1,1))</f>
        <v>0.11660142734724843</v>
      </c>
    </row>
    <row r="52" spans="1:8" x14ac:dyDescent="0.25">
      <c r="A52">
        <f t="shared" ca="1" si="0"/>
        <v>20</v>
      </c>
      <c r="B52">
        <f ca="1">IF((w!$B$49-OFFSET(ввод!C21,w!$B$48,0,1,1))&lt;0,"",OFFSET(ввод!D21,w!$B$48,0,1,1))</f>
        <v>41995</v>
      </c>
      <c r="C52">
        <f ca="1">IF(B52="","",OFFSET(q!F24,w!$B$48,0,1,1))</f>
        <v>100.8</v>
      </c>
      <c r="D52">
        <f ca="1">IF(C52="","",OFFSET(q!H24,w!$B$48,0,1,1))</f>
        <v>99.7</v>
      </c>
      <c r="E52">
        <f ca="1">IF(B52="","",OFFSET(w!AC98,w!$B$48,0,1,1))</f>
        <v>1</v>
      </c>
      <c r="F52">
        <f ca="1">IF(B52="","",OFFSET(w!M98,w!$B$48,0,1,1))</f>
        <v>0.25548084434785778</v>
      </c>
      <c r="G52">
        <f ca="1">IF(B52="","",OFFSET(w!P98,w!$B$48,0,1,1))</f>
        <v>1.0536874536176839</v>
      </c>
      <c r="H52">
        <f ca="1">IF(B52="","",OFFSET(w!S98,w!$B$48,0,1,1))</f>
        <v>0.55071133092133095</v>
      </c>
    </row>
    <row r="53" spans="1:8" x14ac:dyDescent="0.25">
      <c r="A53">
        <f t="shared" ca="1" si="0"/>
        <v>21</v>
      </c>
      <c r="B53">
        <f ca="1">IF((w!$B$49-OFFSET(ввод!C22,w!$B$48,0,1,1))&lt;0,"",OFFSET(ввод!D22,w!$B$48,0,1,1))</f>
        <v>41996</v>
      </c>
      <c r="C53">
        <f ca="1">IF(B53="","",OFFSET(q!F25,w!$B$48,0,1,1))</f>
        <v>99.8</v>
      </c>
      <c r="D53">
        <f ca="1">IF(C53="","",OFFSET(q!H25,w!$B$48,0,1,1))</f>
        <v>99.5</v>
      </c>
      <c r="E53">
        <f ca="1">IF(B53="","",OFFSET(w!AC99,w!$B$48,0,1,1))</f>
        <v>-1</v>
      </c>
      <c r="F53">
        <f ca="1">IF(B53="","",OFFSET(w!M99,w!$B$48,0,1,1))</f>
        <v>-0.31946483107577706</v>
      </c>
      <c r="G53">
        <f ca="1">IF(B53="","",OFFSET(w!P99,w!$B$48,0,1,1))</f>
        <v>0.27659217442773354</v>
      </c>
      <c r="H53">
        <f ca="1">IF(B53="","",OFFSET(w!S99,w!$B$48,0,1,1))</f>
        <v>0.57494567542363484</v>
      </c>
    </row>
    <row r="54" spans="1:8" x14ac:dyDescent="0.25">
      <c r="A54">
        <f t="shared" ca="1" si="0"/>
        <v>22</v>
      </c>
      <c r="B54">
        <f ca="1">IF((w!$B$49-OFFSET(ввод!C23,w!$B$48,0,1,1))&lt;0,"",OFFSET(ввод!D23,w!$B$48,0,1,1))</f>
        <v>41997</v>
      </c>
      <c r="C54">
        <f ca="1">IF(B54="","",OFFSET(q!F26,w!$B$48,0,1,1))</f>
        <v>101.4</v>
      </c>
      <c r="D54">
        <f ca="1">IF(C54="","",OFFSET(q!H26,w!$B$48,0,1,1))</f>
        <v>101.1</v>
      </c>
      <c r="E54">
        <f ca="1">IF(B54="","",OFFSET(w!AC100,w!$B$48,0,1,1))</f>
        <v>1</v>
      </c>
      <c r="F54">
        <f ca="1">IF(B54="","",OFFSET(w!M100,w!$B$48,0,1,1))</f>
        <v>1.2533876369015218</v>
      </c>
      <c r="G54">
        <f ca="1">IF(B54="","",OFFSET(w!P100,w!$B$48,0,1,1))</f>
        <v>0.21651958331428034</v>
      </c>
      <c r="H54">
        <f ca="1">IF(B54="","",OFFSET(w!S100,w!$B$48,0,1,1))</f>
        <v>1.5728524679772988</v>
      </c>
    </row>
    <row r="55" spans="1:8" x14ac:dyDescent="0.25">
      <c r="A55">
        <f t="shared" ca="1" si="0"/>
        <v>23</v>
      </c>
      <c r="B55">
        <f ca="1">IF((w!$B$49-OFFSET(ввод!C24,w!$B$48,0,1,1))&lt;0,"",OFFSET(ввод!D24,w!$B$48,0,1,1))</f>
        <v>41998</v>
      </c>
      <c r="C55">
        <f ca="1">IF(B55="","",OFFSET(q!F27,w!$B$48,0,1,1))</f>
        <v>99.9</v>
      </c>
      <c r="D55">
        <f ca="1">IF(C55="","",OFFSET(q!H27,w!$B$48,0,1,1))</f>
        <v>99</v>
      </c>
      <c r="E55">
        <f ca="1">IF(B55="","",OFFSET(w!AC101,w!$B$48,0,1,1))</f>
        <v>-1</v>
      </c>
      <c r="F55">
        <f ca="1">IF(B55="","",OFFSET(w!M101,w!$B$48,0,1,1))</f>
        <v>-0.57138464698357438</v>
      </c>
      <c r="G55">
        <f ca="1">IF(B55="","",OFFSET(w!P101,w!$B$48,0,1,1))</f>
        <v>0.943923439881587</v>
      </c>
      <c r="H55">
        <f ca="1">IF(B55="","",OFFSET(w!S101,w!$B$48,0,1,1))</f>
        <v>1.8247722838850962</v>
      </c>
    </row>
    <row r="56" spans="1:8" x14ac:dyDescent="0.25">
      <c r="A56">
        <f t="shared" ca="1" si="0"/>
        <v>24</v>
      </c>
      <c r="B56">
        <f ca="1">IF((w!$B$49-OFFSET(ввод!C25,w!$B$48,0,1,1))&lt;0,"",OFFSET(ввод!D25,w!$B$48,0,1,1))</f>
        <v>41999</v>
      </c>
      <c r="C56">
        <f ca="1">IF(B56="","",OFFSET(q!F28,w!$B$48,0,1,1))</f>
        <v>99.7</v>
      </c>
      <c r="D56">
        <f ca="1">IF(C56="","",OFFSET(q!H28,w!$B$48,0,1,1))</f>
        <v>98</v>
      </c>
      <c r="E56">
        <f ca="1">IF(B56="","",OFFSET(w!AC102,w!$B$48,0,1,1))</f>
        <v>-1</v>
      </c>
      <c r="F56">
        <f ca="1">IF(B56="","",OFFSET(w!M102,w!$B$48,0,1,1))</f>
        <v>-1.1444209584880269</v>
      </c>
      <c r="G56">
        <f ca="1">IF(B56="","",OFFSET(w!P102,w!$B$48,0,1,1))</f>
        <v>1.7025628567339197</v>
      </c>
      <c r="H56">
        <f ca="1">IF(B56="","",OFFSET(w!S102,w!$B$48,0,1,1))</f>
        <v>0.57303631150445256</v>
      </c>
    </row>
    <row r="57" spans="1:8" x14ac:dyDescent="0.25">
      <c r="A57">
        <f t="shared" ca="1" si="0"/>
        <v>25</v>
      </c>
      <c r="B57">
        <f ca="1">IF((w!$B$49-OFFSET(ввод!C26,w!$B$48,0,1,1))&lt;0,"",OFFSET(ввод!D26,w!$B$48,0,1,1))</f>
        <v>42026</v>
      </c>
      <c r="C57">
        <f ca="1">IF(B57="","",OFFSET(q!F29,w!$B$48,0,1,1))</f>
        <v>101.1</v>
      </c>
      <c r="D57">
        <f ca="1">IF(C57="","",OFFSET(q!H29,w!$B$48,0,1,1))</f>
        <v>99.4</v>
      </c>
      <c r="E57">
        <f ca="1">IF(B57="","",OFFSET(w!AC103,w!$B$48,0,1,1))</f>
        <v>1</v>
      </c>
      <c r="F57">
        <f ca="1">IF(B57="","",OFFSET(w!M103,w!$B$48,0,1,1))</f>
        <v>0.24300534041215371</v>
      </c>
      <c r="G57">
        <f ca="1">IF(B57="","",OFFSET(w!P103,w!$B$48,0,1,1))</f>
        <v>1.7674286388343887</v>
      </c>
      <c r="H57">
        <f ca="1">IF(B57="","",OFFSET(w!S103,w!$B$48,0,1,1))</f>
        <v>1.3874262989001807</v>
      </c>
    </row>
    <row r="58" spans="1:8" x14ac:dyDescent="0.25">
      <c r="A58">
        <f t="shared" ca="1" si="0"/>
        <v>26</v>
      </c>
      <c r="B58">
        <f ca="1">IF((w!$B$49-OFFSET(ввод!C27,w!$B$48,0,1,1))&lt;0,"",OFFSET(ввод!D27,w!$B$48,0,1,1))</f>
        <v>42030</v>
      </c>
      <c r="C58">
        <f ca="1">IF(B58="","",OFFSET(q!F30,w!$B$48,0,1,1))</f>
        <v>100.2</v>
      </c>
      <c r="D58">
        <f ca="1">IF(C58="","",OFFSET(q!H30,w!$B$48,0,1,1))</f>
        <v>100</v>
      </c>
      <c r="E58">
        <f ca="1">IF(B58="","",OFFSET(w!AC104,w!$B$48,0,1,1))</f>
        <v>-1</v>
      </c>
      <c r="F58">
        <f ca="1">IF(B58="","",OFFSET(w!M104,w!$B$48,0,1,1))</f>
        <v>7.8833910661330719E-2</v>
      </c>
      <c r="G58">
        <f ca="1">IF(B58="","",OFFSET(w!P104,w!$B$48,0,1,1))</f>
        <v>0.14554285591668759</v>
      </c>
      <c r="H58">
        <f ca="1">IF(B58="","",OFFSET(w!S104,w!$B$48,0,1,1))</f>
        <v>0.16417142975082299</v>
      </c>
    </row>
    <row r="59" spans="1:8" x14ac:dyDescent="0.25">
      <c r="A59">
        <f t="shared" ca="1" si="0"/>
        <v>27</v>
      </c>
      <c r="B59">
        <f ca="1">IF((w!$B$49-OFFSET(ввод!C28,w!$B$48,0,1,1))&lt;0,"",OFFSET(ввод!D28,w!$B$48,0,1,1))</f>
        <v>42033</v>
      </c>
      <c r="C59">
        <f ca="1">IF(B59="","",OFFSET(q!F31,w!$B$48,0,1,1))</f>
        <v>100.9</v>
      </c>
      <c r="D59">
        <f ca="1">IF(C59="","",OFFSET(q!H31,w!$B$48,0,1,1))</f>
        <v>98.9</v>
      </c>
      <c r="E59">
        <f ca="1">IF(B59="","",OFFSET(w!AC105,w!$B$48,0,1,1))</f>
        <v>-1</v>
      </c>
      <c r="F59">
        <f ca="1">IF(B59="","",OFFSET(w!M105,w!$B$48,0,1,1))</f>
        <v>-8.4215962034846825E-2</v>
      </c>
      <c r="G59">
        <f ca="1">IF(B59="","",OFFSET(w!P105,w!$B$48,0,1,1))</f>
        <v>2.0537241047501453</v>
      </c>
      <c r="H59">
        <f ca="1">IF(B59="","",OFFSET(w!S105,w!$B$48,0,1,1))</f>
        <v>0.16304987269617754</v>
      </c>
    </row>
    <row r="60" spans="1:8" x14ac:dyDescent="0.25">
      <c r="A60">
        <f t="shared" ca="1" si="0"/>
        <v>28</v>
      </c>
      <c r="B60">
        <f ca="1">IF((w!$B$49-OFFSET(ввод!C29,w!$B$48,0,1,1))&lt;0,"",OFFSET(ввод!D29,w!$B$48,0,1,1))</f>
        <v>42034</v>
      </c>
      <c r="C60">
        <f ca="1">IF(B60="","",OFFSET(q!F32,w!$B$48,0,1,1))</f>
        <v>100.3</v>
      </c>
      <c r="D60">
        <f ca="1">IF(C60="","",OFFSET(q!H32,w!$B$48,0,1,1))</f>
        <v>99.9</v>
      </c>
      <c r="E60">
        <f ca="1">IF(B60="","",OFFSET(w!AC106,w!$B$48,0,1,1))</f>
        <v>1</v>
      </c>
      <c r="F60">
        <f ca="1">IF(B60="","",OFFSET(w!M106,w!$B$48,0,1,1))</f>
        <v>0.1366318152008148</v>
      </c>
      <c r="G60">
        <f ca="1">IF(B60="","",OFFSET(w!P106,w!$B$48,0,1,1))</f>
        <v>0.38658741883538994</v>
      </c>
      <c r="H60">
        <f ca="1">IF(B60="","",OFFSET(w!S106,w!$B$48,0,1,1))</f>
        <v>0.22084777723566162</v>
      </c>
    </row>
    <row r="61" spans="1:8" x14ac:dyDescent="0.25">
      <c r="A61">
        <f t="shared" ca="1" si="0"/>
        <v>29</v>
      </c>
      <c r="B61">
        <f ca="1">IF((w!$B$49-OFFSET(ввод!C30,w!$B$48,0,1,1))&lt;0,"",OFFSET(ввод!D30,w!$B$48,0,1,1))</f>
        <v>42038</v>
      </c>
      <c r="C61">
        <f ca="1">IF(B61="","",OFFSET(q!F33,w!$B$48,0,1,1))</f>
        <v>101.5</v>
      </c>
      <c r="D61">
        <f ca="1">IF(C61="","",OFFSET(q!H33,w!$B$48,0,1,1))</f>
        <v>98.9</v>
      </c>
      <c r="E61">
        <f ca="1">IF(B61="","",OFFSET(w!AC107,w!$B$48,0,1,1))</f>
        <v>1</v>
      </c>
      <c r="F61">
        <f ca="1">IF(B61="","",OFFSET(w!M107,w!$B$48,0,1,1))</f>
        <v>0.18477830797645822</v>
      </c>
      <c r="G61">
        <f ca="1">IF(B61="","",OFFSET(w!P107,w!$B$48,0,1,1))</f>
        <v>2.6250517715881188</v>
      </c>
      <c r="H61">
        <f ca="1">IF(B61="","",OFFSET(w!S107,w!$B$48,0,1,1))</f>
        <v>4.8146492775643424E-2</v>
      </c>
    </row>
    <row r="62" spans="1:8" x14ac:dyDescent="0.25">
      <c r="A62">
        <f t="shared" ca="1" si="0"/>
        <v>30</v>
      </c>
      <c r="B62">
        <f ca="1">IF((w!$B$49-OFFSET(ввод!C31,w!$B$48,0,1,1))&lt;0,"",OFFSET(ввод!D31,w!$B$48,0,1,1))</f>
        <v>42039</v>
      </c>
      <c r="C62">
        <f ca="1">IF(B62="","",OFFSET(q!F34,w!$B$48,0,1,1))</f>
        <v>100.8</v>
      </c>
      <c r="D62">
        <f ca="1">IF(C62="","",OFFSET(q!H34,w!$B$48,0,1,1))</f>
        <v>100.4</v>
      </c>
      <c r="E62">
        <f ca="1">IF(B62="","",OFFSET(w!AC108,w!$B$48,0,1,1))</f>
        <v>1</v>
      </c>
      <c r="F62">
        <f ca="1">IF(B62="","",OFFSET(w!M108,w!$B$48,0,1,1))</f>
        <v>0.60036934898596428</v>
      </c>
      <c r="G62">
        <f ca="1">IF(B62="","",OFFSET(w!P108,w!$B$48,0,1,1))</f>
        <v>0.47905191274269043</v>
      </c>
      <c r="H62">
        <f ca="1">IF(B62="","",OFFSET(w!S108,w!$B$48,0,1,1))</f>
        <v>0.41559104100950606</v>
      </c>
    </row>
    <row r="63" spans="1:8" x14ac:dyDescent="0.25">
      <c r="A63">
        <f t="shared" ca="1" si="0"/>
        <v>31</v>
      </c>
      <c r="B63">
        <f ca="1">IF((w!$B$49-OFFSET(ввод!C32,w!$B$48,0,1,1))&lt;0,"",OFFSET(ввод!D32,w!$B$48,0,1,1))</f>
        <v>42040</v>
      </c>
      <c r="C63">
        <f ca="1">IF(B63="","",OFFSET(q!F35,w!$B$48,0,1,1))</f>
        <v>100.5</v>
      </c>
      <c r="D63">
        <f ca="1">IF(C63="","",OFFSET(q!H35,w!$B$48,0,1,1))</f>
        <v>99.5</v>
      </c>
      <c r="E63">
        <f ca="1">IF(B63="","",OFFSET(w!AC109,w!$B$48,0,1,1))</f>
        <v>-1</v>
      </c>
      <c r="F63">
        <f ca="1">IF(B63="","",OFFSET(w!M109,w!$B$48,0,1,1))</f>
        <v>3.4176268037668933E-3</v>
      </c>
      <c r="G63">
        <f ca="1">IF(B63="","",OFFSET(w!P109,w!$B$48,0,1,1))</f>
        <v>1.0656563033271311</v>
      </c>
      <c r="H63">
        <f ca="1">IF(B63="","",OFFSET(w!S109,w!$B$48,0,1,1))</f>
        <v>0.59695172218219739</v>
      </c>
    </row>
    <row r="64" spans="1:8" x14ac:dyDescent="0.25">
      <c r="A64">
        <f t="shared" ca="1" si="0"/>
        <v>32</v>
      </c>
      <c r="B64">
        <f ca="1">IF((w!$B$49-OFFSET(ввод!C33,w!$B$48,0,1,1))&lt;0,"",OFFSET(ввод!D33,w!$B$48,0,1,1))</f>
        <v>42041</v>
      </c>
      <c r="C64">
        <f ca="1">IF(B64="","",OFFSET(q!F36,w!$B$48,0,1,1))</f>
        <v>99.6</v>
      </c>
      <c r="D64">
        <f ca="1">IF(C64="","",OFFSET(q!H36,w!$B$48,0,1,1))</f>
        <v>99.4</v>
      </c>
      <c r="E64">
        <f ca="1">IF(B64="","",OFFSET(w!AC110,w!$B$48,0,1,1))</f>
        <v>-1</v>
      </c>
      <c r="F64">
        <f ca="1">IF(B64="","",OFFSET(w!M110,w!$B$48,0,1,1))</f>
        <v>-0.52080188910224479</v>
      </c>
      <c r="G64">
        <f ca="1">IF(B64="","",OFFSET(w!P110,w!$B$48,0,1,1))</f>
        <v>0.23264882187444869</v>
      </c>
      <c r="H64">
        <f ca="1">IF(B64="","",OFFSET(w!S110,w!$B$48,0,1,1))</f>
        <v>0.52421951590601168</v>
      </c>
    </row>
    <row r="65" spans="1:8" x14ac:dyDescent="0.25">
      <c r="A65">
        <f t="shared" ca="1" si="0"/>
        <v>33</v>
      </c>
      <c r="B65">
        <f ca="1">IF((w!$B$49-OFFSET(ввод!C34,w!$B$48,0,1,1))&lt;0,"",OFFSET(ввод!D34,w!$B$48,0,1,1))</f>
        <v>42042</v>
      </c>
      <c r="C65">
        <f ca="1">IF(B65="","",OFFSET(q!F37,w!$B$48,0,1,1))</f>
        <v>101.7</v>
      </c>
      <c r="D65">
        <f ca="1">IF(C65="","",OFFSET(q!H37,w!$B$48,0,1,1))</f>
        <v>101.5</v>
      </c>
      <c r="E65">
        <f ca="1">IF(B65="","",OFFSET(w!AC111,w!$B$48,0,1,1))</f>
        <v>1</v>
      </c>
      <c r="F65">
        <f ca="1">IF(B65="","",OFFSET(w!M111,w!$B$48,0,1,1))</f>
        <v>1.6249390926953993</v>
      </c>
      <c r="G65">
        <f ca="1">IF(B65="","",OFFSET(w!P111,w!$B$48,0,1,1))</f>
        <v>0.16566918520179286</v>
      </c>
      <c r="H65">
        <f ca="1">IF(B65="","",OFFSET(w!S111,w!$B$48,0,1,1))</f>
        <v>2.1457409817976441</v>
      </c>
    </row>
    <row r="66" spans="1:8" x14ac:dyDescent="0.25">
      <c r="A66">
        <f t="shared" ca="1" si="0"/>
        <v>34</v>
      </c>
      <c r="B66">
        <f ca="1">IF((w!$B$49-OFFSET(ввод!C35,w!$B$48,0,1,1))&lt;0,"",OFFSET(ввод!D35,w!$B$48,0,1,1))</f>
        <v>42043</v>
      </c>
      <c r="C66">
        <f ca="1">IF(B66="","",OFFSET(q!F38,w!$B$48,0,1,1))</f>
        <v>100.8</v>
      </c>
      <c r="D66">
        <f ca="1">IF(C66="","",OFFSET(q!H38,w!$B$48,0,1,1))</f>
        <v>100.3</v>
      </c>
      <c r="E66">
        <f ca="1">IF(B66="","",OFFSET(w!AC112,w!$B$48,0,1,1))</f>
        <v>-1</v>
      </c>
      <c r="F66">
        <f ca="1">IF(B66="","",OFFSET(w!M112,w!$B$48,0,1,1))</f>
        <v>0.52722436391860583</v>
      </c>
      <c r="G66">
        <f ca="1">IF(B66="","",OFFSET(w!P112,w!$B$48,0,1,1))</f>
        <v>0.49828827297166356</v>
      </c>
      <c r="H66">
        <f ca="1">IF(B66="","",OFFSET(w!S112,w!$B$48,0,1,1))</f>
        <v>1.0977147287767934</v>
      </c>
    </row>
    <row r="67" spans="1:8" x14ac:dyDescent="0.25">
      <c r="A67">
        <f t="shared" ca="1" si="0"/>
        <v>35</v>
      </c>
      <c r="B67">
        <f ca="1">IF((w!$B$49-OFFSET(ввод!C36,w!$B$48,0,1,1))&lt;0,"",OFFSET(ввод!D36,w!$B$48,0,1,1))</f>
        <v>42044</v>
      </c>
      <c r="C67">
        <f ca="1">IF(B67="","",OFFSET(q!F39,w!$B$48,0,1,1))</f>
        <v>100.8</v>
      </c>
      <c r="D67">
        <f ca="1">IF(C67="","",OFFSET(q!H39,w!$B$48,0,1,1))</f>
        <v>98.3</v>
      </c>
      <c r="E67">
        <f ca="1">IF(B67="","",OFFSET(w!AC113,w!$B$48,0,1,1))</f>
        <v>-1</v>
      </c>
      <c r="F67">
        <f ca="1">IF(B67="","",OFFSET(w!M113,w!$B$48,0,1,1))</f>
        <v>-0.45146967842603658</v>
      </c>
      <c r="G67">
        <f ca="1">IF(B67="","",OFFSET(w!P113,w!$B$48,0,1,1))</f>
        <v>2.437435855183125</v>
      </c>
      <c r="H67">
        <f ca="1">IF(B67="","",OFFSET(w!S113,w!$B$48,0,1,1))</f>
        <v>0.97869404234464241</v>
      </c>
    </row>
    <row r="68" spans="1:8" x14ac:dyDescent="0.25">
      <c r="A68">
        <f t="shared" ca="1" si="0"/>
        <v>36</v>
      </c>
      <c r="B68">
        <f ca="1">IF((w!$B$49-OFFSET(ввод!C37,w!$B$48,0,1,1))&lt;0,"",OFFSET(ввод!D37,w!$B$48,0,1,1))</f>
        <v>42045</v>
      </c>
      <c r="C68">
        <f ca="1">IF(B68="","",OFFSET(q!F40,w!$B$48,0,1,1))</f>
        <v>101.6</v>
      </c>
      <c r="D68">
        <f ca="1">IF(C68="","",OFFSET(q!H40,w!$B$48,0,1,1))</f>
        <v>99.5</v>
      </c>
      <c r="E68">
        <f ca="1">IF(B68="","",OFFSET(w!AC114,w!$B$48,0,1,1))</f>
        <v>1</v>
      </c>
      <c r="F68">
        <f ca="1">IF(B68="","",OFFSET(w!M114,w!$B$48,0,1,1))</f>
        <v>0.58778472479451693</v>
      </c>
      <c r="G68">
        <f ca="1">IF(B68="","",OFFSET(w!P114,w!$B$48,0,1,1))</f>
        <v>2.1180388737188451</v>
      </c>
      <c r="H68">
        <f ca="1">IF(B68="","",OFFSET(w!S114,w!$B$48,0,1,1))</f>
        <v>1.0392544032205535</v>
      </c>
    </row>
    <row r="69" spans="1:8" x14ac:dyDescent="0.25">
      <c r="A69">
        <f t="shared" ca="1" si="0"/>
        <v>37</v>
      </c>
      <c r="B69">
        <f ca="1">IF((w!$B$49-OFFSET(ввод!C38,w!$B$48,0,1,1))&lt;0,"",OFFSET(ввод!D38,w!$B$48,0,1,1))</f>
        <v>42046</v>
      </c>
      <c r="C69">
        <f ca="1">IF(B69="","",OFFSET(q!F41,w!$B$48,0,1,1))</f>
        <v>99.8</v>
      </c>
      <c r="D69">
        <f ca="1">IF(C69="","",OFFSET(q!H41,w!$B$48,0,1,1))</f>
        <v>99.5</v>
      </c>
      <c r="E69">
        <f ca="1">IF(B69="","",OFFSET(w!AC115,w!$B$48,0,1,1))</f>
        <v>-1</v>
      </c>
      <c r="F69">
        <f ca="1">IF(B69="","",OFFSET(w!M115,w!$B$48,0,1,1))</f>
        <v>-0.34663406494070159</v>
      </c>
      <c r="G69">
        <f ca="1">IF(B69="","",OFFSET(w!P115,w!$B$48,0,1,1))</f>
        <v>0.31025776882368916</v>
      </c>
      <c r="H69">
        <f ca="1">IF(B69="","",OFFSET(w!S115,w!$B$48,0,1,1))</f>
        <v>0.93441878973521852</v>
      </c>
    </row>
    <row r="70" spans="1:8" x14ac:dyDescent="0.25">
      <c r="A70">
        <f t="shared" ca="1" si="0"/>
        <v>38</v>
      </c>
      <c r="B70">
        <f ca="1">IF((w!$B$49-OFFSET(ввод!C39,w!$B$48,0,1,1))&lt;0,"",OFFSET(ввод!D39,w!$B$48,0,1,1))</f>
        <v>42047</v>
      </c>
      <c r="C70">
        <f ca="1">IF(B70="","",OFFSET(q!F42,w!$B$48,0,1,1))</f>
        <v>102.4</v>
      </c>
      <c r="D70">
        <f ca="1">IF(C70="","",OFFSET(q!H42,w!$B$48,0,1,1))</f>
        <v>101.7</v>
      </c>
      <c r="E70">
        <f ca="1">IF(B70="","",OFFSET(w!AC116,w!$B$48,0,1,1))</f>
        <v>1</v>
      </c>
      <c r="F70">
        <f ca="1">IF(B70="","",OFFSET(w!M116,w!$B$48,0,1,1))</f>
        <v>2.0457068483231637</v>
      </c>
      <c r="G70">
        <f ca="1">IF(B70="","",OFFSET(w!P116,w!$B$48,0,1,1))</f>
        <v>0.7784624705615073</v>
      </c>
      <c r="H70">
        <f ca="1">IF(B70="","",OFFSET(w!S116,w!$B$48,0,1,1))</f>
        <v>2.3923409132638653</v>
      </c>
    </row>
    <row r="71" spans="1:8" x14ac:dyDescent="0.25">
      <c r="A71">
        <f t="shared" ca="1" si="0"/>
        <v>39</v>
      </c>
      <c r="B71">
        <f ca="1">IF((w!$B$49-OFFSET(ввод!C40,w!$B$48,0,1,1))&lt;0,"",OFFSET(ввод!D40,w!$B$48,0,1,1))</f>
        <v>42048</v>
      </c>
      <c r="C71">
        <f ca="1">IF(B71="","",OFFSET(q!F43,w!$B$48,0,1,1))</f>
        <v>100.2</v>
      </c>
      <c r="D71">
        <f ca="1">IF(C71="","",OFFSET(q!H43,w!$B$48,0,1,1))</f>
        <v>99.7</v>
      </c>
      <c r="E71">
        <f ca="1">IF(B71="","",OFFSET(w!AC117,w!$B$48,0,1,1))</f>
        <v>-1</v>
      </c>
      <c r="F71">
        <f ca="1">IF(B71="","",OFFSET(w!M117,w!$B$48,0,1,1))</f>
        <v>-5.0491086680992225E-2</v>
      </c>
      <c r="G71">
        <f ca="1">IF(B71="","",OFFSET(w!P117,w!$B$48,0,1,1))</f>
        <v>0.46823062842565832</v>
      </c>
      <c r="H71">
        <f ca="1">IF(B71="","",OFFSET(w!S117,w!$B$48,0,1,1))</f>
        <v>2.096197935004156</v>
      </c>
    </row>
    <row r="72" spans="1:8" x14ac:dyDescent="0.25">
      <c r="A72">
        <f t="shared" ca="1" si="0"/>
        <v>40</v>
      </c>
      <c r="B72">
        <f ca="1">IF((w!$B$49-OFFSET(ввод!C41,w!$B$48,0,1,1))&lt;0,"",OFFSET(ввод!D41,w!$B$48,0,1,1))</f>
        <v>42049</v>
      </c>
      <c r="C72">
        <f ca="1">IF(B72="","",OFFSET(q!F44,w!$B$48,0,1,1))</f>
        <v>102.3</v>
      </c>
      <c r="D72">
        <f ca="1">IF(C72="","",OFFSET(q!H44,w!$B$48,0,1,1))</f>
        <v>101.6</v>
      </c>
      <c r="E72">
        <f ca="1">IF(B72="","",OFFSET(w!AC118,w!$B$48,0,1,1))</f>
        <v>1</v>
      </c>
      <c r="F72">
        <f ca="1">IF(B72="","",OFFSET(w!M118,w!$B$48,0,1,1))</f>
        <v>1.9362481298173861</v>
      </c>
      <c r="G72">
        <f ca="1">IF(B72="","",OFFSET(w!P118,w!$B$48,0,1,1))</f>
        <v>0.68277403400533387</v>
      </c>
      <c r="H72">
        <f ca="1">IF(B72="","",OFFSET(w!S118,w!$B$48,0,1,1))</f>
        <v>1.9867392164983784</v>
      </c>
    </row>
    <row r="73" spans="1:8" x14ac:dyDescent="0.25">
      <c r="A73">
        <f t="shared" ca="1" si="0"/>
        <v>41</v>
      </c>
      <c r="B73">
        <f ca="1">IF((w!$B$49-OFFSET(ввод!C42,w!$B$48,0,1,1))&lt;0,"",OFFSET(ввод!D42,w!$B$48,0,1,1))</f>
        <v>42050</v>
      </c>
      <c r="C73">
        <f ca="1">IF(B73="","",OFFSET(q!F45,w!$B$48,0,1,1))</f>
        <v>100.3</v>
      </c>
      <c r="D73">
        <f ca="1">IF(C73="","",OFFSET(q!H45,w!$B$48,0,1,1))</f>
        <v>98.3</v>
      </c>
      <c r="E73">
        <f ca="1">IF(B73="","",OFFSET(w!AC119,w!$B$48,0,1,1))</f>
        <v>-1</v>
      </c>
      <c r="F73">
        <f ca="1">IF(B73="","",OFFSET(w!M119,w!$B$48,0,1,1))</f>
        <v>-0.6942097701081309</v>
      </c>
      <c r="G73">
        <f ca="1">IF(B73="","",OFFSET(w!P119,w!$B$48,0,1,1))</f>
        <v>2.0734109833218923</v>
      </c>
      <c r="H73">
        <f ca="1">IF(B73="","",OFFSET(w!S119,w!$B$48,0,1,1))</f>
        <v>2.630457899925517</v>
      </c>
    </row>
    <row r="74" spans="1:8" x14ac:dyDescent="0.25">
      <c r="A74">
        <f t="shared" ca="1" si="0"/>
        <v>42</v>
      </c>
      <c r="B74">
        <f ca="1">IF((w!$B$49-OFFSET(ввод!C43,w!$B$48,0,1,1))&lt;0,"",OFFSET(ввод!D43,w!$B$48,0,1,1))</f>
        <v>42051</v>
      </c>
      <c r="C74">
        <f ca="1">IF(B74="","",OFFSET(q!F46,w!$B$48,0,1,1))</f>
        <v>100.5</v>
      </c>
      <c r="D74">
        <f ca="1">IF(C74="","",OFFSET(q!H46,w!$B$48,0,1,1))</f>
        <v>98.7</v>
      </c>
      <c r="E74">
        <f ca="1">IF(B74="","",OFFSET(w!AC120,w!$B$48,0,1,1))</f>
        <v>1</v>
      </c>
      <c r="F74">
        <f ca="1">IF(B74="","",OFFSET(w!M120,w!$B$48,0,1,1))</f>
        <v>-0.41932392635949611</v>
      </c>
      <c r="G74">
        <f ca="1">IF(B74="","",OFFSET(w!P120,w!$B$48,0,1,1))</f>
        <v>1.7621789782517965</v>
      </c>
      <c r="H74">
        <f ca="1">IF(B74="","",OFFSET(w!S120,w!$B$48,0,1,1))</f>
        <v>0.27488584374863478</v>
      </c>
    </row>
    <row r="75" spans="1:8" x14ac:dyDescent="0.25">
      <c r="A75">
        <f t="shared" ca="1" si="0"/>
        <v>43</v>
      </c>
      <c r="B75">
        <f ca="1">IF((w!$B$49-OFFSET(ввод!C44,w!$B$48,0,1,1))&lt;0,"",OFFSET(ввод!D44,w!$B$48,0,1,1))</f>
        <v>42052</v>
      </c>
      <c r="C75">
        <f ca="1">IF(B75="","",OFFSET(q!F47,w!$B$48,0,1,1))</f>
        <v>100.2</v>
      </c>
      <c r="D75">
        <f ca="1">IF(C75="","",OFFSET(q!H47,w!$B$48,0,1,1))</f>
        <v>99.2</v>
      </c>
      <c r="E75">
        <f ca="1">IF(B75="","",OFFSET(w!AC121,w!$B$48,0,1,1))</f>
        <v>1</v>
      </c>
      <c r="F75">
        <f ca="1">IF(B75="","",OFFSET(w!M121,w!$B$48,0,1,1))</f>
        <v>-0.28139777027071489</v>
      </c>
      <c r="G75">
        <f ca="1">IF(B75="","",OFFSET(w!P121,w!$B$48,0,1,1))</f>
        <v>0.99323905624544295</v>
      </c>
      <c r="H75">
        <f ca="1">IF(B75="","",OFFSET(w!S121,w!$B$48,0,1,1))</f>
        <v>0.13792615608878123</v>
      </c>
    </row>
    <row r="76" spans="1:8" x14ac:dyDescent="0.25">
      <c r="A76">
        <f t="shared" ca="1" si="0"/>
        <v>44</v>
      </c>
      <c r="B76">
        <f ca="1">IF((w!$B$49-OFFSET(ввод!C45,w!$B$48,0,1,1))&lt;0,"",OFFSET(ввод!D45,w!$B$48,0,1,1))</f>
        <v>42053</v>
      </c>
      <c r="C76">
        <f ca="1">IF(B76="","",OFFSET(q!F48,w!$B$48,0,1,1))</f>
        <v>100.2</v>
      </c>
      <c r="D76">
        <f ca="1">IF(C76="","",OFFSET(q!H48,w!$B$48,0,1,1))</f>
        <v>100</v>
      </c>
      <c r="E76">
        <f ca="1">IF(B76="","",OFFSET(w!AC122,w!$B$48,0,1,1))</f>
        <v>1</v>
      </c>
      <c r="F76">
        <f ca="1">IF(B76="","",OFFSET(w!M122,w!$B$48,0,1,1))</f>
        <v>0.12045248858510149</v>
      </c>
      <c r="G76">
        <f ca="1">IF(B76="","",OFFSET(w!P122,w!$B$48,0,1,1))</f>
        <v>0.14270486168469176</v>
      </c>
      <c r="H76">
        <f ca="1">IF(B76="","",OFFSET(w!S122,w!$B$48,0,1,1))</f>
        <v>0.40185025885581638</v>
      </c>
    </row>
    <row r="77" spans="1:8" x14ac:dyDescent="0.25">
      <c r="A77">
        <f t="shared" ca="1" si="0"/>
        <v>45</v>
      </c>
      <c r="B77">
        <f ca="1">IF((w!$B$49-OFFSET(ввод!C46,w!$B$48,0,1,1))&lt;0,"",OFFSET(ввод!D46,w!$B$48,0,1,1))</f>
        <v>42054</v>
      </c>
      <c r="C77">
        <f ca="1">IF(B77="","",OFFSET(q!F49,w!$B$48,0,1,1))</f>
        <v>100</v>
      </c>
      <c r="D77">
        <f ca="1">IF(C77="","",OFFSET(q!H49,w!$B$48,0,1,1))</f>
        <v>99</v>
      </c>
      <c r="E77">
        <f ca="1">IF(B77="","",OFFSET(w!AC123,w!$B$48,0,1,1))</f>
        <v>-1</v>
      </c>
      <c r="F77">
        <f ca="1">IF(B77="","",OFFSET(w!M123,w!$B$48,0,1,1))</f>
        <v>-0.50754107611051325</v>
      </c>
      <c r="G77">
        <f ca="1">IF(B77="","",OFFSET(w!P123,w!$B$48,0,1,1))</f>
        <v>1.0403038549933683</v>
      </c>
      <c r="H77">
        <f ca="1">IF(B77="","",OFFSET(w!S123,w!$B$48,0,1,1))</f>
        <v>0.62799356469561474</v>
      </c>
    </row>
    <row r="78" spans="1:8" x14ac:dyDescent="0.25">
      <c r="A78">
        <f t="shared" ca="1" si="0"/>
        <v>46</v>
      </c>
      <c r="B78">
        <f ca="1">IF((w!$B$49-OFFSET(ввод!C47,w!$B$48,0,1,1))&lt;0,"",OFFSET(ввод!D47,w!$B$48,0,1,1))</f>
        <v>42055</v>
      </c>
      <c r="C78">
        <f ca="1">IF(B78="","",OFFSET(q!F50,w!$B$48,0,1,1))</f>
        <v>99.9</v>
      </c>
      <c r="D78">
        <f ca="1">IF(C78="","",OFFSET(q!H50,w!$B$48,0,1,1))</f>
        <v>99.2</v>
      </c>
      <c r="E78">
        <f ca="1">IF(B78="","",OFFSET(w!AC124,w!$B$48,0,1,1))</f>
        <v>1</v>
      </c>
      <c r="F78">
        <f ca="1">IF(B78="","",OFFSET(w!M124,w!$B$48,0,1,1))</f>
        <v>-0.45966970879851488</v>
      </c>
      <c r="G78">
        <f ca="1">IF(B78="","",OFFSET(w!P124,w!$B$48,0,1,1))</f>
        <v>0.77677063937186119</v>
      </c>
      <c r="H78">
        <f ca="1">IF(B78="","",OFFSET(w!S124,w!$B$48,0,1,1))</f>
        <v>4.787136731199837E-2</v>
      </c>
    </row>
    <row r="79" spans="1:8" x14ac:dyDescent="0.25">
      <c r="A79">
        <f t="shared" ca="1" si="0"/>
        <v>47</v>
      </c>
      <c r="B79">
        <f ca="1">IF((w!$B$49-OFFSET(ввод!C48,w!$B$48,0,1,1))&lt;0,"",OFFSET(ввод!D48,w!$B$48,0,1,1))</f>
        <v>42056</v>
      </c>
      <c r="C79">
        <f ca="1">IF(B79="","",OFFSET(q!F51,w!$B$48,0,1,1))</f>
        <v>100.6</v>
      </c>
      <c r="D79">
        <f ca="1">IF(C79="","",OFFSET(q!H51,w!$B$48,0,1,1))</f>
        <v>99.4</v>
      </c>
      <c r="E79">
        <f ca="1">IF(B79="","",OFFSET(w!AC125,w!$B$48,0,1,1))</f>
        <v>1</v>
      </c>
      <c r="F79">
        <f ca="1">IF(B79="","",OFFSET(w!M125,w!$B$48,0,1,1))</f>
        <v>3.0326730919227884E-2</v>
      </c>
      <c r="G79">
        <f ca="1">IF(B79="","",OFFSET(w!P125,w!$B$48,0,1,1))</f>
        <v>1.1664295686636308</v>
      </c>
      <c r="H79">
        <f ca="1">IF(B79="","",OFFSET(w!S125,w!$B$48,0,1,1))</f>
        <v>0.48999643971774276</v>
      </c>
    </row>
    <row r="80" spans="1:8" x14ac:dyDescent="0.25">
      <c r="A80">
        <f t="shared" ca="1" si="0"/>
        <v>48</v>
      </c>
      <c r="B80">
        <f ca="1">IF((w!$B$49-OFFSET(ввод!C49,w!$B$48,0,1,1))&lt;0,"",OFFSET(ввод!D49,w!$B$48,0,1,1))</f>
        <v>42057</v>
      </c>
      <c r="C80">
        <f ca="1">IF(B80="","",OFFSET(q!F52,w!$B$48,0,1,1))</f>
        <v>100.3</v>
      </c>
      <c r="D80">
        <f ca="1">IF(C80="","",OFFSET(q!H52,w!$B$48,0,1,1))</f>
        <v>99.8</v>
      </c>
      <c r="E80">
        <f ca="1">IF(B80="","",OFFSET(w!AC126,w!$B$48,0,1,1))</f>
        <v>1</v>
      </c>
      <c r="F80">
        <f ca="1">IF(B80="","",OFFSET(w!M126,w!$B$48,0,1,1))</f>
        <v>3.6159009793536256E-2</v>
      </c>
      <c r="G80">
        <f ca="1">IF(B80="","",OFFSET(w!P126,w!$B$48,0,1,1))</f>
        <v>0.48658076269254025</v>
      </c>
      <c r="H80">
        <f ca="1">IF(B80="","",OFFSET(w!S126,w!$B$48,0,1,1))</f>
        <v>5.832278874308372E-3</v>
      </c>
    </row>
    <row r="81" spans="1:8" x14ac:dyDescent="0.25">
      <c r="A81">
        <f t="shared" ca="1" si="0"/>
        <v>49</v>
      </c>
      <c r="B81">
        <f ca="1">IF((w!$B$49-OFFSET(ввод!C50,w!$B$48,0,1,1))&lt;0,"",OFFSET(ввод!D50,w!$B$48,0,1,1))</f>
        <v>42058</v>
      </c>
      <c r="C81">
        <f ca="1">IF(B81="","",OFFSET(q!F53,w!$B$48,0,1,1))</f>
        <v>101.8</v>
      </c>
      <c r="D81">
        <f ca="1">IF(C81="","",OFFSET(q!H53,w!$B$48,0,1,1))</f>
        <v>99.5</v>
      </c>
      <c r="E81">
        <f ca="1">IF(B81="","",OFFSET(w!AC127,w!$B$48,0,1,1))</f>
        <v>1</v>
      </c>
      <c r="F81">
        <f ca="1">IF(B81="","",OFFSET(w!M127,w!$B$48,0,1,1))</f>
        <v>0.61928530982487473</v>
      </c>
      <c r="G81">
        <f ca="1">IF(B81="","",OFFSET(w!P127,w!$B$48,0,1,1))</f>
        <v>2.3003753229033492</v>
      </c>
      <c r="H81">
        <f ca="1">IF(B81="","",OFFSET(w!S127,w!$B$48,0,1,1))</f>
        <v>0.58312630003133847</v>
      </c>
    </row>
    <row r="82" spans="1:8" x14ac:dyDescent="0.25">
      <c r="A82" t="str">
        <f t="shared" ca="1" si="0"/>
        <v/>
      </c>
      <c r="B82" t="str">
        <f ca="1">IF((w!$B$49-OFFSET(ввод!C51,w!$B$48,0,1,1))&lt;0,"",OFFSET(ввод!D51,w!$B$48,0,1,1))</f>
        <v/>
      </c>
      <c r="C82" t="str">
        <f ca="1">IF(B82="","",OFFSET(q!F54,w!$B$48,0,1,1))</f>
        <v/>
      </c>
      <c r="D82" t="str">
        <f ca="1">IF(C82="","",OFFSET(q!H54,w!$B$48,0,1,1))</f>
        <v/>
      </c>
      <c r="E82" t="str">
        <f ca="1">IF(B82="","",OFFSET(w!AC128,w!$B$48,0,1,1))</f>
        <v/>
      </c>
      <c r="F82" t="str">
        <f ca="1">IF(B82="","",OFFSET(w!M128,w!$B$48,0,1,1))</f>
        <v/>
      </c>
      <c r="G82" t="str">
        <f ca="1">IF(B82="","",OFFSET(w!P128,w!$B$48,0,1,1))</f>
        <v/>
      </c>
      <c r="H82" t="str">
        <f ca="1">IF(B82="","",OFFSET(w!S128,w!$B$48,0,1,1))</f>
        <v/>
      </c>
    </row>
    <row r="83" spans="1:8" x14ac:dyDescent="0.25">
      <c r="A83" t="str">
        <f t="shared" ca="1" si="0"/>
        <v/>
      </c>
      <c r="B83" t="str">
        <f ca="1">IF((w!$B$49-OFFSET(ввод!C52,w!$B$48,0,1,1))&lt;0,"",OFFSET(ввод!D52,w!$B$48,0,1,1))</f>
        <v/>
      </c>
      <c r="C83" t="str">
        <f ca="1">IF(B83="","",OFFSET(q!F55,w!$B$48,0,1,1))</f>
        <v/>
      </c>
      <c r="D83" t="str">
        <f ca="1">IF(C83="","",OFFSET(q!H55,w!$B$48,0,1,1))</f>
        <v/>
      </c>
      <c r="E83" t="str">
        <f ca="1">IF(B83="","",OFFSET(w!AC129,w!$B$48,0,1,1))</f>
        <v/>
      </c>
      <c r="F83" t="str">
        <f ca="1">IF(B83="","",OFFSET(w!M129,w!$B$48,0,1,1))</f>
        <v/>
      </c>
      <c r="G83" t="str">
        <f ca="1">IF(B83="","",OFFSET(w!P129,w!$B$48,0,1,1))</f>
        <v/>
      </c>
      <c r="H83" t="str">
        <f ca="1">IF(B83="","",OFFSET(w!S129,w!$B$48,0,1,1))</f>
        <v/>
      </c>
    </row>
    <row r="84" spans="1:8" x14ac:dyDescent="0.25">
      <c r="A84" t="str">
        <f t="shared" ca="1" si="0"/>
        <v/>
      </c>
      <c r="B84" t="str">
        <f ca="1">IF((w!$B$49-OFFSET(ввод!C53,w!$B$48,0,1,1))&lt;0,"",OFFSET(ввод!D53,w!$B$48,0,1,1))</f>
        <v/>
      </c>
      <c r="C84" t="str">
        <f ca="1">IF(B84="","",OFFSET(q!F56,w!$B$48,0,1,1))</f>
        <v/>
      </c>
      <c r="D84" t="str">
        <f ca="1">IF(C84="","",OFFSET(q!H56,w!$B$48,0,1,1))</f>
        <v/>
      </c>
      <c r="E84" t="str">
        <f ca="1">IF(B84="","",OFFSET(w!AC130,w!$B$48,0,1,1))</f>
        <v/>
      </c>
      <c r="F84" t="str">
        <f ca="1">IF(B84="","",OFFSET(w!M130,w!$B$48,0,1,1))</f>
        <v/>
      </c>
      <c r="G84" t="str">
        <f ca="1">IF(B84="","",OFFSET(w!P130,w!$B$48,0,1,1))</f>
        <v/>
      </c>
      <c r="H84" t="str">
        <f ca="1">IF(B84="","",OFFSET(w!S130,w!$B$48,0,1,1))</f>
        <v/>
      </c>
    </row>
    <row r="85" spans="1:8" x14ac:dyDescent="0.25">
      <c r="A85" t="str">
        <f t="shared" ca="1" si="0"/>
        <v/>
      </c>
      <c r="B85" t="str">
        <f ca="1">IF((w!$B$49-OFFSET(ввод!C54,w!$B$48,0,1,1))&lt;0,"",OFFSET(ввод!D54,w!$B$48,0,1,1))</f>
        <v/>
      </c>
      <c r="C85" t="str">
        <f ca="1">IF(B85="","",OFFSET(q!F57,w!$B$48,0,1,1))</f>
        <v/>
      </c>
      <c r="D85" t="str">
        <f ca="1">IF(C85="","",OFFSET(q!H57,w!$B$48,0,1,1))</f>
        <v/>
      </c>
      <c r="E85" t="str">
        <f ca="1">IF(B85="","",OFFSET(w!AC131,w!$B$48,0,1,1))</f>
        <v/>
      </c>
      <c r="F85" t="str">
        <f ca="1">IF(B85="","",OFFSET(w!M131,w!$B$48,0,1,1))</f>
        <v/>
      </c>
      <c r="G85" t="str">
        <f ca="1">IF(B85="","",OFFSET(w!P131,w!$B$48,0,1,1))</f>
        <v/>
      </c>
      <c r="H85" t="str">
        <f ca="1">IF(B85="","",OFFSET(w!S131,w!$B$48,0,1,1))</f>
        <v/>
      </c>
    </row>
    <row r="86" spans="1:8" x14ac:dyDescent="0.25">
      <c r="A86" t="str">
        <f t="shared" ca="1" si="0"/>
        <v/>
      </c>
      <c r="B86" t="str">
        <f ca="1">IF((w!$B$49-OFFSET(ввод!C55,w!$B$48,0,1,1))&lt;0,"",OFFSET(ввод!D55,w!$B$48,0,1,1))</f>
        <v/>
      </c>
      <c r="C86" t="str">
        <f ca="1">IF(B86="","",OFFSET(q!F58,w!$B$48,0,1,1))</f>
        <v/>
      </c>
      <c r="D86" t="str">
        <f ca="1">IF(C86="","",OFFSET(q!H58,w!$B$48,0,1,1))</f>
        <v/>
      </c>
      <c r="E86" t="str">
        <f ca="1">IF(B86="","",OFFSET(w!AC132,w!$B$48,0,1,1))</f>
        <v/>
      </c>
      <c r="F86" t="str">
        <f ca="1">IF(B86="","",OFFSET(w!M132,w!$B$48,0,1,1))</f>
        <v/>
      </c>
      <c r="G86" t="str">
        <f ca="1">IF(B86="","",OFFSET(w!P132,w!$B$48,0,1,1))</f>
        <v/>
      </c>
      <c r="H86" t="str">
        <f ca="1">IF(B86="","",OFFSET(w!S132,w!$B$48,0,1,1))</f>
        <v/>
      </c>
    </row>
    <row r="87" spans="1:8" x14ac:dyDescent="0.25">
      <c r="A87" t="str">
        <f t="shared" ca="1" si="0"/>
        <v/>
      </c>
      <c r="B87" t="str">
        <f ca="1">IF((w!$B$49-OFFSET(ввод!C56,w!$B$48,0,1,1))&lt;0,"",OFFSET(ввод!D56,w!$B$48,0,1,1))</f>
        <v/>
      </c>
      <c r="C87" t="str">
        <f ca="1">IF(B87="","",OFFSET(q!F59,w!$B$48,0,1,1))</f>
        <v/>
      </c>
      <c r="D87" t="str">
        <f ca="1">IF(C87="","",OFFSET(q!H59,w!$B$48,0,1,1))</f>
        <v/>
      </c>
      <c r="E87" t="str">
        <f ca="1">IF(B87="","",OFFSET(w!AC133,w!$B$48,0,1,1))</f>
        <v/>
      </c>
      <c r="F87" t="str">
        <f ca="1">IF(B87="","",OFFSET(w!M133,w!$B$48,0,1,1))</f>
        <v/>
      </c>
      <c r="G87" t="str">
        <f ca="1">IF(B87="","",OFFSET(w!P133,w!$B$48,0,1,1))</f>
        <v/>
      </c>
      <c r="H87" t="str">
        <f ca="1">IF(B87="","",OFFSET(w!S133,w!$B$48,0,1,1))</f>
        <v/>
      </c>
    </row>
    <row r="88" spans="1:8" x14ac:dyDescent="0.25">
      <c r="A88" t="str">
        <f t="shared" ca="1" si="0"/>
        <v/>
      </c>
      <c r="B88" t="str">
        <f ca="1">IF((w!$B$49-OFFSET(ввод!C57,w!$B$48,0,1,1))&lt;0,"",OFFSET(ввод!D57,w!$B$48,0,1,1))</f>
        <v/>
      </c>
      <c r="C88" t="str">
        <f ca="1">IF(B88="","",OFFSET(q!F60,w!$B$48,0,1,1))</f>
        <v/>
      </c>
      <c r="D88" t="str">
        <f ca="1">IF(C88="","",OFFSET(q!H60,w!$B$48,0,1,1))</f>
        <v/>
      </c>
      <c r="E88" t="str">
        <f ca="1">IF(B88="","",OFFSET(w!AC134,w!$B$48,0,1,1))</f>
        <v/>
      </c>
      <c r="F88" t="str">
        <f ca="1">IF(B88="","",OFFSET(w!M134,w!$B$48,0,1,1))</f>
        <v/>
      </c>
      <c r="G88" t="str">
        <f ca="1">IF(B88="","",OFFSET(w!P134,w!$B$48,0,1,1))</f>
        <v/>
      </c>
      <c r="H88" t="str">
        <f ca="1">IF(B88="","",OFFSET(w!S134,w!$B$48,0,1,1))</f>
        <v/>
      </c>
    </row>
    <row r="89" spans="1:8" x14ac:dyDescent="0.25">
      <c r="A89" t="str">
        <f t="shared" ca="1" si="0"/>
        <v/>
      </c>
      <c r="B89" t="str">
        <f ca="1">IF((w!$B$49-OFFSET(ввод!C58,w!$B$48,0,1,1))&lt;0,"",OFFSET(ввод!D58,w!$B$48,0,1,1))</f>
        <v/>
      </c>
      <c r="C89" t="str">
        <f ca="1">IF(B89="","",OFFSET(q!F61,w!$B$48,0,1,1))</f>
        <v/>
      </c>
      <c r="D89" t="str">
        <f ca="1">IF(C89="","",OFFSET(q!H61,w!$B$48,0,1,1))</f>
        <v/>
      </c>
      <c r="E89" t="str">
        <f ca="1">IF(B89="","",OFFSET(w!AC135,w!$B$48,0,1,1))</f>
        <v/>
      </c>
      <c r="F89" t="str">
        <f ca="1">IF(B89="","",OFFSET(w!M135,w!$B$48,0,1,1))</f>
        <v/>
      </c>
      <c r="G89" t="str">
        <f ca="1">IF(B89="","",OFFSET(w!P135,w!$B$48,0,1,1))</f>
        <v/>
      </c>
      <c r="H89" t="str">
        <f ca="1">IF(B89="","",OFFSET(w!S135,w!$B$48,0,1,1))</f>
        <v/>
      </c>
    </row>
    <row r="90" spans="1:8" x14ac:dyDescent="0.25">
      <c r="A90" t="str">
        <f t="shared" ca="1" si="0"/>
        <v/>
      </c>
      <c r="B90" t="str">
        <f ca="1">IF((w!$B$49-OFFSET(ввод!C59,w!$B$48,0,1,1))&lt;0,"",OFFSET(ввод!D59,w!$B$48,0,1,1))</f>
        <v/>
      </c>
      <c r="C90" t="str">
        <f ca="1">IF(B90="","",OFFSET(q!F62,w!$B$48,0,1,1))</f>
        <v/>
      </c>
      <c r="D90" t="str">
        <f ca="1">IF(C90="","",OFFSET(q!H62,w!$B$48,0,1,1))</f>
        <v/>
      </c>
      <c r="E90" t="str">
        <f ca="1">IF(B90="","",OFFSET(w!AC136,w!$B$48,0,1,1))</f>
        <v/>
      </c>
      <c r="F90" t="str">
        <f ca="1">IF(B90="","",OFFSET(w!M136,w!$B$48,0,1,1))</f>
        <v/>
      </c>
      <c r="G90" t="str">
        <f ca="1">IF(B90="","",OFFSET(w!P136,w!$B$48,0,1,1))</f>
        <v/>
      </c>
      <c r="H90" t="str">
        <f ca="1">IF(B90="","",OFFSET(w!S136,w!$B$48,0,1,1))</f>
        <v/>
      </c>
    </row>
    <row r="91" spans="1:8" x14ac:dyDescent="0.25">
      <c r="A91" t="str">
        <f t="shared" ca="1" si="0"/>
        <v/>
      </c>
      <c r="B91" t="str">
        <f ca="1">IF((w!$B$49-OFFSET(ввод!C60,w!$B$48,0,1,1))&lt;0,"",OFFSET(ввод!D60,w!$B$48,0,1,1))</f>
        <v/>
      </c>
      <c r="C91" t="str">
        <f ca="1">IF(B91="","",OFFSET(q!F63,w!$B$48,0,1,1))</f>
        <v/>
      </c>
      <c r="D91" t="str">
        <f ca="1">IF(C91="","",OFFSET(q!H63,w!$B$48,0,1,1))</f>
        <v/>
      </c>
      <c r="E91" t="str">
        <f ca="1">IF(B91="","",OFFSET(w!AC137,w!$B$48,0,1,1))</f>
        <v/>
      </c>
      <c r="F91" t="str">
        <f ca="1">IF(B91="","",OFFSET(w!M137,w!$B$48,0,1,1))</f>
        <v/>
      </c>
      <c r="G91" t="str">
        <f ca="1">IF(B91="","",OFFSET(w!P137,w!$B$48,0,1,1))</f>
        <v/>
      </c>
      <c r="H91" t="str">
        <f ca="1">IF(B91="","",OFFSET(w!S137,w!$B$48,0,1,1))</f>
        <v/>
      </c>
    </row>
    <row r="92" spans="1:8" x14ac:dyDescent="0.25">
      <c r="A92" t="str">
        <f t="shared" ca="1" si="0"/>
        <v/>
      </c>
      <c r="B92" t="str">
        <f ca="1">IF((w!$B$49-OFFSET(ввод!C61,w!$B$48,0,1,1))&lt;0,"",OFFSET(ввод!D61,w!$B$48,0,1,1))</f>
        <v/>
      </c>
      <c r="C92" t="str">
        <f ca="1">IF(B92="","",OFFSET(q!F64,w!$B$48,0,1,1))</f>
        <v/>
      </c>
      <c r="D92" t="str">
        <f ca="1">IF(C92="","",OFFSET(q!H64,w!$B$48,0,1,1))</f>
        <v/>
      </c>
      <c r="E92" t="str">
        <f ca="1">IF(B92="","",OFFSET(w!AC138,w!$B$48,0,1,1))</f>
        <v/>
      </c>
      <c r="F92" t="str">
        <f ca="1">IF(B92="","",OFFSET(w!M138,w!$B$48,0,1,1))</f>
        <v/>
      </c>
      <c r="G92" t="str">
        <f ca="1">IF(B92="","",OFFSET(w!P138,w!$B$48,0,1,1))</f>
        <v/>
      </c>
      <c r="H92" t="str">
        <f ca="1">IF(B92="","",OFFSET(w!S138,w!$B$48,0,1,1))</f>
        <v/>
      </c>
    </row>
    <row r="93" spans="1:8" x14ac:dyDescent="0.25">
      <c r="A93" t="str">
        <f t="shared" ca="1" si="0"/>
        <v/>
      </c>
      <c r="B93" t="str">
        <f ca="1">IF((w!$B$49-OFFSET(ввод!C62,w!$B$48,0,1,1))&lt;0,"",OFFSET(ввод!D62,w!$B$48,0,1,1))</f>
        <v/>
      </c>
      <c r="C93" t="str">
        <f ca="1">IF(B93="","",OFFSET(q!F65,w!$B$48,0,1,1))</f>
        <v/>
      </c>
      <c r="D93" t="str">
        <f ca="1">IF(C93="","",OFFSET(q!H65,w!$B$48,0,1,1))</f>
        <v/>
      </c>
      <c r="E93" t="str">
        <f ca="1">IF(B93="","",OFFSET(w!AC139,w!$B$48,0,1,1))</f>
        <v/>
      </c>
      <c r="F93" t="str">
        <f ca="1">IF(B93="","",OFFSET(w!M139,w!$B$48,0,1,1))</f>
        <v/>
      </c>
      <c r="G93" t="str">
        <f ca="1">IF(B93="","",OFFSET(w!P139,w!$B$48,0,1,1))</f>
        <v/>
      </c>
      <c r="H93" t="str">
        <f ca="1">IF(B93="","",OFFSET(w!S139,w!$B$48,0,1,1))</f>
        <v/>
      </c>
    </row>
    <row r="94" spans="1:8" x14ac:dyDescent="0.25">
      <c r="A94" t="str">
        <f t="shared" ca="1" si="0"/>
        <v/>
      </c>
      <c r="B94" t="str">
        <f ca="1">IF((w!$B$49-OFFSET(ввод!C63,w!$B$48,0,1,1))&lt;0,"",OFFSET(ввод!D63,w!$B$48,0,1,1))</f>
        <v/>
      </c>
      <c r="C94" t="str">
        <f ca="1">IF(B94="","",OFFSET(q!F66,w!$B$48,0,1,1))</f>
        <v/>
      </c>
      <c r="D94" t="str">
        <f ca="1">IF(C94="","",OFFSET(q!H66,w!$B$48,0,1,1))</f>
        <v/>
      </c>
      <c r="E94" t="str">
        <f ca="1">IF(B94="","",OFFSET(w!AC140,w!$B$48,0,1,1))</f>
        <v/>
      </c>
      <c r="F94" t="str">
        <f ca="1">IF(B94="","",OFFSET(w!M140,w!$B$48,0,1,1))</f>
        <v/>
      </c>
      <c r="G94" t="str">
        <f ca="1">IF(B94="","",OFFSET(w!P140,w!$B$48,0,1,1))</f>
        <v/>
      </c>
      <c r="H94" t="str">
        <f ca="1">IF(B94="","",OFFSET(w!S140,w!$B$48,0,1,1))</f>
        <v/>
      </c>
    </row>
    <row r="95" spans="1:8" x14ac:dyDescent="0.25">
      <c r="A95" t="str">
        <f t="shared" ca="1" si="0"/>
        <v/>
      </c>
      <c r="B95" t="str">
        <f ca="1">IF((w!$B$49-OFFSET(ввод!C64,w!$B$48,0,1,1))&lt;0,"",OFFSET(ввод!D64,w!$B$48,0,1,1))</f>
        <v/>
      </c>
      <c r="C95" t="str">
        <f ca="1">IF(B95="","",OFFSET(q!F67,w!$B$48,0,1,1))</f>
        <v/>
      </c>
      <c r="D95" t="str">
        <f ca="1">IF(C95="","",OFFSET(q!H67,w!$B$48,0,1,1))</f>
        <v/>
      </c>
      <c r="E95" t="str">
        <f ca="1">IF(B95="","",OFFSET(w!AC141,w!$B$48,0,1,1))</f>
        <v/>
      </c>
      <c r="F95" t="str">
        <f ca="1">IF(B95="","",OFFSET(w!M141,w!$B$48,0,1,1))</f>
        <v/>
      </c>
      <c r="G95" t="str">
        <f ca="1">IF(B95="","",OFFSET(w!P141,w!$B$48,0,1,1))</f>
        <v/>
      </c>
      <c r="H95" t="str">
        <f ca="1">IF(B95="","",OFFSET(w!S141,w!$B$48,0,1,1))</f>
        <v/>
      </c>
    </row>
    <row r="96" spans="1:8" x14ac:dyDescent="0.25">
      <c r="A96" t="str">
        <f t="shared" ca="1" si="0"/>
        <v/>
      </c>
      <c r="B96" t="str">
        <f ca="1">IF((w!$B$49-OFFSET(ввод!C65,w!$B$48,0,1,1))&lt;0,"",OFFSET(ввод!D65,w!$B$48,0,1,1))</f>
        <v/>
      </c>
      <c r="C96" t="str">
        <f ca="1">IF(B96="","",OFFSET(q!F68,w!$B$48,0,1,1))</f>
        <v/>
      </c>
      <c r="D96" t="str">
        <f ca="1">IF(C96="","",OFFSET(q!H68,w!$B$48,0,1,1))</f>
        <v/>
      </c>
      <c r="E96" t="str">
        <f ca="1">IF(B96="","",OFFSET(w!AC142,w!$B$48,0,1,1))</f>
        <v/>
      </c>
      <c r="F96" t="str">
        <f ca="1">IF(B96="","",OFFSET(w!M142,w!$B$48,0,1,1))</f>
        <v/>
      </c>
      <c r="G96" t="str">
        <f ca="1">IF(B96="","",OFFSET(w!P142,w!$B$48,0,1,1))</f>
        <v/>
      </c>
      <c r="H96" t="str">
        <f ca="1">IF(B96="","",OFFSET(w!S142,w!$B$48,0,1,1))</f>
        <v/>
      </c>
    </row>
    <row r="97" spans="1:8" x14ac:dyDescent="0.25">
      <c r="A97" t="str">
        <f t="shared" ca="1" si="0"/>
        <v/>
      </c>
      <c r="B97" t="str">
        <f ca="1">IF((w!$B$49-OFFSET(ввод!C66,w!$B$48,0,1,1))&lt;0,"",OFFSET(ввод!D66,w!$B$48,0,1,1))</f>
        <v/>
      </c>
      <c r="C97" t="str">
        <f ca="1">IF(B97="","",OFFSET(q!F69,w!$B$48,0,1,1))</f>
        <v/>
      </c>
      <c r="D97" t="str">
        <f ca="1">IF(C97="","",OFFSET(q!H69,w!$B$48,0,1,1))</f>
        <v/>
      </c>
      <c r="E97" t="str">
        <f ca="1">IF(B97="","",OFFSET(w!AC143,w!$B$48,0,1,1))</f>
        <v/>
      </c>
      <c r="F97" t="str">
        <f ca="1">IF(B97="","",OFFSET(w!M143,w!$B$48,0,1,1))</f>
        <v/>
      </c>
      <c r="G97" t="str">
        <f ca="1">IF(B97="","",OFFSET(w!P143,w!$B$48,0,1,1))</f>
        <v/>
      </c>
      <c r="H97" t="str">
        <f ca="1">IF(B97="","",OFFSET(w!S143,w!$B$48,0,1,1))</f>
        <v/>
      </c>
    </row>
    <row r="98" spans="1:8" x14ac:dyDescent="0.25">
      <c r="A98" t="str">
        <f t="shared" ref="A98:A132" ca="1" si="1">IF(B98="","",A97+1)</f>
        <v/>
      </c>
      <c r="B98" t="str">
        <f ca="1">IF((w!$B$49-OFFSET(ввод!C67,w!$B$48,0,1,1))&lt;0,"",OFFSET(ввод!D67,w!$B$48,0,1,1))</f>
        <v/>
      </c>
      <c r="C98" t="str">
        <f ca="1">IF(B98="","",OFFSET(q!F70,w!$B$48,0,1,1))</f>
        <v/>
      </c>
      <c r="D98" t="str">
        <f ca="1">IF(C98="","",OFFSET(q!H70,w!$B$48,0,1,1))</f>
        <v/>
      </c>
      <c r="E98" t="str">
        <f ca="1">IF(B98="","",OFFSET(w!AC144,w!$B$48,0,1,1))</f>
        <v/>
      </c>
      <c r="F98" t="str">
        <f ca="1">IF(B98="","",OFFSET(w!M144,w!$B$48,0,1,1))</f>
        <v/>
      </c>
      <c r="G98" t="str">
        <f ca="1">IF(B98="","",OFFSET(w!P144,w!$B$48,0,1,1))</f>
        <v/>
      </c>
      <c r="H98" t="str">
        <f ca="1">IF(B98="","",OFFSET(w!S144,w!$B$48,0,1,1))</f>
        <v/>
      </c>
    </row>
    <row r="99" spans="1:8" x14ac:dyDescent="0.25">
      <c r="A99" t="str">
        <f t="shared" ca="1" si="1"/>
        <v/>
      </c>
      <c r="B99" t="str">
        <f ca="1">IF((w!$B$49-OFFSET(ввод!C68,w!$B$48,0,1,1))&lt;0,"",OFFSET(ввод!D68,w!$B$48,0,1,1))</f>
        <v/>
      </c>
      <c r="C99" t="str">
        <f ca="1">IF(B99="","",OFFSET(q!F71,w!$B$48,0,1,1))</f>
        <v/>
      </c>
      <c r="D99" t="str">
        <f ca="1">IF(C99="","",OFFSET(q!H71,w!$B$48,0,1,1))</f>
        <v/>
      </c>
      <c r="E99" t="str">
        <f ca="1">IF(B99="","",OFFSET(w!AC145,w!$B$48,0,1,1))</f>
        <v/>
      </c>
      <c r="F99" t="str">
        <f ca="1">IF(B99="","",OFFSET(w!M145,w!$B$48,0,1,1))</f>
        <v/>
      </c>
      <c r="G99" t="str">
        <f ca="1">IF(B99="","",OFFSET(w!P145,w!$B$48,0,1,1))</f>
        <v/>
      </c>
      <c r="H99" t="str">
        <f ca="1">IF(B99="","",OFFSET(w!S145,w!$B$48,0,1,1))</f>
        <v/>
      </c>
    </row>
    <row r="100" spans="1:8" x14ac:dyDescent="0.25">
      <c r="A100" t="str">
        <f t="shared" ca="1" si="1"/>
        <v/>
      </c>
      <c r="B100" t="str">
        <f ca="1">IF((w!$B$49-OFFSET(ввод!C69,w!$B$48,0,1,1))&lt;0,"",OFFSET(ввод!D69,w!$B$48,0,1,1))</f>
        <v/>
      </c>
      <c r="C100" t="str">
        <f ca="1">IF(B100="","",OFFSET(q!F72,w!$B$48,0,1,1))</f>
        <v/>
      </c>
      <c r="D100" t="str">
        <f ca="1">IF(C100="","",OFFSET(q!H72,w!$B$48,0,1,1))</f>
        <v/>
      </c>
      <c r="E100" t="str">
        <f ca="1">IF(B100="","",OFFSET(w!AC146,w!$B$48,0,1,1))</f>
        <v/>
      </c>
      <c r="F100" t="str">
        <f ca="1">IF(B100="","",OFFSET(w!M146,w!$B$48,0,1,1))</f>
        <v/>
      </c>
      <c r="G100" t="str">
        <f ca="1">IF(B100="","",OFFSET(w!P146,w!$B$48,0,1,1))</f>
        <v/>
      </c>
      <c r="H100" t="str">
        <f ca="1">IF(B100="","",OFFSET(w!S146,w!$B$48,0,1,1))</f>
        <v/>
      </c>
    </row>
    <row r="101" spans="1:8" x14ac:dyDescent="0.25">
      <c r="A101" t="str">
        <f t="shared" ca="1" si="1"/>
        <v/>
      </c>
      <c r="B101" t="str">
        <f ca="1">IF((w!$B$49-OFFSET(ввод!C70,w!$B$48,0,1,1))&lt;0,"",OFFSET(ввод!D70,w!$B$48,0,1,1))</f>
        <v/>
      </c>
      <c r="C101" t="str">
        <f ca="1">IF(B101="","",OFFSET(q!F73,w!$B$48,0,1,1))</f>
        <v/>
      </c>
      <c r="D101" t="str">
        <f ca="1">IF(C101="","",OFFSET(q!H73,w!$B$48,0,1,1))</f>
        <v/>
      </c>
      <c r="E101" t="str">
        <f ca="1">IF(B101="","",OFFSET(w!AC147,w!$B$48,0,1,1))</f>
        <v/>
      </c>
      <c r="F101" t="str">
        <f ca="1">IF(B101="","",OFFSET(w!M147,w!$B$48,0,1,1))</f>
        <v/>
      </c>
      <c r="G101" t="str">
        <f ca="1">IF(B101="","",OFFSET(w!P147,w!$B$48,0,1,1))</f>
        <v/>
      </c>
      <c r="H101" t="str">
        <f ca="1">IF(B101="","",OFFSET(w!S147,w!$B$48,0,1,1))</f>
        <v/>
      </c>
    </row>
    <row r="102" spans="1:8" x14ac:dyDescent="0.25">
      <c r="A102" t="str">
        <f t="shared" ca="1" si="1"/>
        <v/>
      </c>
      <c r="B102" t="str">
        <f ca="1">IF((w!$B$49-OFFSET(ввод!C71,w!$B$48,0,1,1))&lt;0,"",OFFSET(ввод!D71,w!$B$48,0,1,1))</f>
        <v/>
      </c>
      <c r="C102" t="str">
        <f ca="1">IF(B102="","",OFFSET(q!F74,w!$B$48,0,1,1))</f>
        <v/>
      </c>
      <c r="D102" t="str">
        <f ca="1">IF(C102="","",OFFSET(q!H74,w!$B$48,0,1,1))</f>
        <v/>
      </c>
      <c r="E102" t="str">
        <f ca="1">IF(B102="","",OFFSET(w!AC148,w!$B$48,0,1,1))</f>
        <v/>
      </c>
      <c r="F102" t="str">
        <f ca="1">IF(B102="","",OFFSET(w!M148,w!$B$48,0,1,1))</f>
        <v/>
      </c>
      <c r="G102" t="str">
        <f ca="1">IF(B102="","",OFFSET(w!P148,w!$B$48,0,1,1))</f>
        <v/>
      </c>
      <c r="H102" t="str">
        <f ca="1">IF(B102="","",OFFSET(w!S148,w!$B$48,0,1,1))</f>
        <v/>
      </c>
    </row>
    <row r="103" spans="1:8" x14ac:dyDescent="0.25">
      <c r="A103" t="str">
        <f t="shared" ca="1" si="1"/>
        <v/>
      </c>
      <c r="B103" t="str">
        <f ca="1">IF((w!$B$49-OFFSET(ввод!C72,w!$B$48,0,1,1))&lt;0,"",OFFSET(ввод!D72,w!$B$48,0,1,1))</f>
        <v/>
      </c>
      <c r="C103" t="str">
        <f ca="1">IF(B103="","",OFFSET(q!F75,w!$B$48,0,1,1))</f>
        <v/>
      </c>
      <c r="D103" t="str">
        <f ca="1">IF(C103="","",OFFSET(q!H75,w!$B$48,0,1,1))</f>
        <v/>
      </c>
      <c r="E103" t="str">
        <f ca="1">IF(B103="","",OFFSET(w!AC149,w!$B$48,0,1,1))</f>
        <v/>
      </c>
      <c r="F103" t="str">
        <f ca="1">IF(B103="","",OFFSET(w!M149,w!$B$48,0,1,1))</f>
        <v/>
      </c>
      <c r="G103" t="str">
        <f ca="1">IF(B103="","",OFFSET(w!P149,w!$B$48,0,1,1))</f>
        <v/>
      </c>
      <c r="H103" t="str">
        <f ca="1">IF(B103="","",OFFSET(w!S149,w!$B$48,0,1,1))</f>
        <v/>
      </c>
    </row>
    <row r="104" spans="1:8" x14ac:dyDescent="0.25">
      <c r="A104" t="str">
        <f t="shared" ca="1" si="1"/>
        <v/>
      </c>
      <c r="B104" t="str">
        <f ca="1">IF((w!$B$49-OFFSET(ввод!C73,w!$B$48,0,1,1))&lt;0,"",OFFSET(ввод!D73,w!$B$48,0,1,1))</f>
        <v/>
      </c>
      <c r="C104" t="str">
        <f ca="1">IF(B104="","",OFFSET(q!F76,w!$B$48,0,1,1))</f>
        <v/>
      </c>
      <c r="D104" t="str">
        <f ca="1">IF(C104="","",OFFSET(q!H76,w!$B$48,0,1,1))</f>
        <v/>
      </c>
      <c r="E104" t="str">
        <f ca="1">IF(B104="","",OFFSET(w!AC150,w!$B$48,0,1,1))</f>
        <v/>
      </c>
      <c r="F104" t="str">
        <f ca="1">IF(B104="","",OFFSET(w!M150,w!$B$48,0,1,1))</f>
        <v/>
      </c>
      <c r="G104" t="str">
        <f ca="1">IF(B104="","",OFFSET(w!P150,w!$B$48,0,1,1))</f>
        <v/>
      </c>
      <c r="H104" t="str">
        <f ca="1">IF(B104="","",OFFSET(w!S150,w!$B$48,0,1,1))</f>
        <v/>
      </c>
    </row>
    <row r="105" spans="1:8" x14ac:dyDescent="0.25">
      <c r="A105" t="str">
        <f t="shared" ca="1" si="1"/>
        <v/>
      </c>
      <c r="B105" t="str">
        <f ca="1">IF((w!$B$49-OFFSET(ввод!C74,w!$B$48,0,1,1))&lt;0,"",OFFSET(ввод!D74,w!$B$48,0,1,1))</f>
        <v/>
      </c>
      <c r="C105" t="str">
        <f ca="1">IF(B105="","",OFFSET(q!F77,w!$B$48,0,1,1))</f>
        <v/>
      </c>
      <c r="D105" t="str">
        <f ca="1">IF(C105="","",OFFSET(q!H77,w!$B$48,0,1,1))</f>
        <v/>
      </c>
      <c r="E105" t="str">
        <f ca="1">IF(B105="","",OFFSET(w!AC151,w!$B$48,0,1,1))</f>
        <v/>
      </c>
      <c r="F105" t="str">
        <f ca="1">IF(B105="","",OFFSET(w!M151,w!$B$48,0,1,1))</f>
        <v/>
      </c>
      <c r="G105" t="str">
        <f ca="1">IF(B105="","",OFFSET(w!P151,w!$B$48,0,1,1))</f>
        <v/>
      </c>
      <c r="H105" t="str">
        <f ca="1">IF(B105="","",OFFSET(w!S151,w!$B$48,0,1,1))</f>
        <v/>
      </c>
    </row>
    <row r="106" spans="1:8" x14ac:dyDescent="0.25">
      <c r="A106" t="str">
        <f t="shared" ca="1" si="1"/>
        <v/>
      </c>
      <c r="B106" t="str">
        <f ca="1">IF((w!$B$49-OFFSET(ввод!C75,w!$B$48,0,1,1))&lt;0,"",OFFSET(ввод!D75,w!$B$48,0,1,1))</f>
        <v/>
      </c>
      <c r="C106" t="str">
        <f ca="1">IF(B106="","",OFFSET(q!F78,w!$B$48,0,1,1))</f>
        <v/>
      </c>
      <c r="D106" t="str">
        <f ca="1">IF(C106="","",OFFSET(q!H78,w!$B$48,0,1,1))</f>
        <v/>
      </c>
      <c r="E106" t="str">
        <f ca="1">IF(B106="","",OFFSET(w!AC152,w!$B$48,0,1,1))</f>
        <v/>
      </c>
      <c r="F106" t="str">
        <f ca="1">IF(B106="","",OFFSET(w!M152,w!$B$48,0,1,1))</f>
        <v/>
      </c>
      <c r="G106" t="str">
        <f ca="1">IF(B106="","",OFFSET(w!P152,w!$B$48,0,1,1))</f>
        <v/>
      </c>
      <c r="H106" t="str">
        <f ca="1">IF(B106="","",OFFSET(w!S152,w!$B$48,0,1,1))</f>
        <v/>
      </c>
    </row>
    <row r="107" spans="1:8" x14ac:dyDescent="0.25">
      <c r="A107" t="str">
        <f t="shared" ca="1" si="1"/>
        <v/>
      </c>
      <c r="B107" t="str">
        <f ca="1">IF((w!$B$49-OFFSET(ввод!C76,w!$B$48,0,1,1))&lt;0,"",OFFSET(ввод!D76,w!$B$48,0,1,1))</f>
        <v/>
      </c>
      <c r="C107" t="str">
        <f ca="1">IF(B107="","",OFFSET(q!F79,w!$B$48,0,1,1))</f>
        <v/>
      </c>
      <c r="D107" t="str">
        <f ca="1">IF(C107="","",OFFSET(q!H79,w!$B$48,0,1,1))</f>
        <v/>
      </c>
      <c r="E107" t="str">
        <f ca="1">IF(B107="","",OFFSET(w!AC153,w!$B$48,0,1,1))</f>
        <v/>
      </c>
      <c r="F107" t="str">
        <f ca="1">IF(B107="","",OFFSET(w!M153,w!$B$48,0,1,1))</f>
        <v/>
      </c>
      <c r="G107" t="str">
        <f ca="1">IF(B107="","",OFFSET(w!P153,w!$B$48,0,1,1))</f>
        <v/>
      </c>
      <c r="H107" t="str">
        <f ca="1">IF(B107="","",OFFSET(w!S153,w!$B$48,0,1,1))</f>
        <v/>
      </c>
    </row>
    <row r="108" spans="1:8" x14ac:dyDescent="0.25">
      <c r="A108" t="str">
        <f t="shared" ca="1" si="1"/>
        <v/>
      </c>
      <c r="B108" t="str">
        <f ca="1">IF((w!$B$49-OFFSET(ввод!C77,w!$B$48,0,1,1))&lt;0,"",OFFSET(ввод!D77,w!$B$48,0,1,1))</f>
        <v/>
      </c>
      <c r="C108" t="str">
        <f ca="1">IF(B108="","",OFFSET(q!F80,w!$B$48,0,1,1))</f>
        <v/>
      </c>
      <c r="D108" t="str">
        <f ca="1">IF(C108="","",OFFSET(q!H80,w!$B$48,0,1,1))</f>
        <v/>
      </c>
      <c r="E108" t="str">
        <f ca="1">IF(B108="","",OFFSET(w!AC154,w!$B$48,0,1,1))</f>
        <v/>
      </c>
      <c r="F108" t="str">
        <f ca="1">IF(B108="","",OFFSET(w!M154,w!$B$48,0,1,1))</f>
        <v/>
      </c>
      <c r="G108" t="str">
        <f ca="1">IF(B108="","",OFFSET(w!P154,w!$B$48,0,1,1))</f>
        <v/>
      </c>
      <c r="H108" t="str">
        <f ca="1">IF(B108="","",OFFSET(w!S154,w!$B$48,0,1,1))</f>
        <v/>
      </c>
    </row>
    <row r="109" spans="1:8" x14ac:dyDescent="0.25">
      <c r="A109" t="str">
        <f t="shared" ca="1" si="1"/>
        <v/>
      </c>
      <c r="B109" t="str">
        <f ca="1">IF((w!$B$49-OFFSET(ввод!C78,w!$B$48,0,1,1))&lt;0,"",OFFSET(ввод!D78,w!$B$48,0,1,1))</f>
        <v/>
      </c>
      <c r="C109" t="str">
        <f ca="1">IF(B109="","",OFFSET(q!F81,w!$B$48,0,1,1))</f>
        <v/>
      </c>
      <c r="D109" t="str">
        <f ca="1">IF(C109="","",OFFSET(q!H81,w!$B$48,0,1,1))</f>
        <v/>
      </c>
      <c r="E109" t="str">
        <f ca="1">IF(B109="","",OFFSET(w!AC155,w!$B$48,0,1,1))</f>
        <v/>
      </c>
      <c r="F109" t="str">
        <f ca="1">IF(B109="","",OFFSET(w!M155,w!$B$48,0,1,1))</f>
        <v/>
      </c>
      <c r="G109" t="str">
        <f ca="1">IF(B109="","",OFFSET(w!P155,w!$B$48,0,1,1))</f>
        <v/>
      </c>
      <c r="H109" t="str">
        <f ca="1">IF(B109="","",OFFSET(w!S155,w!$B$48,0,1,1))</f>
        <v/>
      </c>
    </row>
    <row r="110" spans="1:8" x14ac:dyDescent="0.25">
      <c r="A110" t="str">
        <f t="shared" ca="1" si="1"/>
        <v/>
      </c>
      <c r="B110" t="str">
        <f ca="1">IF((w!$B$49-OFFSET(ввод!C79,w!$B$48,0,1,1))&lt;0,"",OFFSET(ввод!D79,w!$B$48,0,1,1))</f>
        <v/>
      </c>
      <c r="C110" t="str">
        <f ca="1">IF(B110="","",OFFSET(q!F82,w!$B$48,0,1,1))</f>
        <v/>
      </c>
      <c r="D110" t="str">
        <f ca="1">IF(C110="","",OFFSET(q!H82,w!$B$48,0,1,1))</f>
        <v/>
      </c>
      <c r="E110" t="str">
        <f ca="1">IF(B110="","",OFFSET(w!AC156,w!$B$48,0,1,1))</f>
        <v/>
      </c>
      <c r="F110" t="str">
        <f ca="1">IF(B110="","",OFFSET(w!M156,w!$B$48,0,1,1))</f>
        <v/>
      </c>
      <c r="G110" t="str">
        <f ca="1">IF(B110="","",OFFSET(w!P156,w!$B$48,0,1,1))</f>
        <v/>
      </c>
      <c r="H110" t="str">
        <f ca="1">IF(B110="","",OFFSET(w!S156,w!$B$48,0,1,1))</f>
        <v/>
      </c>
    </row>
    <row r="111" spans="1:8" x14ac:dyDescent="0.25">
      <c r="A111" t="str">
        <f t="shared" ca="1" si="1"/>
        <v/>
      </c>
      <c r="B111" t="str">
        <f ca="1">IF((w!$B$49-OFFSET(ввод!C80,w!$B$48,0,1,1))&lt;0,"",OFFSET(ввод!D80,w!$B$48,0,1,1))</f>
        <v/>
      </c>
      <c r="C111" t="str">
        <f ca="1">IF(B111="","",OFFSET(q!F83,w!$B$48,0,1,1))</f>
        <v/>
      </c>
      <c r="D111" t="str">
        <f ca="1">IF(C111="","",OFFSET(q!H83,w!$B$48,0,1,1))</f>
        <v/>
      </c>
      <c r="E111" t="str">
        <f ca="1">IF(B111="","",OFFSET(w!AC157,w!$B$48,0,1,1))</f>
        <v/>
      </c>
      <c r="F111" t="str">
        <f ca="1">IF(B111="","",OFFSET(w!M157,w!$B$48,0,1,1))</f>
        <v/>
      </c>
      <c r="G111" t="str">
        <f ca="1">IF(B111="","",OFFSET(w!P157,w!$B$48,0,1,1))</f>
        <v/>
      </c>
      <c r="H111" t="str">
        <f ca="1">IF(B111="","",OFFSET(w!S157,w!$B$48,0,1,1))</f>
        <v/>
      </c>
    </row>
    <row r="112" spans="1:8" x14ac:dyDescent="0.25">
      <c r="A112" t="str">
        <f t="shared" ca="1" si="1"/>
        <v/>
      </c>
      <c r="B112" t="str">
        <f ca="1">IF((w!$B$49-OFFSET(ввод!C81,w!$B$48,0,1,1))&lt;0,"",OFFSET(ввод!D81,w!$B$48,0,1,1))</f>
        <v/>
      </c>
      <c r="C112" t="str">
        <f ca="1">IF(B112="","",OFFSET(q!F84,w!$B$48,0,1,1))</f>
        <v/>
      </c>
      <c r="D112" t="str">
        <f ca="1">IF(C112="","",OFFSET(q!H84,w!$B$48,0,1,1))</f>
        <v/>
      </c>
      <c r="E112" t="str">
        <f ca="1">IF(B112="","",OFFSET(w!AC158,w!$B$48,0,1,1))</f>
        <v/>
      </c>
      <c r="F112" t="str">
        <f ca="1">IF(B112="","",OFFSET(w!M158,w!$B$48,0,1,1))</f>
        <v/>
      </c>
      <c r="G112" t="str">
        <f ca="1">IF(B112="","",OFFSET(w!P158,w!$B$48,0,1,1))</f>
        <v/>
      </c>
      <c r="H112" t="str">
        <f ca="1">IF(B112="","",OFFSET(w!S158,w!$B$48,0,1,1))</f>
        <v/>
      </c>
    </row>
    <row r="113" spans="1:8" x14ac:dyDescent="0.25">
      <c r="A113" t="str">
        <f t="shared" ca="1" si="1"/>
        <v/>
      </c>
      <c r="B113" t="str">
        <f ca="1">IF((w!$B$49-OFFSET(ввод!C82,w!$B$48,0,1,1))&lt;0,"",OFFSET(ввод!D82,w!$B$48,0,1,1))</f>
        <v/>
      </c>
      <c r="C113" t="str">
        <f ca="1">IF(B113="","",OFFSET(q!F85,w!$B$48,0,1,1))</f>
        <v/>
      </c>
      <c r="D113" t="str">
        <f ca="1">IF(C113="","",OFFSET(q!H85,w!$B$48,0,1,1))</f>
        <v/>
      </c>
      <c r="E113" t="str">
        <f ca="1">IF(B113="","",OFFSET(w!AC159,w!$B$48,0,1,1))</f>
        <v/>
      </c>
      <c r="F113" t="str">
        <f ca="1">IF(B113="","",OFFSET(w!M159,w!$B$48,0,1,1))</f>
        <v/>
      </c>
      <c r="G113" t="str">
        <f ca="1">IF(B113="","",OFFSET(w!P159,w!$B$48,0,1,1))</f>
        <v/>
      </c>
      <c r="H113" t="str">
        <f ca="1">IF(B113="","",OFFSET(w!S159,w!$B$48,0,1,1))</f>
        <v/>
      </c>
    </row>
    <row r="114" spans="1:8" x14ac:dyDescent="0.25">
      <c r="A114" t="str">
        <f t="shared" ca="1" si="1"/>
        <v/>
      </c>
      <c r="B114" t="str">
        <f ca="1">IF((w!$B$49-OFFSET(ввод!C83,w!$B$48,0,1,1))&lt;0,"",OFFSET(ввод!D83,w!$B$48,0,1,1))</f>
        <v/>
      </c>
      <c r="C114" t="str">
        <f ca="1">IF(B114="","",OFFSET(q!F86,w!$B$48,0,1,1))</f>
        <v/>
      </c>
      <c r="D114" t="str">
        <f ca="1">IF(C114="","",OFFSET(q!H86,w!$B$48,0,1,1))</f>
        <v/>
      </c>
      <c r="E114" t="str">
        <f ca="1">IF(B114="","",OFFSET(w!AC160,w!$B$48,0,1,1))</f>
        <v/>
      </c>
      <c r="F114" t="str">
        <f ca="1">IF(B114="","",OFFSET(w!M160,w!$B$48,0,1,1))</f>
        <v/>
      </c>
      <c r="G114" t="str">
        <f ca="1">IF(B114="","",OFFSET(w!P160,w!$B$48,0,1,1))</f>
        <v/>
      </c>
      <c r="H114" t="str">
        <f ca="1">IF(B114="","",OFFSET(w!S160,w!$B$48,0,1,1))</f>
        <v/>
      </c>
    </row>
    <row r="115" spans="1:8" x14ac:dyDescent="0.25">
      <c r="A115" t="str">
        <f t="shared" ca="1" si="1"/>
        <v/>
      </c>
      <c r="B115" t="str">
        <f ca="1">IF((w!$B$49-OFFSET(ввод!C84,w!$B$48,0,1,1))&lt;0,"",OFFSET(ввод!D84,w!$B$48,0,1,1))</f>
        <v/>
      </c>
      <c r="C115" t="str">
        <f ca="1">IF(B115="","",OFFSET(q!F87,w!$B$48,0,1,1))</f>
        <v/>
      </c>
      <c r="D115" t="str">
        <f ca="1">IF(C115="","",OFFSET(q!H87,w!$B$48,0,1,1))</f>
        <v/>
      </c>
      <c r="E115" t="str">
        <f ca="1">IF(B115="","",OFFSET(w!AC161,w!$B$48,0,1,1))</f>
        <v/>
      </c>
      <c r="F115" t="str">
        <f ca="1">IF(B115="","",OFFSET(w!M161,w!$B$48,0,1,1))</f>
        <v/>
      </c>
      <c r="G115" t="str">
        <f ca="1">IF(B115="","",OFFSET(w!P161,w!$B$48,0,1,1))</f>
        <v/>
      </c>
      <c r="H115" t="str">
        <f ca="1">IF(B115="","",OFFSET(w!S161,w!$B$48,0,1,1))</f>
        <v/>
      </c>
    </row>
    <row r="116" spans="1:8" x14ac:dyDescent="0.25">
      <c r="A116" t="str">
        <f t="shared" ca="1" si="1"/>
        <v/>
      </c>
      <c r="B116" t="str">
        <f ca="1">IF((w!$B$49-OFFSET(ввод!C85,w!$B$48,0,1,1))&lt;0,"",OFFSET(ввод!D85,w!$B$48,0,1,1))</f>
        <v/>
      </c>
      <c r="C116" t="str">
        <f ca="1">IF(B116="","",OFFSET(q!F88,w!$B$48,0,1,1))</f>
        <v/>
      </c>
      <c r="D116" t="str">
        <f ca="1">IF(C116="","",OFFSET(q!H88,w!$B$48,0,1,1))</f>
        <v/>
      </c>
      <c r="E116" t="str">
        <f ca="1">IF(B116="","",OFFSET(w!AC162,w!$B$48,0,1,1))</f>
        <v/>
      </c>
      <c r="F116" t="str">
        <f ca="1">IF(B116="","",OFFSET(w!M162,w!$B$48,0,1,1))</f>
        <v/>
      </c>
      <c r="G116" t="str">
        <f ca="1">IF(B116="","",OFFSET(w!P162,w!$B$48,0,1,1))</f>
        <v/>
      </c>
      <c r="H116" t="str">
        <f ca="1">IF(B116="","",OFFSET(w!S162,w!$B$48,0,1,1))</f>
        <v/>
      </c>
    </row>
    <row r="117" spans="1:8" x14ac:dyDescent="0.25">
      <c r="A117" t="str">
        <f t="shared" ca="1" si="1"/>
        <v/>
      </c>
      <c r="B117" t="str">
        <f ca="1">IF((w!$B$49-OFFSET(ввод!C86,w!$B$48,0,1,1))&lt;0,"",OFFSET(ввод!D86,w!$B$48,0,1,1))</f>
        <v/>
      </c>
      <c r="C117" t="str">
        <f ca="1">IF(B117="","",OFFSET(q!F89,w!$B$48,0,1,1))</f>
        <v/>
      </c>
      <c r="D117" t="str">
        <f ca="1">IF(C117="","",OFFSET(q!H89,w!$B$48,0,1,1))</f>
        <v/>
      </c>
      <c r="E117" t="str">
        <f ca="1">IF(B117="","",OFFSET(w!AC163,w!$B$48,0,1,1))</f>
        <v/>
      </c>
      <c r="F117" t="str">
        <f ca="1">IF(B117="","",OFFSET(w!M163,w!$B$48,0,1,1))</f>
        <v/>
      </c>
      <c r="G117" t="str">
        <f ca="1">IF(B117="","",OFFSET(w!P163,w!$B$48,0,1,1))</f>
        <v/>
      </c>
      <c r="H117" t="str">
        <f ca="1">IF(B117="","",OFFSET(w!S163,w!$B$48,0,1,1))</f>
        <v/>
      </c>
    </row>
    <row r="118" spans="1:8" x14ac:dyDescent="0.25">
      <c r="A118" t="str">
        <f t="shared" ca="1" si="1"/>
        <v/>
      </c>
      <c r="B118" t="str">
        <f ca="1">IF((w!$B$49-OFFSET(ввод!C87,w!$B$48,0,1,1))&lt;0,"",OFFSET(ввод!D87,w!$B$48,0,1,1))</f>
        <v/>
      </c>
      <c r="C118" t="str">
        <f ca="1">IF(B118="","",OFFSET(q!F90,w!$B$48,0,1,1))</f>
        <v/>
      </c>
      <c r="D118" t="str">
        <f ca="1">IF(C118="","",OFFSET(q!H90,w!$B$48,0,1,1))</f>
        <v/>
      </c>
      <c r="E118" t="str">
        <f ca="1">IF(B118="","",OFFSET(w!AC164,w!$B$48,0,1,1))</f>
        <v/>
      </c>
      <c r="F118" t="str">
        <f ca="1">IF(B118="","",OFFSET(w!M164,w!$B$48,0,1,1))</f>
        <v/>
      </c>
      <c r="G118" t="str">
        <f ca="1">IF(B118="","",OFFSET(w!P164,w!$B$48,0,1,1))</f>
        <v/>
      </c>
      <c r="H118" t="str">
        <f ca="1">IF(B118="","",OFFSET(w!S164,w!$B$48,0,1,1))</f>
        <v/>
      </c>
    </row>
    <row r="119" spans="1:8" x14ac:dyDescent="0.25">
      <c r="A119" t="str">
        <f t="shared" ca="1" si="1"/>
        <v/>
      </c>
      <c r="B119" t="str">
        <f ca="1">IF((w!$B$49-OFFSET(ввод!C88,w!$B$48,0,1,1))&lt;0,"",OFFSET(ввод!D88,w!$B$48,0,1,1))</f>
        <v/>
      </c>
      <c r="C119" t="str">
        <f ca="1">IF(B119="","",OFFSET(q!F91,w!$B$48,0,1,1))</f>
        <v/>
      </c>
      <c r="D119" t="str">
        <f ca="1">IF(C119="","",OFFSET(q!H91,w!$B$48,0,1,1))</f>
        <v/>
      </c>
      <c r="E119" t="str">
        <f ca="1">IF(B119="","",OFFSET(w!AC165,w!$B$48,0,1,1))</f>
        <v/>
      </c>
      <c r="F119" t="str">
        <f ca="1">IF(B119="","",OFFSET(w!M165,w!$B$48,0,1,1))</f>
        <v/>
      </c>
      <c r="G119" t="str">
        <f ca="1">IF(B119="","",OFFSET(w!P165,w!$B$48,0,1,1))</f>
        <v/>
      </c>
      <c r="H119" t="str">
        <f ca="1">IF(B119="","",OFFSET(w!S165,w!$B$48,0,1,1))</f>
        <v/>
      </c>
    </row>
    <row r="120" spans="1:8" x14ac:dyDescent="0.25">
      <c r="A120" t="str">
        <f t="shared" ca="1" si="1"/>
        <v/>
      </c>
      <c r="B120" t="str">
        <f ca="1">IF((w!$B$49-OFFSET(ввод!C89,w!$B$48,0,1,1))&lt;0,"",OFFSET(ввод!D89,w!$B$48,0,1,1))</f>
        <v/>
      </c>
      <c r="C120" t="str">
        <f ca="1">IF(B120="","",OFFSET(q!F92,w!$B$48,0,1,1))</f>
        <v/>
      </c>
      <c r="D120" t="str">
        <f ca="1">IF(C120="","",OFFSET(q!H92,w!$B$48,0,1,1))</f>
        <v/>
      </c>
      <c r="E120" t="str">
        <f ca="1">IF(B120="","",OFFSET(w!AC166,w!$B$48,0,1,1))</f>
        <v/>
      </c>
      <c r="F120" t="str">
        <f ca="1">IF(B120="","",OFFSET(w!M166,w!$B$48,0,1,1))</f>
        <v/>
      </c>
      <c r="G120" t="str">
        <f ca="1">IF(B120="","",OFFSET(w!P166,w!$B$48,0,1,1))</f>
        <v/>
      </c>
      <c r="H120" t="str">
        <f ca="1">IF(B120="","",OFFSET(w!S166,w!$B$48,0,1,1))</f>
        <v/>
      </c>
    </row>
    <row r="121" spans="1:8" x14ac:dyDescent="0.25">
      <c r="A121" t="str">
        <f t="shared" ca="1" si="1"/>
        <v/>
      </c>
      <c r="B121" t="str">
        <f ca="1">IF((w!$B$49-OFFSET(ввод!C90,w!$B$48,0,1,1))&lt;0,"",OFFSET(ввод!D90,w!$B$48,0,1,1))</f>
        <v/>
      </c>
      <c r="C121" t="str">
        <f ca="1">IF(B121="","",OFFSET(q!F93,w!$B$48,0,1,1))</f>
        <v/>
      </c>
      <c r="D121" t="str">
        <f ca="1">IF(C121="","",OFFSET(q!H93,w!$B$48,0,1,1))</f>
        <v/>
      </c>
      <c r="E121" t="str">
        <f ca="1">IF(B121="","",OFFSET(w!AC167,w!$B$48,0,1,1))</f>
        <v/>
      </c>
      <c r="F121" t="str">
        <f ca="1">IF(B121="","",OFFSET(w!M167,w!$B$48,0,1,1))</f>
        <v/>
      </c>
      <c r="G121" t="str">
        <f ca="1">IF(B121="","",OFFSET(w!P167,w!$B$48,0,1,1))</f>
        <v/>
      </c>
      <c r="H121" t="str">
        <f ca="1">IF(B121="","",OFFSET(w!S167,w!$B$48,0,1,1))</f>
        <v/>
      </c>
    </row>
    <row r="122" spans="1:8" x14ac:dyDescent="0.25">
      <c r="A122" t="str">
        <f t="shared" ca="1" si="1"/>
        <v/>
      </c>
      <c r="B122" t="str">
        <f ca="1">IF((w!$B$49-OFFSET(ввод!C91,w!$B$48,0,1,1))&lt;0,"",OFFSET(ввод!D91,w!$B$48,0,1,1))</f>
        <v/>
      </c>
      <c r="C122" t="str">
        <f ca="1">IF(B122="","",OFFSET(q!F94,w!$B$48,0,1,1))</f>
        <v/>
      </c>
      <c r="D122" t="str">
        <f ca="1">IF(C122="","",OFFSET(q!H94,w!$B$48,0,1,1))</f>
        <v/>
      </c>
      <c r="E122" t="str">
        <f ca="1">IF(B122="","",OFFSET(w!AC168,w!$B$48,0,1,1))</f>
        <v/>
      </c>
      <c r="F122" t="str">
        <f ca="1">IF(B122="","",OFFSET(w!M168,w!$B$48,0,1,1))</f>
        <v/>
      </c>
      <c r="G122" t="str">
        <f ca="1">IF(B122="","",OFFSET(w!P168,w!$B$48,0,1,1))</f>
        <v/>
      </c>
      <c r="H122" t="str">
        <f ca="1">IF(B122="","",OFFSET(w!S168,w!$B$48,0,1,1))</f>
        <v/>
      </c>
    </row>
    <row r="123" spans="1:8" x14ac:dyDescent="0.25">
      <c r="A123" t="str">
        <f t="shared" ca="1" si="1"/>
        <v/>
      </c>
      <c r="B123" t="str">
        <f ca="1">IF((w!$B$49-OFFSET(ввод!C92,w!$B$48,0,1,1))&lt;0,"",OFFSET(ввод!D92,w!$B$48,0,1,1))</f>
        <v/>
      </c>
      <c r="C123" t="str">
        <f ca="1">IF(B123="","",OFFSET(q!F95,w!$B$48,0,1,1))</f>
        <v/>
      </c>
      <c r="D123" t="str">
        <f ca="1">IF(C123="","",OFFSET(q!H95,w!$B$48,0,1,1))</f>
        <v/>
      </c>
      <c r="E123" t="str">
        <f ca="1">IF(B123="","",OFFSET(w!AC169,w!$B$48,0,1,1))</f>
        <v/>
      </c>
      <c r="F123" t="str">
        <f ca="1">IF(B123="","",OFFSET(w!M169,w!$B$48,0,1,1))</f>
        <v/>
      </c>
      <c r="G123" t="str">
        <f ca="1">IF(B123="","",OFFSET(w!P169,w!$B$48,0,1,1))</f>
        <v/>
      </c>
      <c r="H123" t="str">
        <f ca="1">IF(B123="","",OFFSET(w!S169,w!$B$48,0,1,1))</f>
        <v/>
      </c>
    </row>
    <row r="124" spans="1:8" x14ac:dyDescent="0.25">
      <c r="A124" t="str">
        <f t="shared" ca="1" si="1"/>
        <v/>
      </c>
      <c r="B124" t="str">
        <f ca="1">IF((w!$B$49-OFFSET(ввод!C93,w!$B$48,0,1,1))&lt;0,"",OFFSET(ввод!D93,w!$B$48,0,1,1))</f>
        <v/>
      </c>
      <c r="C124" t="str">
        <f ca="1">IF(B124="","",OFFSET(q!F96,w!$B$48,0,1,1))</f>
        <v/>
      </c>
      <c r="D124" t="str">
        <f ca="1">IF(C124="","",OFFSET(q!H96,w!$B$48,0,1,1))</f>
        <v/>
      </c>
      <c r="E124" t="str">
        <f ca="1">IF(B124="","",OFFSET(w!AC170,w!$B$48,0,1,1))</f>
        <v/>
      </c>
      <c r="F124" t="str">
        <f ca="1">IF(B124="","",OFFSET(w!M170,w!$B$48,0,1,1))</f>
        <v/>
      </c>
      <c r="G124" t="str">
        <f ca="1">IF(B124="","",OFFSET(w!P170,w!$B$48,0,1,1))</f>
        <v/>
      </c>
      <c r="H124" t="str">
        <f ca="1">IF(B124="","",OFFSET(w!S170,w!$B$48,0,1,1))</f>
        <v/>
      </c>
    </row>
    <row r="125" spans="1:8" x14ac:dyDescent="0.25">
      <c r="A125" t="str">
        <f t="shared" ca="1" si="1"/>
        <v/>
      </c>
      <c r="B125" t="str">
        <f ca="1">IF((w!$B$49-OFFSET(ввод!C94,w!$B$48,0,1,1))&lt;0,"",OFFSET(ввод!D94,w!$B$48,0,1,1))</f>
        <v/>
      </c>
      <c r="C125" t="str">
        <f ca="1">IF(B125="","",OFFSET(q!F97,w!$B$48,0,1,1))</f>
        <v/>
      </c>
      <c r="D125" t="str">
        <f ca="1">IF(C125="","",OFFSET(q!H97,w!$B$48,0,1,1))</f>
        <v/>
      </c>
      <c r="E125" t="str">
        <f ca="1">IF(B125="","",OFFSET(w!AC171,w!$B$48,0,1,1))</f>
        <v/>
      </c>
      <c r="F125" t="str">
        <f ca="1">IF(B125="","",OFFSET(w!M171,w!$B$48,0,1,1))</f>
        <v/>
      </c>
      <c r="G125" t="str">
        <f ca="1">IF(B125="","",OFFSET(w!P171,w!$B$48,0,1,1))</f>
        <v/>
      </c>
      <c r="H125" t="str">
        <f ca="1">IF(B125="","",OFFSET(w!S171,w!$B$48,0,1,1))</f>
        <v/>
      </c>
    </row>
    <row r="126" spans="1:8" x14ac:dyDescent="0.25">
      <c r="A126" t="str">
        <f t="shared" ca="1" si="1"/>
        <v/>
      </c>
      <c r="B126" t="str">
        <f ca="1">IF((w!$B$49-OFFSET(ввод!C95,w!$B$48,0,1,1))&lt;0,"",OFFSET(ввод!D95,w!$B$48,0,1,1))</f>
        <v/>
      </c>
      <c r="C126" t="str">
        <f ca="1">IF(B126="","",OFFSET(q!F98,w!$B$48,0,1,1))</f>
        <v/>
      </c>
      <c r="D126" t="str">
        <f ca="1">IF(C126="","",OFFSET(q!H98,w!$B$48,0,1,1))</f>
        <v/>
      </c>
      <c r="E126" t="str">
        <f ca="1">IF(B126="","",OFFSET(w!AC172,w!$B$48,0,1,1))</f>
        <v/>
      </c>
      <c r="F126" t="str">
        <f ca="1">IF(B126="","",OFFSET(w!M172,w!$B$48,0,1,1))</f>
        <v/>
      </c>
      <c r="G126" t="str">
        <f ca="1">IF(B126="","",OFFSET(w!P172,w!$B$48,0,1,1))</f>
        <v/>
      </c>
      <c r="H126" t="str">
        <f ca="1">IF(B126="","",OFFSET(w!S172,w!$B$48,0,1,1))</f>
        <v/>
      </c>
    </row>
    <row r="127" spans="1:8" x14ac:dyDescent="0.25">
      <c r="A127" t="str">
        <f t="shared" ca="1" si="1"/>
        <v/>
      </c>
      <c r="B127" t="str">
        <f ca="1">IF((w!$B$49-OFFSET(ввод!C96,w!$B$48,0,1,1))&lt;0,"",OFFSET(ввод!D96,w!$B$48,0,1,1))</f>
        <v/>
      </c>
      <c r="C127" t="str">
        <f ca="1">IF(B127="","",OFFSET(q!F99,w!$B$48,0,1,1))</f>
        <v/>
      </c>
      <c r="D127" t="str">
        <f ca="1">IF(C127="","",OFFSET(q!H99,w!$B$48,0,1,1))</f>
        <v/>
      </c>
      <c r="E127" t="str">
        <f ca="1">IF(B127="","",OFFSET(w!AC173,w!$B$48,0,1,1))</f>
        <v/>
      </c>
      <c r="F127" t="str">
        <f ca="1">IF(B127="","",OFFSET(w!M173,w!$B$48,0,1,1))</f>
        <v/>
      </c>
      <c r="G127" t="str">
        <f ca="1">IF(B127="","",OFFSET(w!P173,w!$B$48,0,1,1))</f>
        <v/>
      </c>
      <c r="H127" t="str">
        <f ca="1">IF(B127="","",OFFSET(w!S173,w!$B$48,0,1,1))</f>
        <v/>
      </c>
    </row>
    <row r="128" spans="1:8" x14ac:dyDescent="0.25">
      <c r="A128" t="str">
        <f t="shared" ca="1" si="1"/>
        <v/>
      </c>
      <c r="B128" t="str">
        <f ca="1">IF((w!$B$49-OFFSET(ввод!C97,w!$B$48,0,1,1))&lt;0,"",OFFSET(ввод!D97,w!$B$48,0,1,1))</f>
        <v/>
      </c>
      <c r="C128" t="str">
        <f ca="1">IF(B128="","",OFFSET(q!F100,w!$B$48,0,1,1))</f>
        <v/>
      </c>
      <c r="D128" t="str">
        <f ca="1">IF(C128="","",OFFSET(q!H100,w!$B$48,0,1,1))</f>
        <v/>
      </c>
      <c r="E128" t="str">
        <f ca="1">IF(B128="","",OFFSET(w!AC174,w!$B$48,0,1,1))</f>
        <v/>
      </c>
      <c r="F128" t="str">
        <f ca="1">IF(B128="","",OFFSET(w!M174,w!$B$48,0,1,1))</f>
        <v/>
      </c>
      <c r="G128" t="str">
        <f ca="1">IF(B128="","",OFFSET(w!P174,w!$B$48,0,1,1))</f>
        <v/>
      </c>
      <c r="H128" t="str">
        <f ca="1">IF(B128="","",OFFSET(w!S174,w!$B$48,0,1,1))</f>
        <v/>
      </c>
    </row>
    <row r="129" spans="1:8" x14ac:dyDescent="0.25">
      <c r="A129" t="str">
        <f t="shared" ca="1" si="1"/>
        <v/>
      </c>
      <c r="B129" t="str">
        <f ca="1">IF((w!$B$49-OFFSET(ввод!C98,w!$B$48,0,1,1))&lt;0,"",OFFSET(ввод!D98,w!$B$48,0,1,1))</f>
        <v/>
      </c>
      <c r="C129" t="str">
        <f ca="1">IF(B129="","",OFFSET(q!F101,w!$B$48,0,1,1))</f>
        <v/>
      </c>
      <c r="D129" t="str">
        <f ca="1">IF(C129="","",OFFSET(q!H101,w!$B$48,0,1,1))</f>
        <v/>
      </c>
      <c r="E129" t="str">
        <f ca="1">IF(B129="","",OFFSET(w!AC175,w!$B$48,0,1,1))</f>
        <v/>
      </c>
      <c r="F129" t="str">
        <f ca="1">IF(B129="","",OFFSET(w!M175,w!$B$48,0,1,1))</f>
        <v/>
      </c>
      <c r="G129" t="str">
        <f ca="1">IF(B129="","",OFFSET(w!P175,w!$B$48,0,1,1))</f>
        <v/>
      </c>
      <c r="H129" t="str">
        <f ca="1">IF(B129="","",OFFSET(w!S175,w!$B$48,0,1,1))</f>
        <v/>
      </c>
    </row>
    <row r="130" spans="1:8" x14ac:dyDescent="0.25">
      <c r="A130" t="str">
        <f t="shared" ca="1" si="1"/>
        <v/>
      </c>
      <c r="B130" t="str">
        <f ca="1">IF((w!$B$49-OFFSET(ввод!C99,w!$B$48,0,1,1))&lt;0,"",OFFSET(ввод!D99,w!$B$48,0,1,1))</f>
        <v/>
      </c>
      <c r="C130" t="str">
        <f ca="1">IF(B130="","",OFFSET(q!F102,w!$B$48,0,1,1))</f>
        <v/>
      </c>
      <c r="D130" t="str">
        <f ca="1">IF(C130="","",OFFSET(q!H102,w!$B$48,0,1,1))</f>
        <v/>
      </c>
      <c r="E130" t="str">
        <f ca="1">IF(B130="","",OFFSET(w!AC176,w!$B$48,0,1,1))</f>
        <v/>
      </c>
      <c r="F130" t="str">
        <f ca="1">IF(B130="","",OFFSET(w!M176,w!$B$48,0,1,1))</f>
        <v/>
      </c>
      <c r="G130" t="str">
        <f ca="1">IF(B130="","",OFFSET(w!P176,w!$B$48,0,1,1))</f>
        <v/>
      </c>
      <c r="H130" t="str">
        <f ca="1">IF(B130="","",OFFSET(w!S176,w!$B$48,0,1,1))</f>
        <v/>
      </c>
    </row>
    <row r="131" spans="1:8" x14ac:dyDescent="0.25">
      <c r="A131" t="str">
        <f t="shared" ca="1" si="1"/>
        <v/>
      </c>
      <c r="B131" t="str">
        <f ca="1">IF((w!$B$49-OFFSET(ввод!C100,w!$B$48,0,1,1))&lt;0,"",OFFSET(ввод!D100,w!$B$48,0,1,1))</f>
        <v/>
      </c>
      <c r="C131" t="str">
        <f ca="1">IF(B131="","",OFFSET(q!F103,w!$B$48,0,1,1))</f>
        <v/>
      </c>
      <c r="D131" t="str">
        <f ca="1">IF(C131="","",OFFSET(q!H103,w!$B$48,0,1,1))</f>
        <v/>
      </c>
      <c r="E131" t="str">
        <f ca="1">IF(B131="","",OFFSET(w!AC177,w!$B$48,0,1,1))</f>
        <v/>
      </c>
      <c r="F131" t="str">
        <f ca="1">IF(B131="","",OFFSET(w!M177,w!$B$48,0,1,1))</f>
        <v/>
      </c>
      <c r="G131" t="str">
        <f ca="1">IF(B131="","",OFFSET(w!P177,w!$B$48,0,1,1))</f>
        <v/>
      </c>
      <c r="H131" t="str">
        <f ca="1">IF(B131="","",OFFSET(w!S177,w!$B$48,0,1,1))</f>
        <v/>
      </c>
    </row>
    <row r="132" spans="1:8" x14ac:dyDescent="0.25">
      <c r="A132" t="str">
        <f t="shared" ca="1" si="1"/>
        <v/>
      </c>
      <c r="B132" t="str">
        <f ca="1">IF((w!$B$49-OFFSET(ввод!C101,w!$B$48,0,1,1))&lt;0,"",OFFSET(ввод!D101,w!$B$48,0,1,1))</f>
        <v/>
      </c>
      <c r="C132" t="str">
        <f ca="1">IF(B132="","",OFFSET(q!F104,w!$B$48,0,1,1))</f>
        <v/>
      </c>
      <c r="D132" t="str">
        <f ca="1">IF(C132="","",OFFSET(q!H104,w!$B$48,0,1,1))</f>
        <v/>
      </c>
      <c r="E132" t="str">
        <f ca="1">IF(B132="","",OFFSET(w!AC178,w!$B$48,0,1,1))</f>
        <v/>
      </c>
      <c r="F132" t="str">
        <f ca="1">IF(B132="","",OFFSET(w!M178,w!$B$48,0,1,1))</f>
        <v/>
      </c>
      <c r="G132" t="str">
        <f ca="1">IF(B132="","",OFFSET(w!P178,w!$B$48,0,1,1))</f>
        <v/>
      </c>
      <c r="H132" t="str">
        <f ca="1">IF(B132="","",OFFSET(w!S178,w!$B$48,0,1,1))</f>
        <v/>
      </c>
    </row>
  </sheetData>
  <pageMargins left="0.7" right="0.7" top="0.75" bottom="0.75" header="0.3" footer="0.3"/>
  <pageSetup orientation="portrait" horizontalDpi="200" verticalDpi="2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F421"/>
  <sheetViews>
    <sheetView topLeftCell="A106" zoomScale="80" zoomScaleNormal="80" workbookViewId="0">
      <selection activeCell="K16" sqref="K16"/>
    </sheetView>
  </sheetViews>
  <sheetFormatPr defaultRowHeight="15" x14ac:dyDescent="0.25"/>
  <cols>
    <col min="1" max="1" width="30.140625" style="9" customWidth="1"/>
    <col min="2" max="2" width="16.28515625" style="9" customWidth="1"/>
    <col min="3" max="3" width="19.28515625" style="9" customWidth="1"/>
    <col min="4" max="4" width="9.140625" style="9"/>
    <col min="5" max="5" width="16.7109375" style="9" customWidth="1"/>
    <col min="6" max="6" width="14.140625" style="12" customWidth="1"/>
    <col min="7" max="7" width="25.28515625" style="9" customWidth="1"/>
    <col min="8" max="8" width="12.42578125" style="9" customWidth="1"/>
    <col min="9" max="11" width="9.140625" style="9"/>
    <col min="12" max="12" width="16.42578125" style="9" customWidth="1"/>
    <col min="13" max="13" width="9.140625" style="9"/>
    <col min="14" max="14" width="8.140625" style="9" customWidth="1"/>
    <col min="15" max="15" width="32.28515625" style="9" customWidth="1"/>
    <col min="16" max="16" width="22.7109375" style="9" customWidth="1"/>
    <col min="17" max="16384" width="9.140625" style="9"/>
  </cols>
  <sheetData>
    <row r="1" spans="1:32" x14ac:dyDescent="0.25">
      <c r="A1" s="696" t="s">
        <v>156</v>
      </c>
      <c r="B1" s="696"/>
      <c r="C1" s="696"/>
      <c r="D1" s="696"/>
      <c r="E1" s="696"/>
      <c r="F1" s="696"/>
      <c r="G1" s="696"/>
      <c r="H1" s="696"/>
    </row>
    <row r="2" spans="1:32" x14ac:dyDescent="0.25">
      <c r="C2" s="17"/>
      <c r="D2" s="17"/>
      <c r="E2" s="17"/>
      <c r="F2" s="17"/>
      <c r="G2" s="31"/>
      <c r="I2" s="31"/>
    </row>
    <row r="3" spans="1:32" x14ac:dyDescent="0.25">
      <c r="C3" s="17"/>
      <c r="D3" s="17"/>
      <c r="E3" s="17"/>
      <c r="I3" s="17"/>
    </row>
    <row r="4" spans="1:32" x14ac:dyDescent="0.25">
      <c r="C4" s="17"/>
      <c r="D4" s="17"/>
      <c r="E4" s="17"/>
      <c r="I4" s="17"/>
    </row>
    <row r="5" spans="1:32" x14ac:dyDescent="0.25">
      <c r="A5" s="19" t="s">
        <v>13</v>
      </c>
      <c r="B5" s="20" t="s">
        <v>55</v>
      </c>
      <c r="C5" s="38" t="s">
        <v>55</v>
      </c>
      <c r="D5" s="32"/>
      <c r="E5" s="9" t="s">
        <v>58</v>
      </c>
      <c r="F5" s="37" t="s">
        <v>58</v>
      </c>
      <c r="G5" s="9" t="s">
        <v>59</v>
      </c>
      <c r="H5" s="37" t="s">
        <v>59</v>
      </c>
      <c r="I5" s="17"/>
    </row>
    <row r="6" spans="1:32" x14ac:dyDescent="0.25">
      <c r="A6" s="11">
        <f>AVERAGE(ввод!F3:I3)</f>
        <v>99.15016630828589</v>
      </c>
      <c r="B6" s="33">
        <f ca="1">IF(ввод!D3="","",OFFSET(q!A5,w!$B$48,0,1,1)-парам!$B$8)</f>
        <v>-0.84983369171411027</v>
      </c>
      <c r="C6" s="9">
        <f t="shared" ref="C6:C69" ca="1" si="0">IFERROR(ROUND(B6,LEN(ROUND(1000/ABS(B6),0))-1),B6)</f>
        <v>-0.85</v>
      </c>
      <c r="E6" s="9">
        <f>MAX(w!B80:E80)</f>
        <v>100.07934933055002</v>
      </c>
      <c r="F6" s="9">
        <f t="shared" ref="F6:F37" si="1">IFERROR(ROUND(E6,LEN(ROUND(1000/ABS(E6),0))-1),E6)</f>
        <v>100.1</v>
      </c>
      <c r="G6" s="9">
        <f>MIN(w!B80:E80)</f>
        <v>98.220983286021749</v>
      </c>
      <c r="H6" s="9">
        <f t="shared" ref="H6:H69" si="2">IFERROR(ROUND(G6,LEN(ROUND(1000/ABS(G6),0))-1),G6)</f>
        <v>98.2</v>
      </c>
      <c r="I6" s="17"/>
      <c r="J6" s="17"/>
      <c r="K6" s="17"/>
    </row>
    <row r="7" spans="1:32" x14ac:dyDescent="0.25">
      <c r="A7" s="11">
        <f>AVERAGE(ввод!F4:I4)</f>
        <v>99.491547391750899</v>
      </c>
      <c r="B7" s="33">
        <f ca="1">IF(ввод!D4="","",OFFSET(q!A6,w!$B$48,0,1,1)-парам!$B$8)</f>
        <v>-0.50845260824910099</v>
      </c>
      <c r="C7" s="9">
        <f t="shared" ca="1" si="0"/>
        <v>-0.50800000000000001</v>
      </c>
      <c r="E7" s="9">
        <f>MAX(w!B81:E81)</f>
        <v>99.78718227509215</v>
      </c>
      <c r="F7" s="9">
        <f t="shared" si="1"/>
        <v>99.8</v>
      </c>
      <c r="G7" s="9">
        <f>MIN(w!B81:E81)</f>
        <v>99.195912508409648</v>
      </c>
      <c r="H7" s="9">
        <f t="shared" si="2"/>
        <v>99.2</v>
      </c>
      <c r="I7" s="17"/>
      <c r="J7" s="17"/>
      <c r="K7" s="17"/>
    </row>
    <row r="8" spans="1:32" ht="32.25" customHeight="1" x14ac:dyDescent="0.25">
      <c r="A8" s="11">
        <f>AVERAGE(ввод!F5:I5)</f>
        <v>100.16179218316785</v>
      </c>
      <c r="B8" s="33">
        <f ca="1">IF(ввод!D5="","",OFFSET(q!A7,w!$B$48,0,1,1)-парам!$B$8)</f>
        <v>0.16179218316784727</v>
      </c>
      <c r="C8" s="9">
        <f t="shared" ca="1" si="0"/>
        <v>0.16200000000000001</v>
      </c>
      <c r="E8" s="9">
        <f>MAX(w!B82:E82)</f>
        <v>101.28879504186595</v>
      </c>
      <c r="F8" s="9">
        <f t="shared" si="1"/>
        <v>101.3</v>
      </c>
      <c r="G8" s="9">
        <f>MIN(w!B82:E82)</f>
        <v>99.034789324469742</v>
      </c>
      <c r="H8" s="9">
        <f t="shared" si="2"/>
        <v>99</v>
      </c>
      <c r="I8" s="28"/>
    </row>
    <row r="9" spans="1:32" x14ac:dyDescent="0.25">
      <c r="A9" s="11">
        <f>AVERAGE(ввод!F6:I6)</f>
        <v>99.696759283505173</v>
      </c>
      <c r="B9" s="33">
        <f ca="1">IF(ввод!D6="","",OFFSET(q!A8,w!$B$48,0,1,1)-парам!$B$8)</f>
        <v>-0.30324071649482676</v>
      </c>
      <c r="C9" s="9">
        <f t="shared" ca="1" si="0"/>
        <v>-0.30299999999999999</v>
      </c>
      <c r="E9" s="9">
        <f>MAX(w!B83:E83)</f>
        <v>100.17721452209408</v>
      </c>
      <c r="F9" s="9">
        <f t="shared" si="1"/>
        <v>100.2</v>
      </c>
      <c r="G9" s="9">
        <f>MIN(w!B83:E83)</f>
        <v>99.216304044916257</v>
      </c>
      <c r="H9" s="9">
        <f t="shared" si="2"/>
        <v>99.2</v>
      </c>
    </row>
    <row r="10" spans="1:32" s="13" customFormat="1" ht="18.75" customHeight="1" x14ac:dyDescent="0.25">
      <c r="A10" s="11">
        <f>AVERAGE(ввод!F7:I7)</f>
        <v>100.28517175265273</v>
      </c>
      <c r="B10" s="33">
        <f ca="1">IF(ввод!D7="","",OFFSET(q!A9,w!$B$48,0,1,1)-парам!$B$8)</f>
        <v>0.28517175265272954</v>
      </c>
      <c r="C10" s="9">
        <f t="shared" ca="1" si="0"/>
        <v>0.28499999999999998</v>
      </c>
      <c r="D10" s="9"/>
      <c r="E10" s="9">
        <f>MAX(w!B84:E84)</f>
        <v>100.55117691927578</v>
      </c>
      <c r="F10" s="9">
        <f t="shared" si="1"/>
        <v>100.6</v>
      </c>
      <c r="G10" s="9">
        <f>MIN(w!B84:E84)</f>
        <v>100.01916658602968</v>
      </c>
      <c r="H10" s="9">
        <f t="shared" si="2"/>
        <v>100</v>
      </c>
      <c r="I10" s="9"/>
      <c r="J10" s="9"/>
      <c r="K10" s="14"/>
      <c r="L10" s="9"/>
    </row>
    <row r="11" spans="1:32" x14ac:dyDescent="0.25">
      <c r="A11" s="11">
        <f>AVERAGE(ввод!F8:I8)</f>
        <v>99.365387909515704</v>
      </c>
      <c r="B11" s="33">
        <f ca="1">IF(ввод!D8="","",OFFSET(q!A10,w!$B$48,0,1,1)-парам!$B$8)</f>
        <v>-0.63461209048429623</v>
      </c>
      <c r="C11" s="9">
        <f t="shared" ca="1" si="0"/>
        <v>-0.63500000000000001</v>
      </c>
      <c r="E11" s="9">
        <f>MAX(w!B85:E85)</f>
        <v>100.3946800717609</v>
      </c>
      <c r="F11" s="9">
        <f t="shared" si="1"/>
        <v>100.4</v>
      </c>
      <c r="G11" s="9">
        <f>MIN(w!B85:E85)</f>
        <v>98.336095747270519</v>
      </c>
      <c r="H11" s="9">
        <f t="shared" si="2"/>
        <v>98.3</v>
      </c>
      <c r="K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x14ac:dyDescent="0.25">
      <c r="A12" s="11">
        <f>AVERAGE(ввод!F9:I9)</f>
        <v>98.724693866580651</v>
      </c>
      <c r="B12" s="33">
        <f ca="1">IF(ввод!D9="","",OFFSET(q!A11,w!$B$48,0,1,1)-парам!$B$8)</f>
        <v>-1.275306133419349</v>
      </c>
      <c r="C12" s="9">
        <f t="shared" ca="1" si="0"/>
        <v>-1.28</v>
      </c>
      <c r="E12" s="9">
        <f>MAX(w!B86:E86)</f>
        <v>99.182368306017608</v>
      </c>
      <c r="F12" s="9">
        <f t="shared" si="1"/>
        <v>99.2</v>
      </c>
      <c r="G12" s="9">
        <f>MIN(w!B86:E86)</f>
        <v>98.26701942714368</v>
      </c>
      <c r="H12" s="9">
        <f t="shared" si="2"/>
        <v>98.3</v>
      </c>
      <c r="K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1:32" x14ac:dyDescent="0.25">
      <c r="A13" s="11">
        <f>AVERAGE(ввод!F10:I10)</f>
        <v>99.467138509951866</v>
      </c>
      <c r="B13" s="33">
        <f ca="1">IF(ввод!D10="","",OFFSET(q!A12,w!$B$48,0,1,1)-парам!$B$8)</f>
        <v>-0.5328614900481341</v>
      </c>
      <c r="C13" s="9">
        <f t="shared" ca="1" si="0"/>
        <v>-0.53300000000000003</v>
      </c>
      <c r="E13" s="9">
        <f>MAX(w!B87:E87)</f>
        <v>100.04295181650643</v>
      </c>
      <c r="F13" s="9">
        <f t="shared" si="1"/>
        <v>100</v>
      </c>
      <c r="G13" s="9">
        <f>MIN(w!B87:E87)</f>
        <v>98.891325203397301</v>
      </c>
      <c r="H13" s="9">
        <f t="shared" si="2"/>
        <v>98.9</v>
      </c>
      <c r="K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2" x14ac:dyDescent="0.25">
      <c r="A14" s="11">
        <f>AVERAGE(ввод!F11:I11)</f>
        <v>99.710474683481948</v>
      </c>
      <c r="B14" s="33">
        <f ca="1">IF(ввод!D11="","",OFFSET(q!A13,w!$B$48,0,1,1)-парам!$B$8)</f>
        <v>-0.28952531651805202</v>
      </c>
      <c r="C14" s="9">
        <f t="shared" ca="1" si="0"/>
        <v>-0.28999999999999998</v>
      </c>
      <c r="E14" s="9">
        <f>MAX(w!B88:E88)</f>
        <v>100.2062361677081</v>
      </c>
      <c r="F14" s="9">
        <f t="shared" si="1"/>
        <v>100.2</v>
      </c>
      <c r="G14" s="9">
        <f>MIN(w!B88:E88)</f>
        <v>99.214713199255797</v>
      </c>
      <c r="H14" s="9">
        <f t="shared" si="2"/>
        <v>99.2</v>
      </c>
      <c r="K14" s="11"/>
    </row>
    <row r="15" spans="1:32" x14ac:dyDescent="0.25">
      <c r="A15" s="11">
        <f>AVERAGE(ввод!F12:I12)</f>
        <v>99.981093622174043</v>
      </c>
      <c r="B15" s="33">
        <f ca="1">IF(ввод!D12="","",OFFSET(q!A14,w!$B$48,0,1,1)-парам!$B$8)</f>
        <v>-1.8906377825956611E-2</v>
      </c>
      <c r="C15" s="9">
        <f t="shared" ca="1" si="0"/>
        <v>-1.89E-2</v>
      </c>
      <c r="E15" s="9">
        <f>MAX(w!B89:E89)</f>
        <v>100.47496748691418</v>
      </c>
      <c r="F15" s="9">
        <f t="shared" si="1"/>
        <v>100.5</v>
      </c>
      <c r="G15" s="9">
        <f>MIN(w!B89:E89)</f>
        <v>99.487219757433905</v>
      </c>
      <c r="H15" s="9">
        <f t="shared" si="2"/>
        <v>99.5</v>
      </c>
      <c r="K15" s="11"/>
    </row>
    <row r="16" spans="1:32" x14ac:dyDescent="0.25">
      <c r="A16" s="11">
        <f>AVERAGE(ввод!F13:I13)</f>
        <v>99.046696128856922</v>
      </c>
      <c r="B16" s="33">
        <f ca="1">IF(ввод!D13="","",OFFSET(q!A15,w!$B$48,0,1,1)-парам!$B$8)</f>
        <v>-0.95330387114307769</v>
      </c>
      <c r="C16" s="9">
        <f t="shared" ca="1" si="0"/>
        <v>-0.95299999999999996</v>
      </c>
      <c r="E16" s="9">
        <f>MAX(w!B90:E90)</f>
        <v>99.246079498937974</v>
      </c>
      <c r="F16" s="9">
        <f t="shared" si="1"/>
        <v>99.2</v>
      </c>
      <c r="G16" s="9">
        <f>MIN(w!B90:E90)</f>
        <v>98.847312758775857</v>
      </c>
      <c r="H16" s="9">
        <f t="shared" si="2"/>
        <v>98.8</v>
      </c>
      <c r="K16" s="11"/>
    </row>
    <row r="17" spans="1:8" x14ac:dyDescent="0.25">
      <c r="A17" s="11">
        <f>AVERAGE(ввод!F14:I14)</f>
        <v>99.822536669592182</v>
      </c>
      <c r="B17" s="33">
        <f ca="1">IF(ввод!D14="","",OFFSET(q!A16,w!$B$48,0,1,1)-парам!$B$8)</f>
        <v>-0.17746333040781792</v>
      </c>
      <c r="C17" s="9">
        <f t="shared" ca="1" si="0"/>
        <v>-0.17699999999999999</v>
      </c>
      <c r="E17" s="9">
        <f>MAX(w!B91:E91)</f>
        <v>100.0752814697325</v>
      </c>
      <c r="F17" s="9">
        <f t="shared" si="1"/>
        <v>100.1</v>
      </c>
      <c r="G17" s="9">
        <f>MIN(w!B91:E91)</f>
        <v>99.569791869451876</v>
      </c>
      <c r="H17" s="9">
        <f t="shared" si="2"/>
        <v>99.6</v>
      </c>
    </row>
    <row r="18" spans="1:8" x14ac:dyDescent="0.25">
      <c r="A18" s="11">
        <f>AVERAGE(ввод!F15:I15)</f>
        <v>100.74236523646968</v>
      </c>
      <c r="B18" s="33">
        <f ca="1">IF(ввод!D15="","",OFFSET(q!A17,w!$B$48,0,1,1)-парам!$B$8)</f>
        <v>0.74236523646968067</v>
      </c>
      <c r="C18" s="9">
        <f t="shared" ca="1" si="0"/>
        <v>0.74199999999999999</v>
      </c>
      <c r="E18" s="9">
        <f>MAX(w!B92:E92)</f>
        <v>101.173592081789</v>
      </c>
      <c r="F18" s="9">
        <f t="shared" si="1"/>
        <v>101.2</v>
      </c>
      <c r="G18" s="9">
        <f>MIN(w!B92:E92)</f>
        <v>100.31113839115037</v>
      </c>
      <c r="H18" s="9">
        <f t="shared" si="2"/>
        <v>100.3</v>
      </c>
    </row>
    <row r="19" spans="1:8" x14ac:dyDescent="0.25">
      <c r="A19" s="11">
        <f>AVERAGE(ввод!F16:I16)</f>
        <v>99.80049703801383</v>
      </c>
      <c r="B19" s="33">
        <f ca="1">IF(ввод!D16="","",OFFSET(q!A18,w!$B$48,0,1,1)-парам!$B$8)</f>
        <v>-0.19950296198616968</v>
      </c>
      <c r="C19" s="9">
        <f t="shared" ca="1" si="0"/>
        <v>-0.2</v>
      </c>
      <c r="E19" s="9">
        <f>MAX(w!B93:E93)</f>
        <v>99.852904274128733</v>
      </c>
      <c r="F19" s="9">
        <f t="shared" si="1"/>
        <v>99.9</v>
      </c>
      <c r="G19" s="9">
        <f>MIN(w!B93:E93)</f>
        <v>99.748089801898928</v>
      </c>
      <c r="H19" s="9">
        <f t="shared" si="2"/>
        <v>99.7</v>
      </c>
    </row>
    <row r="20" spans="1:8" x14ac:dyDescent="0.25">
      <c r="A20" s="11">
        <f>AVERAGE(ввод!F17:I17)</f>
        <v>99.708436800830796</v>
      </c>
      <c r="B20" s="33">
        <f ca="1">IF(ввод!D17="","",OFFSET(q!A19,w!$B$48,0,1,1)-парам!$B$8)</f>
        <v>-0.29156319916920381</v>
      </c>
      <c r="C20" s="9">
        <f t="shared" ca="1" si="0"/>
        <v>-0.29199999999999998</v>
      </c>
      <c r="E20" s="9">
        <f>MAX(w!B94:E94)</f>
        <v>99.737424924282749</v>
      </c>
      <c r="F20" s="9">
        <f t="shared" si="1"/>
        <v>99.7</v>
      </c>
      <c r="G20" s="9">
        <f>MIN(w!B94:E94)</f>
        <v>99.679448677378844</v>
      </c>
      <c r="H20" s="9">
        <f t="shared" si="2"/>
        <v>99.7</v>
      </c>
    </row>
    <row r="21" spans="1:8" x14ac:dyDescent="0.25">
      <c r="A21" s="11">
        <f>AVERAGE(ввод!F18:I18)</f>
        <v>99.84344926021312</v>
      </c>
      <c r="B21" s="33">
        <f ca="1">IF(ввод!D18="","",OFFSET(q!A20,w!$B$48,0,1,1)-парам!$B$8)</f>
        <v>-0.15655073978687994</v>
      </c>
      <c r="C21" s="9">
        <f t="shared" ca="1" si="0"/>
        <v>-0.157</v>
      </c>
      <c r="E21" s="9">
        <f>MAX(w!B95:E95)</f>
        <v>99.910701167612615</v>
      </c>
      <c r="F21" s="9">
        <f t="shared" si="1"/>
        <v>99.9</v>
      </c>
      <c r="G21" s="9">
        <f>MIN(w!B95:E95)</f>
        <v>99.776197352813625</v>
      </c>
      <c r="H21" s="9">
        <f t="shared" si="2"/>
        <v>99.8</v>
      </c>
    </row>
    <row r="22" spans="1:8" x14ac:dyDescent="0.25">
      <c r="A22" s="11">
        <f>AVERAGE(ввод!F19:I19)</f>
        <v>100.17100475818988</v>
      </c>
      <c r="B22" s="33">
        <f ca="1">IF(ввод!D19="","",OFFSET(q!A21,w!$B$48,0,1,1)-парам!$B$8)</f>
        <v>0.17100475818988059</v>
      </c>
      <c r="C22" s="9">
        <f t="shared" ca="1" si="0"/>
        <v>0.17100000000000001</v>
      </c>
      <c r="E22" s="9">
        <f>MAX(w!B96:E96)</f>
        <v>101.16025286727194</v>
      </c>
      <c r="F22" s="9">
        <f t="shared" si="1"/>
        <v>101.2</v>
      </c>
      <c r="G22" s="9">
        <f>MIN(w!B96:E96)</f>
        <v>99.181756649107825</v>
      </c>
      <c r="H22" s="9">
        <f t="shared" si="2"/>
        <v>99.2</v>
      </c>
    </row>
    <row r="23" spans="1:8" x14ac:dyDescent="0.25">
      <c r="A23" s="11">
        <f>AVERAGE(ввод!F20:I20)</f>
        <v>99.588168086079278</v>
      </c>
      <c r="B23" s="33">
        <f ca="1">IF(ввод!D20="","",OFFSET(q!A22,w!$B$48,0,1,1)-парам!$B$8)</f>
        <v>-0.4118319139207216</v>
      </c>
      <c r="C23" s="9">
        <f t="shared" ca="1" si="0"/>
        <v>-0.41199999999999998</v>
      </c>
      <c r="E23" s="9">
        <f>MAX(w!B97:E97)</f>
        <v>99.750374401859801</v>
      </c>
      <c r="F23" s="9">
        <f t="shared" si="1"/>
        <v>99.8</v>
      </c>
      <c r="G23" s="9">
        <f>MIN(w!B97:E97)</f>
        <v>99.425961770298755</v>
      </c>
      <c r="H23" s="9">
        <f t="shared" si="2"/>
        <v>99.4</v>
      </c>
    </row>
    <row r="24" spans="1:8" x14ac:dyDescent="0.25">
      <c r="A24" s="11">
        <f>AVERAGE(ввод!F21:I21)</f>
        <v>99.704769513426527</v>
      </c>
      <c r="B24" s="33">
        <f ca="1">IF(ввод!D21="","",OFFSET(q!A23,w!$B$48,0,1,1)-парам!$B$8)</f>
        <v>-0.29523048657347317</v>
      </c>
      <c r="C24" s="9">
        <f t="shared" ca="1" si="0"/>
        <v>-0.29499999999999998</v>
      </c>
      <c r="E24" s="9">
        <f>MAX(w!B98:E98)</f>
        <v>99.915800314771587</v>
      </c>
      <c r="F24" s="9">
        <f t="shared" si="1"/>
        <v>99.9</v>
      </c>
      <c r="G24" s="9">
        <f>MIN(w!B98:E98)</f>
        <v>99.49373871208148</v>
      </c>
      <c r="H24" s="9">
        <f t="shared" si="2"/>
        <v>99.5</v>
      </c>
    </row>
    <row r="25" spans="1:8" x14ac:dyDescent="0.25">
      <c r="A25" s="11">
        <f>AVERAGE(ввод!F22:I22)</f>
        <v>100.25548084434786</v>
      </c>
      <c r="B25" s="33">
        <f ca="1">IF(ввод!D22="","",OFFSET(q!A24,w!$B$48,0,1,1)-парам!$B$8)</f>
        <v>0.25548084434785778</v>
      </c>
      <c r="C25" s="9">
        <f t="shared" ca="1" si="0"/>
        <v>0.255</v>
      </c>
      <c r="E25" s="9">
        <f>MAX(w!B99:E99)</f>
        <v>100.78232457115671</v>
      </c>
      <c r="F25" s="9">
        <f t="shared" si="1"/>
        <v>100.8</v>
      </c>
      <c r="G25" s="9">
        <f>MIN(w!B99:E99)</f>
        <v>99.728637117539023</v>
      </c>
      <c r="H25" s="9">
        <f t="shared" si="2"/>
        <v>99.7</v>
      </c>
    </row>
    <row r="26" spans="1:8" x14ac:dyDescent="0.25">
      <c r="A26" s="11">
        <f>AVERAGE(ввод!F23:I23)</f>
        <v>99.680535168924223</v>
      </c>
      <c r="B26" s="33">
        <f ca="1">IF(ввод!D23="","",OFFSET(q!A25,w!$B$48,0,1,1)-парам!$B$8)</f>
        <v>-0.31946483107577706</v>
      </c>
      <c r="C26" s="9">
        <f t="shared" ca="1" si="0"/>
        <v>-0.31900000000000001</v>
      </c>
      <c r="E26" s="9">
        <f>MAX(w!B100:E100)</f>
        <v>99.818831256138097</v>
      </c>
      <c r="F26" s="9">
        <f t="shared" si="1"/>
        <v>99.8</v>
      </c>
      <c r="G26" s="9">
        <f>MIN(w!B100:E100)</f>
        <v>99.542239081710363</v>
      </c>
      <c r="H26" s="9">
        <f t="shared" si="2"/>
        <v>99.5</v>
      </c>
    </row>
    <row r="27" spans="1:8" x14ac:dyDescent="0.25">
      <c r="A27" s="11">
        <f>AVERAGE(ввод!F24:I24)</f>
        <v>101.25338763690152</v>
      </c>
      <c r="B27" s="33">
        <f ca="1">IF(ввод!D24="","",OFFSET(q!A26,w!$B$48,0,1,1)-парам!$B$8)</f>
        <v>1.2533876369015218</v>
      </c>
      <c r="C27" s="9">
        <f t="shared" ca="1" si="0"/>
        <v>1.25</v>
      </c>
      <c r="E27" s="9">
        <f>MAX(w!B101:E101)</f>
        <v>101.36164742855867</v>
      </c>
      <c r="F27" s="9">
        <f t="shared" si="1"/>
        <v>101.4</v>
      </c>
      <c r="G27" s="9">
        <f>MIN(w!B101:E101)</f>
        <v>101.14512784524439</v>
      </c>
      <c r="H27" s="9">
        <f t="shared" si="2"/>
        <v>101.1</v>
      </c>
    </row>
    <row r="28" spans="1:8" x14ac:dyDescent="0.25">
      <c r="A28" s="11">
        <f>AVERAGE(ввод!F25:I25)</f>
        <v>99.428615353016426</v>
      </c>
      <c r="B28" s="33">
        <f ca="1">IF(ввод!D25="","",OFFSET(q!A27,w!$B$48,0,1,1)-парам!$B$8)</f>
        <v>-0.57138464698357438</v>
      </c>
      <c r="C28" s="9">
        <f t="shared" ca="1" si="0"/>
        <v>-0.57099999999999995</v>
      </c>
      <c r="E28" s="9">
        <f>MAX(w!B102:E102)</f>
        <v>99.900577072957219</v>
      </c>
      <c r="F28" s="9">
        <f t="shared" si="1"/>
        <v>99.9</v>
      </c>
      <c r="G28" s="9">
        <f>MIN(w!B102:E102)</f>
        <v>98.956653633075632</v>
      </c>
      <c r="H28" s="9">
        <f t="shared" si="2"/>
        <v>99</v>
      </c>
    </row>
    <row r="29" spans="1:8" x14ac:dyDescent="0.25">
      <c r="A29" s="11">
        <f>AVERAGE(ввод!F26:I26)</f>
        <v>98.855579041511973</v>
      </c>
      <c r="B29" s="33">
        <f ca="1">IF(ввод!D26="","",OFFSET(q!A28,w!$B$48,0,1,1)-парам!$B$8)</f>
        <v>-1.1444209584880269</v>
      </c>
      <c r="C29" s="9">
        <f t="shared" ca="1" si="0"/>
        <v>-1.1399999999999999</v>
      </c>
      <c r="E29" s="9">
        <f>MAX(w!B103:E103)</f>
        <v>99.706860469878933</v>
      </c>
      <c r="F29" s="9">
        <f t="shared" si="1"/>
        <v>99.7</v>
      </c>
      <c r="G29" s="9">
        <f>MIN(w!B103:E103)</f>
        <v>98.004297613145013</v>
      </c>
      <c r="H29" s="9">
        <f t="shared" si="2"/>
        <v>98</v>
      </c>
    </row>
    <row r="30" spans="1:8" x14ac:dyDescent="0.25">
      <c r="A30" s="11">
        <f>AVERAGE(ввод!F27:I27)</f>
        <v>100.24300534041215</v>
      </c>
      <c r="B30" s="33">
        <f ca="1">IF(ввод!D27="","",OFFSET(q!A29,w!$B$48,0,1,1)-парам!$B$8)</f>
        <v>0.24300534041215371</v>
      </c>
      <c r="C30" s="9">
        <f t="shared" ca="1" si="0"/>
        <v>0.24299999999999999</v>
      </c>
      <c r="E30" s="9">
        <f>MAX(w!B104:E104)</f>
        <v>101.12671965982935</v>
      </c>
      <c r="F30" s="9">
        <f t="shared" si="1"/>
        <v>101.1</v>
      </c>
      <c r="G30" s="9">
        <f>MIN(w!B104:E104)</f>
        <v>99.359291020994959</v>
      </c>
      <c r="H30" s="9">
        <f t="shared" si="2"/>
        <v>99.4</v>
      </c>
    </row>
    <row r="31" spans="1:8" x14ac:dyDescent="0.25">
      <c r="A31" s="11">
        <f>AVERAGE(ввод!F28:I28)</f>
        <v>100.07883391066133</v>
      </c>
      <c r="B31" s="33">
        <f ca="1">IF(ввод!D28="","",OFFSET(q!A30,w!$B$48,0,1,1)-парам!$B$8)</f>
        <v>7.8833910661330719E-2</v>
      </c>
      <c r="C31" s="9">
        <f t="shared" ca="1" si="0"/>
        <v>7.8799999999999995E-2</v>
      </c>
      <c r="E31" s="9">
        <f>MAX(w!B105:E105)</f>
        <v>100.15160533861967</v>
      </c>
      <c r="F31" s="9">
        <f t="shared" si="1"/>
        <v>100.2</v>
      </c>
      <c r="G31" s="9">
        <f>MIN(w!B105:E105)</f>
        <v>100.00606248270299</v>
      </c>
      <c r="H31" s="9">
        <f t="shared" si="2"/>
        <v>100</v>
      </c>
    </row>
    <row r="32" spans="1:8" x14ac:dyDescent="0.25">
      <c r="A32" s="11">
        <f>AVERAGE(ввод!F29:I29)</f>
        <v>99.915784037965153</v>
      </c>
      <c r="B32" s="33">
        <f ca="1">IF(ввод!D29="","",OFFSET(q!A31,w!$B$48,0,1,1)-парам!$B$8)</f>
        <v>-8.4215962034846825E-2</v>
      </c>
      <c r="C32" s="9">
        <f t="shared" ca="1" si="0"/>
        <v>-8.4199999999999997E-2</v>
      </c>
      <c r="E32" s="9">
        <f>MAX(w!B106:E106)</f>
        <v>100.94264609034023</v>
      </c>
      <c r="F32" s="9">
        <f t="shared" si="1"/>
        <v>100.9</v>
      </c>
      <c r="G32" s="9">
        <f>MIN(w!B106:E106)</f>
        <v>98.888921985590088</v>
      </c>
      <c r="H32" s="9">
        <f t="shared" si="2"/>
        <v>98.9</v>
      </c>
    </row>
    <row r="33" spans="1:8" x14ac:dyDescent="0.25">
      <c r="A33" s="11">
        <f>AVERAGE(ввод!F30:I30)</f>
        <v>100.13663181520081</v>
      </c>
      <c r="B33" s="33">
        <f ca="1">IF(ввод!D30="","",OFFSET(q!A32,w!$B$48,0,1,1)-парам!$B$8)</f>
        <v>0.1366318152008148</v>
      </c>
      <c r="C33" s="9">
        <f t="shared" ca="1" si="0"/>
        <v>0.13700000000000001</v>
      </c>
      <c r="E33" s="9">
        <f>MAX(w!B107:E107)</f>
        <v>100.32992552461852</v>
      </c>
      <c r="F33" s="9">
        <f t="shared" si="1"/>
        <v>100.3</v>
      </c>
      <c r="G33" s="9">
        <f>MIN(w!B107:E107)</f>
        <v>99.943338105783127</v>
      </c>
      <c r="H33" s="9">
        <f t="shared" si="2"/>
        <v>99.9</v>
      </c>
    </row>
    <row r="34" spans="1:8" x14ac:dyDescent="0.25">
      <c r="A34" s="11">
        <f>AVERAGE(ввод!F31:I31)</f>
        <v>100.18477830797646</v>
      </c>
      <c r="B34" s="33">
        <f ca="1">IF(ввод!D31="","",OFFSET(q!A33,w!$B$48,0,1,1)-парам!$B$8)</f>
        <v>0.18477830797645822</v>
      </c>
      <c r="C34" s="9">
        <f t="shared" ca="1" si="0"/>
        <v>0.185</v>
      </c>
      <c r="E34" s="9">
        <f>MAX(w!B108:E108)</f>
        <v>101.49730419377052</v>
      </c>
      <c r="F34" s="9">
        <f t="shared" si="1"/>
        <v>101.5</v>
      </c>
      <c r="G34" s="9">
        <f>MIN(w!B108:E108)</f>
        <v>98.872252422182399</v>
      </c>
      <c r="H34" s="9">
        <f t="shared" si="2"/>
        <v>98.9</v>
      </c>
    </row>
    <row r="35" spans="1:8" x14ac:dyDescent="0.25">
      <c r="A35" s="11">
        <f>AVERAGE(ввод!F32:I32)</f>
        <v>100.60036934898596</v>
      </c>
      <c r="B35" s="33">
        <f ca="1">IF(ввод!D32="","",OFFSET(q!A34,w!$B$48,0,1,1)-парам!$B$8)</f>
        <v>0.60036934898596428</v>
      </c>
      <c r="C35" s="9">
        <f t="shared" ca="1" si="0"/>
        <v>0.6</v>
      </c>
      <c r="E35" s="9">
        <f>MAX(w!B109:E109)</f>
        <v>100.83989530535732</v>
      </c>
      <c r="F35" s="9">
        <f t="shared" si="1"/>
        <v>100.8</v>
      </c>
      <c r="G35" s="9">
        <f>MIN(w!B109:E109)</f>
        <v>100.36084339261463</v>
      </c>
      <c r="H35" s="9">
        <f t="shared" si="2"/>
        <v>100.4</v>
      </c>
    </row>
    <row r="36" spans="1:8" x14ac:dyDescent="0.25">
      <c r="A36" s="11">
        <f>AVERAGE(ввод!F33:I33)</f>
        <v>100.00341762680377</v>
      </c>
      <c r="B36" s="33">
        <f ca="1">IF(ввод!D33="","",OFFSET(q!A35,w!$B$48,0,1,1)-парам!$B$8)</f>
        <v>3.4176268037668933E-3</v>
      </c>
      <c r="C36" s="9">
        <f t="shared" ca="1" si="0"/>
        <v>3.4199999999999999E-3</v>
      </c>
      <c r="E36" s="9">
        <f>MAX(w!B110:E110)</f>
        <v>100.53624577846733</v>
      </c>
      <c r="F36" s="9">
        <f t="shared" si="1"/>
        <v>100.5</v>
      </c>
      <c r="G36" s="9">
        <f>MIN(w!B110:E110)</f>
        <v>99.470589475140201</v>
      </c>
      <c r="H36" s="9">
        <f t="shared" si="2"/>
        <v>99.5</v>
      </c>
    </row>
    <row r="37" spans="1:8" x14ac:dyDescent="0.25">
      <c r="A37" s="11">
        <f>AVERAGE(ввод!F34:I34)</f>
        <v>99.479198110897755</v>
      </c>
      <c r="B37" s="33">
        <f ca="1">IF(ввод!D34="","",OFFSET(q!A36,w!$B$48,0,1,1)-парам!$B$8)</f>
        <v>-0.52080188910224479</v>
      </c>
      <c r="C37" s="9">
        <f t="shared" ca="1" si="0"/>
        <v>-0.52100000000000002</v>
      </c>
      <c r="E37" s="9">
        <f>MAX(w!B111:E111)</f>
        <v>99.59552252183498</v>
      </c>
      <c r="F37" s="9">
        <f t="shared" si="1"/>
        <v>99.6</v>
      </c>
      <c r="G37" s="9">
        <f>MIN(w!B111:E111)</f>
        <v>99.362873699960531</v>
      </c>
      <c r="H37" s="9">
        <f t="shared" si="2"/>
        <v>99.4</v>
      </c>
    </row>
    <row r="38" spans="1:8" x14ac:dyDescent="0.25">
      <c r="A38" s="11">
        <f>AVERAGE(ввод!F35:I35)</f>
        <v>101.6249390926954</v>
      </c>
      <c r="B38" s="33">
        <f ca="1">IF(ввод!D35="","",OFFSET(q!A37,w!$B$48,0,1,1)-парам!$B$8)</f>
        <v>1.6249390926953993</v>
      </c>
      <c r="C38" s="9">
        <f t="shared" ca="1" si="0"/>
        <v>1.62</v>
      </c>
      <c r="E38" s="9">
        <f>MAX(w!B112:E112)</f>
        <v>101.7077736852963</v>
      </c>
      <c r="F38" s="9">
        <f t="shared" ref="F38:F69" si="3">IFERROR(ROUND(E38,LEN(ROUND(1000/ABS(E38),0))-1),E38)</f>
        <v>101.7</v>
      </c>
      <c r="G38" s="9">
        <f>MIN(w!B112:E112)</f>
        <v>101.54210450009451</v>
      </c>
      <c r="H38" s="9">
        <f t="shared" si="2"/>
        <v>101.5</v>
      </c>
    </row>
    <row r="39" spans="1:8" x14ac:dyDescent="0.25">
      <c r="A39" s="11">
        <f>AVERAGE(ввод!F36:I36)</f>
        <v>100.52722436391861</v>
      </c>
      <c r="B39" s="33">
        <f ca="1">IF(ввод!D36="","",OFFSET(q!A38,w!$B$48,0,1,1)-парам!$B$8)</f>
        <v>0.52722436391860583</v>
      </c>
      <c r="C39" s="9">
        <f t="shared" ca="1" si="0"/>
        <v>0.52700000000000002</v>
      </c>
      <c r="E39" s="9">
        <f>MAX(w!B113:E113)</f>
        <v>100.77636850040443</v>
      </c>
      <c r="F39" s="9">
        <f t="shared" si="3"/>
        <v>100.8</v>
      </c>
      <c r="G39" s="9">
        <f>MIN(w!B113:E113)</f>
        <v>100.27808022743277</v>
      </c>
      <c r="H39" s="9">
        <f t="shared" si="2"/>
        <v>100.3</v>
      </c>
    </row>
    <row r="40" spans="1:8" x14ac:dyDescent="0.25">
      <c r="A40" s="11">
        <f>AVERAGE(ввод!F37:I37)</f>
        <v>99.548530321573963</v>
      </c>
      <c r="B40" s="33">
        <f ca="1">IF(ввод!D37="","",OFFSET(q!A39,w!$B$48,0,1,1)-парам!$B$8)</f>
        <v>-0.45146967842603658</v>
      </c>
      <c r="C40" s="9">
        <f t="shared" ca="1" si="0"/>
        <v>-0.45100000000000001</v>
      </c>
      <c r="E40" s="9">
        <f>MAX(w!B114:E114)</f>
        <v>100.76724824916552</v>
      </c>
      <c r="F40" s="9">
        <f t="shared" si="3"/>
        <v>100.8</v>
      </c>
      <c r="G40" s="9">
        <f>MIN(w!B114:E114)</f>
        <v>98.329812393982394</v>
      </c>
      <c r="H40" s="9">
        <f t="shared" si="2"/>
        <v>98.3</v>
      </c>
    </row>
    <row r="41" spans="1:8" x14ac:dyDescent="0.25">
      <c r="A41" s="11">
        <f>AVERAGE(ввод!F38:I38)</f>
        <v>100.58778472479452</v>
      </c>
      <c r="B41" s="33">
        <f ca="1">IF(ввод!D38="","",OFFSET(q!A40,w!$B$48,0,1,1)-парам!$B$8)</f>
        <v>0.58778472479451693</v>
      </c>
      <c r="C41" s="9">
        <f t="shared" ca="1" si="0"/>
        <v>0.58799999999999997</v>
      </c>
      <c r="E41" s="9">
        <f>MAX(w!B115:E115)</f>
        <v>101.64680416165395</v>
      </c>
      <c r="F41" s="9">
        <f t="shared" si="3"/>
        <v>101.6</v>
      </c>
      <c r="G41" s="9">
        <f>MIN(w!B115:E115)</f>
        <v>99.528765287935101</v>
      </c>
      <c r="H41" s="9">
        <f t="shared" si="2"/>
        <v>99.5</v>
      </c>
    </row>
    <row r="42" spans="1:8" x14ac:dyDescent="0.25">
      <c r="A42" s="11">
        <f>AVERAGE(ввод!F39:I39)</f>
        <v>99.653365935059298</v>
      </c>
      <c r="B42" s="33">
        <f ca="1">IF(ввод!D39="","",OFFSET(q!A41,w!$B$48,0,1,1)-парам!$B$8)</f>
        <v>-0.34663406494070159</v>
      </c>
      <c r="C42" s="9">
        <f t="shared" ca="1" si="0"/>
        <v>-0.34699999999999998</v>
      </c>
      <c r="E42" s="9">
        <f>MAX(w!B116:E116)</f>
        <v>99.808494819471136</v>
      </c>
      <c r="F42" s="9">
        <f t="shared" si="3"/>
        <v>99.8</v>
      </c>
      <c r="G42" s="9">
        <f>MIN(w!B116:E116)</f>
        <v>99.498237050647447</v>
      </c>
      <c r="H42" s="9">
        <f t="shared" si="2"/>
        <v>99.5</v>
      </c>
    </row>
    <row r="43" spans="1:8" x14ac:dyDescent="0.25">
      <c r="A43" s="11">
        <f>AVERAGE(ввод!F40:I40)</f>
        <v>102.04570684832316</v>
      </c>
      <c r="B43" s="33">
        <f ca="1">IF(ввод!D40="","",OFFSET(q!A42,w!$B$48,0,1,1)-парам!$B$8)</f>
        <v>2.0457068483231637</v>
      </c>
      <c r="C43" s="9">
        <f t="shared" ca="1" si="0"/>
        <v>2.0499999999999998</v>
      </c>
      <c r="E43" s="9">
        <f>MAX(w!B117:E117)</f>
        <v>102.43493808360391</v>
      </c>
      <c r="F43" s="9">
        <f t="shared" si="3"/>
        <v>102.4</v>
      </c>
      <c r="G43" s="9">
        <f>MIN(w!B117:E117)</f>
        <v>101.6564756130424</v>
      </c>
      <c r="H43" s="9">
        <f t="shared" si="2"/>
        <v>101.7</v>
      </c>
    </row>
    <row r="44" spans="1:8" x14ac:dyDescent="0.25">
      <c r="A44" s="11">
        <f>AVERAGE(ввод!F41:I41)</f>
        <v>99.949508913319008</v>
      </c>
      <c r="B44" s="33">
        <f ca="1">IF(ввод!D41="","",OFFSET(q!A43,w!$B$48,0,1,1)-парам!$B$8)</f>
        <v>-5.0491086680992225E-2</v>
      </c>
      <c r="C44" s="9">
        <f t="shared" ca="1" si="0"/>
        <v>-5.0500000000000003E-2</v>
      </c>
      <c r="E44" s="9">
        <f>MAX(w!B118:E118)</f>
        <v>100.18362422753184</v>
      </c>
      <c r="F44" s="9">
        <f t="shared" si="3"/>
        <v>100.2</v>
      </c>
      <c r="G44" s="9">
        <f>MIN(w!B118:E118)</f>
        <v>99.715393599106179</v>
      </c>
      <c r="H44" s="9">
        <f t="shared" si="2"/>
        <v>99.7</v>
      </c>
    </row>
    <row r="45" spans="1:8" x14ac:dyDescent="0.25">
      <c r="A45" s="11">
        <f>AVERAGE(ввод!F42:I42)</f>
        <v>101.93624812981739</v>
      </c>
      <c r="B45" s="33">
        <f ca="1">IF(ввод!D42="","",OFFSET(q!A44,w!$B$48,0,1,1)-парам!$B$8)</f>
        <v>1.9362481298173861</v>
      </c>
      <c r="C45" s="9">
        <f t="shared" ca="1" si="0"/>
        <v>1.94</v>
      </c>
      <c r="E45" s="9">
        <f>MAX(w!B119:E119)</f>
        <v>102.27763514682005</v>
      </c>
      <c r="F45" s="9">
        <f t="shared" si="3"/>
        <v>102.3</v>
      </c>
      <c r="G45" s="9">
        <f>MIN(w!B119:E119)</f>
        <v>101.59486111281471</v>
      </c>
      <c r="H45" s="9">
        <f t="shared" si="2"/>
        <v>101.6</v>
      </c>
    </row>
    <row r="46" spans="1:8" x14ac:dyDescent="0.25">
      <c r="A46" s="11">
        <f>AVERAGE(ввод!F43:I43)</f>
        <v>99.305790229891869</v>
      </c>
      <c r="B46" s="33">
        <f ca="1">IF(ввод!D43="","",OFFSET(q!A45,w!$B$48,0,1,1)-парам!$B$8)</f>
        <v>-0.6942097701081309</v>
      </c>
      <c r="C46" s="9">
        <f t="shared" ca="1" si="0"/>
        <v>-0.69399999999999995</v>
      </c>
      <c r="E46" s="9">
        <f>MAX(w!B120:E120)</f>
        <v>100.34249572155281</v>
      </c>
      <c r="F46" s="9">
        <f t="shared" si="3"/>
        <v>100.3</v>
      </c>
      <c r="G46" s="9">
        <f>MIN(w!B120:E120)</f>
        <v>98.269084738230916</v>
      </c>
      <c r="H46" s="9">
        <f t="shared" si="2"/>
        <v>98.3</v>
      </c>
    </row>
    <row r="47" spans="1:8" x14ac:dyDescent="0.25">
      <c r="A47" s="11">
        <f>AVERAGE(ввод!F44:I44)</f>
        <v>99.580676073640504</v>
      </c>
      <c r="B47" s="33">
        <f ca="1">IF(ввод!D44="","",OFFSET(q!A46,w!$B$48,0,1,1)-парам!$B$8)</f>
        <v>-0.41932392635949611</v>
      </c>
      <c r="C47" s="9">
        <f t="shared" ca="1" si="0"/>
        <v>-0.41899999999999998</v>
      </c>
      <c r="E47" s="9">
        <f>MAX(w!B121:E121)</f>
        <v>100.4617655627664</v>
      </c>
      <c r="F47" s="9">
        <f t="shared" si="3"/>
        <v>100.5</v>
      </c>
      <c r="G47" s="9">
        <f>MIN(w!B121:E121)</f>
        <v>98.699586584514606</v>
      </c>
      <c r="H47" s="9">
        <f t="shared" si="2"/>
        <v>98.7</v>
      </c>
    </row>
    <row r="48" spans="1:8" x14ac:dyDescent="0.25">
      <c r="A48" s="11">
        <f>AVERAGE(ввод!F45:I45)</f>
        <v>99.718602229729285</v>
      </c>
      <c r="B48" s="33">
        <f ca="1">IF(ввод!D45="","",OFFSET(q!A47,w!$B$48,0,1,1)-парам!$B$8)</f>
        <v>-0.28139777027071489</v>
      </c>
      <c r="C48" s="9">
        <f t="shared" ca="1" si="0"/>
        <v>-0.28100000000000003</v>
      </c>
      <c r="E48" s="9">
        <f>MAX(w!B122:E122)</f>
        <v>100.21522175785201</v>
      </c>
      <c r="F48" s="9">
        <f t="shared" si="3"/>
        <v>100.2</v>
      </c>
      <c r="G48" s="9">
        <f>MIN(w!B122:E122)</f>
        <v>99.221982701606564</v>
      </c>
      <c r="H48" s="9">
        <f t="shared" si="2"/>
        <v>99.2</v>
      </c>
    </row>
    <row r="49" spans="1:8" x14ac:dyDescent="0.25">
      <c r="A49" s="11">
        <f>AVERAGE(ввод!F46:I46)</f>
        <v>100.1204524885851</v>
      </c>
      <c r="B49" s="33">
        <f ca="1">IF(ввод!D46="","",OFFSET(q!A48,w!$B$48,0,1,1)-парам!$B$8)</f>
        <v>0.12045248858510149</v>
      </c>
      <c r="C49" s="9">
        <f t="shared" ca="1" si="0"/>
        <v>0.12</v>
      </c>
      <c r="E49" s="9">
        <f>MAX(w!B123:E123)</f>
        <v>100.19180491942744</v>
      </c>
      <c r="F49" s="9">
        <f t="shared" si="3"/>
        <v>100.2</v>
      </c>
      <c r="G49" s="9">
        <f>MIN(w!B123:E123)</f>
        <v>100.04910005774275</v>
      </c>
      <c r="H49" s="9">
        <f t="shared" si="2"/>
        <v>100</v>
      </c>
    </row>
    <row r="50" spans="1:8" x14ac:dyDescent="0.25">
      <c r="A50" s="11">
        <f>AVERAGE(ввод!F47:I47)</f>
        <v>99.492458923889487</v>
      </c>
      <c r="B50" s="33">
        <f ca="1">IF(ввод!D47="","",OFFSET(q!A49,w!$B$48,0,1,1)-парам!$B$8)</f>
        <v>-0.50754107611051325</v>
      </c>
      <c r="C50" s="9">
        <f t="shared" ca="1" si="0"/>
        <v>-0.50800000000000001</v>
      </c>
      <c r="E50" s="9">
        <f>MAX(w!B124:E124)</f>
        <v>100.01261085138617</v>
      </c>
      <c r="F50" s="9">
        <f t="shared" si="3"/>
        <v>100</v>
      </c>
      <c r="G50" s="9">
        <f>MIN(w!B124:E124)</f>
        <v>98.972306996392803</v>
      </c>
      <c r="H50" s="9">
        <f t="shared" si="2"/>
        <v>99</v>
      </c>
    </row>
    <row r="51" spans="1:8" x14ac:dyDescent="0.25">
      <c r="A51" s="11">
        <f>AVERAGE(ввод!F48:I48)</f>
        <v>99.540330291201485</v>
      </c>
      <c r="B51" s="33">
        <f ca="1">IF(ввод!D48="","",OFFSET(q!A50,w!$B$48,0,1,1)-парам!$B$8)</f>
        <v>-0.45966970879851488</v>
      </c>
      <c r="C51" s="9">
        <f t="shared" ca="1" si="0"/>
        <v>-0.46</v>
      </c>
      <c r="E51" s="9">
        <f>MAX(w!B125:E125)</f>
        <v>99.928715610887409</v>
      </c>
      <c r="F51" s="9">
        <f t="shared" si="3"/>
        <v>99.9</v>
      </c>
      <c r="G51" s="9">
        <f>MIN(w!B125:E125)</f>
        <v>99.151944971515547</v>
      </c>
      <c r="H51" s="9">
        <f t="shared" si="2"/>
        <v>99.2</v>
      </c>
    </row>
    <row r="52" spans="1:8" x14ac:dyDescent="0.25">
      <c r="A52" s="11">
        <f>AVERAGE(ввод!F49:I49)</f>
        <v>100.03032673091923</v>
      </c>
      <c r="B52" s="33">
        <f ca="1">IF(ввод!D49="","",OFFSET(q!A51,w!$B$48,0,1,1)-парам!$B$8)</f>
        <v>3.0326730919227884E-2</v>
      </c>
      <c r="C52" s="9">
        <f t="shared" ca="1" si="0"/>
        <v>3.0300000000000001E-2</v>
      </c>
      <c r="E52" s="9">
        <f>MAX(w!B126:E126)</f>
        <v>100.61354151525104</v>
      </c>
      <c r="F52" s="9">
        <f t="shared" si="3"/>
        <v>100.6</v>
      </c>
      <c r="G52" s="9">
        <f>MIN(w!B126:E126)</f>
        <v>99.447111946587412</v>
      </c>
      <c r="H52" s="9">
        <f t="shared" si="2"/>
        <v>99.4</v>
      </c>
    </row>
    <row r="53" spans="1:8" x14ac:dyDescent="0.25">
      <c r="A53" s="11">
        <f>AVERAGE(ввод!F50:I50)</f>
        <v>100.03615900979354</v>
      </c>
      <c r="B53" s="33">
        <f ca="1">IF(ввод!D50="","",OFFSET(q!A52,w!$B$48,0,1,1)-парам!$B$8)</f>
        <v>3.6159009793536256E-2</v>
      </c>
      <c r="C53" s="9">
        <f t="shared" ca="1" si="0"/>
        <v>3.6200000000000003E-2</v>
      </c>
      <c r="E53" s="9">
        <f>MAX(w!B127:E127)</f>
        <v>100.27944939113981</v>
      </c>
      <c r="F53" s="9">
        <f t="shared" si="3"/>
        <v>100.3</v>
      </c>
      <c r="G53" s="9">
        <f>MIN(w!B127:E127)</f>
        <v>99.792868628447266</v>
      </c>
      <c r="H53" s="9">
        <f t="shared" si="2"/>
        <v>99.8</v>
      </c>
    </row>
    <row r="54" spans="1:8" x14ac:dyDescent="0.25">
      <c r="A54" s="11">
        <f>AVERAGE(ввод!F51:I51)</f>
        <v>100.61928530982487</v>
      </c>
      <c r="B54" s="33">
        <f ca="1">IF(ввод!D51="","",OFFSET(q!A53,w!$B$48,0,1,1)-парам!$B$8)</f>
        <v>0.61928530982487473</v>
      </c>
      <c r="C54" s="9">
        <f t="shared" ca="1" si="0"/>
        <v>0.61899999999999999</v>
      </c>
      <c r="E54" s="9">
        <f>MAX(w!B128:E128)</f>
        <v>101.76947297127656</v>
      </c>
      <c r="F54" s="9">
        <f t="shared" si="3"/>
        <v>101.8</v>
      </c>
      <c r="G54" s="9">
        <f>MIN(w!B128:E128)</f>
        <v>99.469097648373207</v>
      </c>
      <c r="H54" s="9">
        <f t="shared" si="2"/>
        <v>99.5</v>
      </c>
    </row>
    <row r="55" spans="1:8" x14ac:dyDescent="0.25">
      <c r="A55" s="11">
        <f>AVERAGE(ввод!F52:I52)</f>
        <v>101.11740356927308</v>
      </c>
      <c r="B55" s="33">
        <f ca="1">IF(ввод!D52="","",OFFSET(q!A54,w!$B$48,0,1,1)-парам!$B$8)</f>
        <v>1.1174035692730797</v>
      </c>
      <c r="C55" s="9">
        <f t="shared" ca="1" si="0"/>
        <v>1.1200000000000001</v>
      </c>
      <c r="E55" s="9">
        <f>MAX(w!B129:E129)</f>
        <v>101.85816941356866</v>
      </c>
      <c r="F55" s="9">
        <f t="shared" si="3"/>
        <v>101.9</v>
      </c>
      <c r="G55" s="9">
        <f>MIN(w!B129:E129)</f>
        <v>100.37663772497751</v>
      </c>
      <c r="H55" s="9">
        <f t="shared" si="2"/>
        <v>100.4</v>
      </c>
    </row>
    <row r="56" spans="1:8" x14ac:dyDescent="0.25">
      <c r="A56" s="11">
        <f>AVERAGE(ввод!F53:I53)</f>
        <v>99.093601691552237</v>
      </c>
      <c r="B56" s="33">
        <f ca="1">IF(ввод!D53="","",OFFSET(q!A55,w!$B$48,0,1,1)-парам!$B$8)</f>
        <v>-0.9063983084477627</v>
      </c>
      <c r="C56" s="9">
        <f t="shared" ca="1" si="0"/>
        <v>-0.90600000000000003</v>
      </c>
      <c r="E56" s="9">
        <f>MAX(w!B130:E130)</f>
        <v>100.09524871943599</v>
      </c>
      <c r="F56" s="9">
        <f t="shared" si="3"/>
        <v>100.1</v>
      </c>
      <c r="G56" s="9">
        <f>MIN(w!B130:E130)</f>
        <v>98.091954663668488</v>
      </c>
      <c r="H56" s="9">
        <f t="shared" si="2"/>
        <v>98.1</v>
      </c>
    </row>
    <row r="57" spans="1:8" x14ac:dyDescent="0.25">
      <c r="A57" s="11">
        <f>AVERAGE(ввод!F54:I54)</f>
        <v>99.536630769705653</v>
      </c>
      <c r="B57" s="33">
        <f ca="1">IF(ввод!D54="","",OFFSET(q!A56,w!$B$48,0,1,1)-парам!$B$8)</f>
        <v>-0.46336923029434729</v>
      </c>
      <c r="C57" s="9">
        <f t="shared" ca="1" si="0"/>
        <v>-0.46300000000000002</v>
      </c>
      <c r="E57" s="9">
        <f>MAX(w!B131:E131)</f>
        <v>100.34340510672507</v>
      </c>
      <c r="F57" s="9">
        <f t="shared" si="3"/>
        <v>100.3</v>
      </c>
      <c r="G57" s="9">
        <f>MIN(w!B131:E131)</f>
        <v>98.729856432686233</v>
      </c>
      <c r="H57" s="9">
        <f t="shared" si="2"/>
        <v>98.7</v>
      </c>
    </row>
    <row r="58" spans="1:8" x14ac:dyDescent="0.25">
      <c r="A58" s="11">
        <f>AVERAGE(ввод!F55:I55)</f>
        <v>100.22777846458088</v>
      </c>
      <c r="B58" s="33">
        <f ca="1">IF(ввод!D55="","",OFFSET(q!A57,w!$B$48,0,1,1)-парам!$B$8)</f>
        <v>0.22777846458087936</v>
      </c>
      <c r="C58" s="9">
        <f t="shared" ca="1" si="0"/>
        <v>0.22800000000000001</v>
      </c>
      <c r="E58" s="9">
        <f>MAX(w!B132:E132)</f>
        <v>100.65625014533012</v>
      </c>
      <c r="F58" s="9">
        <f t="shared" si="3"/>
        <v>100.7</v>
      </c>
      <c r="G58" s="9">
        <f>MIN(w!B132:E132)</f>
        <v>99.799306783831639</v>
      </c>
      <c r="H58" s="9">
        <f t="shared" si="2"/>
        <v>99.8</v>
      </c>
    </row>
    <row r="59" spans="1:8" x14ac:dyDescent="0.25">
      <c r="A59" s="11">
        <f>AVERAGE(ввод!F56:I56)</f>
        <v>99.114289388082653</v>
      </c>
      <c r="B59" s="33">
        <f ca="1">IF(ввод!D56="","",OFFSET(q!A58,w!$B$48,0,1,1)-парам!$B$8)</f>
        <v>-0.88571061191734657</v>
      </c>
      <c r="C59" s="9">
        <f t="shared" ca="1" si="0"/>
        <v>-0.88600000000000001</v>
      </c>
      <c r="E59" s="9">
        <f>MAX(w!B133:E133)</f>
        <v>100.11005140627964</v>
      </c>
      <c r="F59" s="9">
        <f t="shared" si="3"/>
        <v>100.1</v>
      </c>
      <c r="G59" s="9">
        <f>MIN(w!B133:E133)</f>
        <v>98.118527369885669</v>
      </c>
      <c r="H59" s="9">
        <f t="shared" si="2"/>
        <v>98.1</v>
      </c>
    </row>
    <row r="60" spans="1:8" x14ac:dyDescent="0.25">
      <c r="A60" s="11">
        <f>AVERAGE(ввод!F57:I57)</f>
        <v>100.78005500010283</v>
      </c>
      <c r="B60" s="33">
        <f ca="1">IF(ввод!D57="","",OFFSET(q!A59,w!$B$48,0,1,1)-парам!$B$8)</f>
        <v>0.78005500010283413</v>
      </c>
      <c r="C60" s="9">
        <f t="shared" ca="1" si="0"/>
        <v>0.78</v>
      </c>
      <c r="E60" s="9">
        <f>MAX(w!B134:E134)</f>
        <v>101.63849085037295</v>
      </c>
      <c r="F60" s="9">
        <f t="shared" si="3"/>
        <v>101.6</v>
      </c>
      <c r="G60" s="9">
        <f>MIN(w!B134:E134)</f>
        <v>99.921619149832708</v>
      </c>
      <c r="H60" s="9">
        <f t="shared" si="2"/>
        <v>99.9</v>
      </c>
    </row>
    <row r="61" spans="1:8" x14ac:dyDescent="0.25">
      <c r="A61" s="11">
        <f>AVERAGE(ввод!F58:I58)</f>
        <v>99.569059948751558</v>
      </c>
      <c r="B61" s="33">
        <f ca="1">IF(ввод!D58="","",OFFSET(q!A60,w!$B$48,0,1,1)-парам!$B$8)</f>
        <v>-0.43094005124844159</v>
      </c>
      <c r="C61" s="9">
        <f t="shared" ca="1" si="0"/>
        <v>-0.43099999999999999</v>
      </c>
      <c r="E61" s="9">
        <f>MAX(w!B135:E135)</f>
        <v>99.671896141473269</v>
      </c>
      <c r="F61" s="9">
        <f t="shared" si="3"/>
        <v>99.7</v>
      </c>
      <c r="G61" s="9">
        <f>MIN(w!B135:E135)</f>
        <v>99.466223756029848</v>
      </c>
      <c r="H61" s="9">
        <f t="shared" si="2"/>
        <v>99.5</v>
      </c>
    </row>
    <row r="62" spans="1:8" x14ac:dyDescent="0.25">
      <c r="A62" s="11">
        <f>AVERAGE(ввод!F59:I59)</f>
        <v>99.166447435293719</v>
      </c>
      <c r="B62" s="33">
        <f ca="1">IF(ввод!D59="","",OFFSET(q!A61,w!$B$48,0,1,1)-парам!$B$8)</f>
        <v>-0.83355256470628092</v>
      </c>
      <c r="C62" s="9">
        <f t="shared" ca="1" si="0"/>
        <v>-0.83399999999999996</v>
      </c>
      <c r="E62" s="9">
        <f>MAX(w!B136:E136)</f>
        <v>99.389531293836328</v>
      </c>
      <c r="F62" s="9">
        <f t="shared" si="3"/>
        <v>99.4</v>
      </c>
      <c r="G62" s="9">
        <f>MIN(w!B136:E136)</f>
        <v>98.943363576751096</v>
      </c>
      <c r="H62" s="9">
        <f t="shared" si="2"/>
        <v>98.9</v>
      </c>
    </row>
    <row r="63" spans="1:8" x14ac:dyDescent="0.25">
      <c r="A63" s="11">
        <f>AVERAGE(ввод!F60:I60)</f>
        <v>100.65412220072969</v>
      </c>
      <c r="B63" s="33">
        <f ca="1">IF(ввод!D60="","",OFFSET(q!A62,w!$B$48,0,1,1)-парам!$B$8)</f>
        <v>0.65412220072968807</v>
      </c>
      <c r="C63" s="9">
        <f t="shared" ca="1" si="0"/>
        <v>0.65400000000000003</v>
      </c>
      <c r="E63" s="9">
        <f>MAX(w!B137:E137)</f>
        <v>101.05831014736515</v>
      </c>
      <c r="F63" s="9">
        <f t="shared" si="3"/>
        <v>101.1</v>
      </c>
      <c r="G63" s="9">
        <f>MIN(w!B137:E137)</f>
        <v>100.24993425409421</v>
      </c>
      <c r="H63" s="9">
        <f t="shared" si="2"/>
        <v>100.2</v>
      </c>
    </row>
    <row r="64" spans="1:8" x14ac:dyDescent="0.25">
      <c r="A64" s="11">
        <f>AVERAGE(ввод!F61:I61)</f>
        <v>99.505705752572936</v>
      </c>
      <c r="B64" s="33">
        <f ca="1">IF(ввод!D61="","",OFFSET(q!A63,w!$B$48,0,1,1)-парам!$B$8)</f>
        <v>-0.49429424742706374</v>
      </c>
      <c r="C64" s="9">
        <f t="shared" ca="1" si="0"/>
        <v>-0.49399999999999999</v>
      </c>
      <c r="E64" s="9">
        <f>MAX(w!B138:E138)</f>
        <v>100.41684075002989</v>
      </c>
      <c r="F64" s="9">
        <f t="shared" si="3"/>
        <v>100.4</v>
      </c>
      <c r="G64" s="9">
        <f>MIN(w!B138:E138)</f>
        <v>98.594570755115981</v>
      </c>
      <c r="H64" s="9">
        <f t="shared" si="2"/>
        <v>98.6</v>
      </c>
    </row>
    <row r="65" spans="1:8" x14ac:dyDescent="0.25">
      <c r="A65" s="11">
        <f>AVERAGE(ввод!F62:I62)</f>
        <v>99.317918113938077</v>
      </c>
      <c r="B65" s="33">
        <f ca="1">IF(ввод!D62="","",OFFSET(q!A64,w!$B$48,0,1,1)-парам!$B$8)</f>
        <v>-0.68208188606192266</v>
      </c>
      <c r="C65" s="9">
        <f t="shared" ca="1" si="0"/>
        <v>-0.68200000000000005</v>
      </c>
      <c r="E65" s="9">
        <f>MAX(w!B139:E139)</f>
        <v>100.05513765448126</v>
      </c>
      <c r="F65" s="9">
        <f t="shared" si="3"/>
        <v>100.1</v>
      </c>
      <c r="G65" s="9">
        <f>MIN(w!B139:E139)</f>
        <v>98.580698573394912</v>
      </c>
      <c r="H65" s="9">
        <f t="shared" si="2"/>
        <v>98.6</v>
      </c>
    </row>
    <row r="66" spans="1:8" x14ac:dyDescent="0.25">
      <c r="A66" s="11">
        <f>AVERAGE(ввод!F63:I63)</f>
        <v>98.479546389240909</v>
      </c>
      <c r="B66" s="33">
        <f ca="1">IF(ввод!D63="","",OFFSET(q!A65,w!$B$48,0,1,1)-парам!$B$8)</f>
        <v>-1.5204536107590911</v>
      </c>
      <c r="C66" s="9">
        <f t="shared" ca="1" si="0"/>
        <v>-1.52</v>
      </c>
      <c r="E66" s="9">
        <f>MAX(w!B140:E140)</f>
        <v>99.403106505752405</v>
      </c>
      <c r="F66" s="9">
        <f t="shared" si="3"/>
        <v>99.4</v>
      </c>
      <c r="G66" s="9">
        <f>MIN(w!B140:E140)</f>
        <v>97.555986272729399</v>
      </c>
      <c r="H66" s="9">
        <f t="shared" si="2"/>
        <v>97.6</v>
      </c>
    </row>
    <row r="67" spans="1:8" x14ac:dyDescent="0.25">
      <c r="A67" s="11">
        <f>AVERAGE(ввод!F64:I64)</f>
        <v>99.813664624066831</v>
      </c>
      <c r="B67" s="33">
        <f ca="1">IF(ввод!D64="","",OFFSET(q!A66,w!$B$48,0,1,1)-парам!$B$8)</f>
        <v>-0.18633537593316873</v>
      </c>
      <c r="C67" s="9">
        <f t="shared" ca="1" si="0"/>
        <v>-0.186</v>
      </c>
      <c r="E67" s="9">
        <f>MAX(w!B141:E141)</f>
        <v>100.74570548810263</v>
      </c>
      <c r="F67" s="9">
        <f t="shared" si="3"/>
        <v>100.7</v>
      </c>
      <c r="G67" s="9">
        <f>MIN(w!B141:E141)</f>
        <v>98.881623760031047</v>
      </c>
      <c r="H67" s="9">
        <f t="shared" si="2"/>
        <v>98.9</v>
      </c>
    </row>
    <row r="68" spans="1:8" x14ac:dyDescent="0.25">
      <c r="A68" s="11">
        <f>AVERAGE(ввод!F65:I65)</f>
        <v>99.486837143657795</v>
      </c>
      <c r="B68" s="33">
        <f ca="1">IF(ввод!D65="","",OFFSET(q!A67,w!$B$48,0,1,1)-парам!$B$8)</f>
        <v>-0.51316285634220549</v>
      </c>
      <c r="C68" s="9">
        <f t="shared" ca="1" si="0"/>
        <v>-0.51300000000000001</v>
      </c>
      <c r="E68" s="9">
        <f>MAX(w!B142:E142)</f>
        <v>100.16965858431526</v>
      </c>
      <c r="F68" s="9">
        <f t="shared" si="3"/>
        <v>100.2</v>
      </c>
      <c r="G68" s="9">
        <f>MIN(w!B142:E142)</f>
        <v>98.804015703000346</v>
      </c>
      <c r="H68" s="9">
        <f t="shared" si="2"/>
        <v>98.8</v>
      </c>
    </row>
    <row r="69" spans="1:8" x14ac:dyDescent="0.25">
      <c r="A69" s="11">
        <f>AVERAGE(ввод!F66:I66)</f>
        <v>100.78938330836439</v>
      </c>
      <c r="B69" s="33">
        <f ca="1">IF(ввод!D66="","",OFFSET(q!A68,w!$B$48,0,1,1)-парам!$B$8)</f>
        <v>0.78938330836439263</v>
      </c>
      <c r="C69" s="9">
        <f t="shared" ca="1" si="0"/>
        <v>0.78900000000000003</v>
      </c>
      <c r="E69" s="9">
        <f>MAX(w!B143:E143)</f>
        <v>101.97600101512198</v>
      </c>
      <c r="F69" s="9">
        <f t="shared" si="3"/>
        <v>102</v>
      </c>
      <c r="G69" s="9">
        <f>MIN(w!B143:E143)</f>
        <v>99.602765601606791</v>
      </c>
      <c r="H69" s="9">
        <f t="shared" si="2"/>
        <v>99.6</v>
      </c>
    </row>
    <row r="70" spans="1:8" x14ac:dyDescent="0.25">
      <c r="A70" s="11">
        <f>AVERAGE(ввод!F67:I67)</f>
        <v>99.313039305328729</v>
      </c>
      <c r="B70" s="33">
        <f ca="1">IF(ввод!D67="","",OFFSET(q!A69,w!$B$48,0,1,1)-парам!$B$8)</f>
        <v>-0.68696069467127074</v>
      </c>
      <c r="C70" s="9">
        <f t="shared" ref="C70:C133" ca="1" si="4">IFERROR(ROUND(B70,LEN(ROUND(1000/ABS(B70),0))-1),B70)</f>
        <v>-0.68700000000000006</v>
      </c>
      <c r="E70" s="9">
        <f>MAX(w!B144:E144)</f>
        <v>100.00915913340287</v>
      </c>
      <c r="F70" s="9">
        <f>IFERROR(ROUND(E70,LEN(ROUND(1000/ABS(E70),0))-1),E70)</f>
        <v>100</v>
      </c>
      <c r="G70" s="9">
        <f>MIN(w!B144:E144)</f>
        <v>98.616919477254584</v>
      </c>
      <c r="H70" s="9">
        <f t="shared" ref="H70:H133" si="5">IFERROR(ROUND(G70,LEN(ROUND(1000/ABS(G70),0))-1),G70)</f>
        <v>98.6</v>
      </c>
    </row>
    <row r="71" spans="1:8" x14ac:dyDescent="0.25">
      <c r="A71" s="11">
        <f>AVERAGE(ввод!F68:I68)</f>
        <v>100.31336707214898</v>
      </c>
      <c r="B71" s="33">
        <f ca="1">IF(ввод!D68="","",OFFSET(q!A70,w!$B$48,0,1,1)-парам!$B$8)</f>
        <v>0.31336707214897785</v>
      </c>
      <c r="C71" s="9">
        <f t="shared" ca="1" si="4"/>
        <v>0.313</v>
      </c>
      <c r="E71" s="9">
        <f>MAX(w!B145:E145)</f>
        <v>100.94075540678458</v>
      </c>
      <c r="F71" s="9">
        <f t="shared" ref="F71:F134" si="6">IFERROR(ROUND(E71,LEN(ROUND(1000/ABS(E71),0))-1),E71)</f>
        <v>100.9</v>
      </c>
      <c r="G71" s="9">
        <f>MIN(w!B145:E145)</f>
        <v>99.685978737513381</v>
      </c>
      <c r="H71" s="9">
        <f t="shared" si="5"/>
        <v>99.7</v>
      </c>
    </row>
    <row r="72" spans="1:8" x14ac:dyDescent="0.25">
      <c r="A72" s="11">
        <f>AVERAGE(ввод!F69:I69)</f>
        <v>99.282620493225025</v>
      </c>
      <c r="B72" s="33">
        <f ca="1">IF(ввод!D69="","",OFFSET(q!A71,w!$B$48,0,1,1)-парам!$B$8)</f>
        <v>-0.71737950677497508</v>
      </c>
      <c r="C72" s="9">
        <f t="shared" ca="1" si="4"/>
        <v>-0.71699999999999997</v>
      </c>
      <c r="E72" s="9">
        <f>MAX(w!B146:E146)</f>
        <v>99.305142891197619</v>
      </c>
      <c r="F72" s="9">
        <f t="shared" si="6"/>
        <v>99.3</v>
      </c>
      <c r="G72" s="9">
        <f>MIN(w!B146:E146)</f>
        <v>99.260098095252431</v>
      </c>
      <c r="H72" s="9">
        <f t="shared" si="5"/>
        <v>99.3</v>
      </c>
    </row>
    <row r="73" spans="1:8" x14ac:dyDescent="0.25">
      <c r="A73" s="11">
        <f>AVERAGE(ввод!F70:I70)</f>
        <v>98.605039107006803</v>
      </c>
      <c r="B73" s="33">
        <f ca="1">IF(ввод!D70="","",OFFSET(q!A72,w!$B$48,0,1,1)-парам!$B$8)</f>
        <v>-1.3949608929931969</v>
      </c>
      <c r="C73" s="9">
        <f t="shared" ca="1" si="4"/>
        <v>-1.39</v>
      </c>
      <c r="E73" s="9">
        <f>MAX(w!B147:E147)</f>
        <v>99.652915341868535</v>
      </c>
      <c r="F73" s="9">
        <f t="shared" si="6"/>
        <v>99.7</v>
      </c>
      <c r="G73" s="9">
        <f>MIN(w!B147:E147)</f>
        <v>97.557162872145057</v>
      </c>
      <c r="H73" s="9">
        <f t="shared" si="5"/>
        <v>97.6</v>
      </c>
    </row>
    <row r="74" spans="1:8" x14ac:dyDescent="0.25">
      <c r="A74" s="11">
        <f>AVERAGE(ввод!F71:I71)</f>
        <v>99.224395249247621</v>
      </c>
      <c r="B74" s="33">
        <f ca="1">IF(ввод!D71="","",OFFSET(q!A73,w!$B$48,0,1,1)-парам!$B$8)</f>
        <v>-0.77560475075237889</v>
      </c>
      <c r="C74" s="9">
        <f t="shared" ca="1" si="4"/>
        <v>-0.77600000000000002</v>
      </c>
      <c r="E74" s="9">
        <f>MAX(w!B148:E148)</f>
        <v>99.305319493841935</v>
      </c>
      <c r="F74" s="9">
        <f t="shared" si="6"/>
        <v>99.3</v>
      </c>
      <c r="G74" s="9">
        <f>MIN(w!B148:E148)</f>
        <v>99.143471004653307</v>
      </c>
      <c r="H74" s="9">
        <f t="shared" si="5"/>
        <v>99.1</v>
      </c>
    </row>
    <row r="75" spans="1:8" x14ac:dyDescent="0.25">
      <c r="A75" s="11">
        <f>AVERAGE(ввод!F72:I72)</f>
        <v>99.979368894852797</v>
      </c>
      <c r="B75" s="33">
        <f ca="1">IF(ввод!D72="","",OFFSET(q!A74,w!$B$48,0,1,1)-парам!$B$8)</f>
        <v>-2.0631105147202788E-2</v>
      </c>
      <c r="C75" s="9">
        <f t="shared" ca="1" si="4"/>
        <v>-2.06E-2</v>
      </c>
      <c r="E75" s="9">
        <f>MAX(w!B149:E149)</f>
        <v>101.09468588460351</v>
      </c>
      <c r="F75" s="9">
        <f t="shared" si="6"/>
        <v>101.1</v>
      </c>
      <c r="G75" s="9">
        <f>MIN(w!B149:E149)</f>
        <v>98.864051905102087</v>
      </c>
      <c r="H75" s="9">
        <f t="shared" si="5"/>
        <v>98.9</v>
      </c>
    </row>
    <row r="76" spans="1:8" x14ac:dyDescent="0.25">
      <c r="A76" s="11">
        <f>AVERAGE(ввод!F73:I73)</f>
        <v>98.577415625141811</v>
      </c>
      <c r="B76" s="33">
        <f ca="1">IF(ввод!D73="","",OFFSET(q!A75,w!$B$48,0,1,1)-парам!$B$8)</f>
        <v>-1.4225843748581894</v>
      </c>
      <c r="C76" s="9">
        <f t="shared" ca="1" si="4"/>
        <v>-1.42</v>
      </c>
      <c r="E76" s="9">
        <f>MAX(w!B150:E150)</f>
        <v>98.68454830261706</v>
      </c>
      <c r="F76" s="9">
        <f t="shared" si="6"/>
        <v>98.7</v>
      </c>
      <c r="G76" s="9">
        <f>MIN(w!B150:E150)</f>
        <v>98.470282947666561</v>
      </c>
      <c r="H76" s="9">
        <f t="shared" si="5"/>
        <v>98.5</v>
      </c>
    </row>
    <row r="77" spans="1:8" x14ac:dyDescent="0.25">
      <c r="A77" s="11">
        <f>AVERAGE(ввод!F74:I74)</f>
        <v>101.14287613878165</v>
      </c>
      <c r="B77" s="33">
        <f ca="1">IF(ввод!D74="","",OFFSET(q!A76,w!$B$48,0,1,1)-парам!$B$8)</f>
        <v>1.1428761387816451</v>
      </c>
      <c r="C77" s="9">
        <f t="shared" ca="1" si="4"/>
        <v>1.1399999999999999</v>
      </c>
      <c r="E77" s="9">
        <f>MAX(w!B151:E151)</f>
        <v>101.92297796655515</v>
      </c>
      <c r="F77" s="9">
        <f t="shared" si="6"/>
        <v>101.9</v>
      </c>
      <c r="G77" s="9">
        <f>MIN(w!B151:E151)</f>
        <v>100.36277431100812</v>
      </c>
      <c r="H77" s="9">
        <f t="shared" si="5"/>
        <v>100.4</v>
      </c>
    </row>
    <row r="78" spans="1:8" x14ac:dyDescent="0.25">
      <c r="A78" s="11">
        <f>AVERAGE(ввод!F75:I75)</f>
        <v>99.793197094584428</v>
      </c>
      <c r="B78" s="33">
        <f ca="1">IF(ввод!D75="","",OFFSET(q!A77,w!$B$48,0,1,1)-парам!$B$8)</f>
        <v>-0.20680290541557156</v>
      </c>
      <c r="C78" s="9">
        <f t="shared" ca="1" si="4"/>
        <v>-0.20699999999999999</v>
      </c>
      <c r="E78" s="9">
        <f>MAX(w!B152:E152)</f>
        <v>101.18317508307972</v>
      </c>
      <c r="F78" s="9">
        <f t="shared" si="6"/>
        <v>101.2</v>
      </c>
      <c r="G78" s="9">
        <f>MIN(w!B152:E152)</f>
        <v>98.403219106089153</v>
      </c>
      <c r="H78" s="9">
        <f t="shared" si="5"/>
        <v>98.4</v>
      </c>
    </row>
    <row r="79" spans="1:8" x14ac:dyDescent="0.25">
      <c r="A79" s="11">
        <f>AVERAGE(ввод!F76:I76)</f>
        <v>99.868209383543217</v>
      </c>
      <c r="B79" s="33">
        <f ca="1">IF(ввод!D76="","",OFFSET(q!A78,w!$B$48,0,1,1)-парам!$B$8)</f>
        <v>-0.13179061645678303</v>
      </c>
      <c r="C79" s="9">
        <f t="shared" ca="1" si="4"/>
        <v>-0.13200000000000001</v>
      </c>
      <c r="E79" s="9">
        <f>MAX(w!B153:E153)</f>
        <v>100.26955201428621</v>
      </c>
      <c r="F79" s="9">
        <f t="shared" si="6"/>
        <v>100.3</v>
      </c>
      <c r="G79" s="9">
        <f>MIN(w!B153:E153)</f>
        <v>99.466866752800229</v>
      </c>
      <c r="H79" s="9">
        <f t="shared" si="5"/>
        <v>99.5</v>
      </c>
    </row>
    <row r="80" spans="1:8" x14ac:dyDescent="0.25">
      <c r="A80" s="11">
        <f>AVERAGE(ввод!F77:I77)</f>
        <v>99.712442526954817</v>
      </c>
      <c r="B80" s="33">
        <f ca="1">IF(ввод!D77="","",OFFSET(q!A79,w!$B$48,0,1,1)-парам!$B$8)</f>
        <v>-0.28755747304518309</v>
      </c>
      <c r="C80" s="9">
        <f t="shared" ca="1" si="4"/>
        <v>-0.28799999999999998</v>
      </c>
      <c r="E80" s="9">
        <f>MAX(w!B154:E154)</f>
        <v>100.30502878008946</v>
      </c>
      <c r="F80" s="9">
        <f t="shared" si="6"/>
        <v>100.3</v>
      </c>
      <c r="G80" s="9">
        <f>MIN(w!B154:E154)</f>
        <v>99.119856273820162</v>
      </c>
      <c r="H80" s="9">
        <f t="shared" si="5"/>
        <v>99.1</v>
      </c>
    </row>
    <row r="81" spans="1:8" x14ac:dyDescent="0.25">
      <c r="A81" s="11">
        <f>AVERAGE(ввод!F78:I78)</f>
        <v>99.3356626331163</v>
      </c>
      <c r="B81" s="33">
        <f ca="1">IF(ввод!D78="","",OFFSET(q!A80,w!$B$48,0,1,1)-парам!$B$8)</f>
        <v>-0.66433736688370004</v>
      </c>
      <c r="C81" s="9">
        <f t="shared" ca="1" si="4"/>
        <v>-0.66400000000000003</v>
      </c>
      <c r="E81" s="9">
        <f>MAX(w!B155:E155)</f>
        <v>100.34087608290605</v>
      </c>
      <c r="F81" s="9">
        <f t="shared" si="6"/>
        <v>100.3</v>
      </c>
      <c r="G81" s="9">
        <f>MIN(w!B155:E155)</f>
        <v>98.330449183326536</v>
      </c>
      <c r="H81" s="9">
        <f t="shared" si="5"/>
        <v>98.3</v>
      </c>
    </row>
    <row r="82" spans="1:8" x14ac:dyDescent="0.25">
      <c r="A82" s="11">
        <f>AVERAGE(ввод!F79:I79)</f>
        <v>100.1393203123417</v>
      </c>
      <c r="B82" s="33">
        <f ca="1">IF(ввод!D79="","",OFFSET(q!A81,w!$B$48,0,1,1)-парам!$B$8)</f>
        <v>0.13932031234169528</v>
      </c>
      <c r="C82" s="9">
        <f t="shared" ca="1" si="4"/>
        <v>0.13900000000000001</v>
      </c>
      <c r="E82" s="9">
        <f>MAX(w!B156:E156)</f>
        <v>100.3985375225753</v>
      </c>
      <c r="F82" s="9">
        <f t="shared" si="6"/>
        <v>100.4</v>
      </c>
      <c r="G82" s="9">
        <f>MIN(w!B156:E156)</f>
        <v>99.880103102108095</v>
      </c>
      <c r="H82" s="9">
        <f t="shared" si="5"/>
        <v>99.9</v>
      </c>
    </row>
    <row r="83" spans="1:8" x14ac:dyDescent="0.25">
      <c r="A83" s="11">
        <f>AVERAGE(ввод!F80:I80)</f>
        <v>99.959514483624474</v>
      </c>
      <c r="B83" s="33">
        <f ca="1">IF(ввод!D80="","",OFFSET(q!A82,w!$B$48,0,1,1)-парам!$B$8)</f>
        <v>-4.0485516375525776E-2</v>
      </c>
      <c r="C83" s="9">
        <f t="shared" ca="1" si="4"/>
        <v>-4.0500000000000001E-2</v>
      </c>
      <c r="E83" s="9">
        <f>MAX(w!B157:E157)</f>
        <v>100.51843145918886</v>
      </c>
      <c r="F83" s="9">
        <f t="shared" si="6"/>
        <v>100.5</v>
      </c>
      <c r="G83" s="9">
        <f>MIN(w!B157:E157)</f>
        <v>99.400597508060073</v>
      </c>
      <c r="H83" s="9">
        <f t="shared" si="5"/>
        <v>99.4</v>
      </c>
    </row>
    <row r="84" spans="1:8" x14ac:dyDescent="0.25">
      <c r="A84" s="11">
        <f>AVERAGE(ввод!F81:I81)</f>
        <v>99.917626132149906</v>
      </c>
      <c r="B84" s="33">
        <f ca="1">IF(ввод!D81="","",OFFSET(q!A83,w!$B$48,0,1,1)-парам!$B$8)</f>
        <v>-8.2373867850094484E-2</v>
      </c>
      <c r="C84" s="9">
        <f t="shared" ca="1" si="4"/>
        <v>-8.2400000000000001E-2</v>
      </c>
      <c r="E84" s="9">
        <f>MAX(w!B158:E158)</f>
        <v>100.06740785965521</v>
      </c>
      <c r="F84" s="9">
        <f t="shared" si="6"/>
        <v>100.1</v>
      </c>
      <c r="G84" s="9">
        <f>MIN(w!B158:E158)</f>
        <v>99.767844404644606</v>
      </c>
      <c r="H84" s="9">
        <f t="shared" si="5"/>
        <v>99.8</v>
      </c>
    </row>
    <row r="85" spans="1:8" x14ac:dyDescent="0.25">
      <c r="A85" s="11">
        <f>AVERAGE(ввод!F82:I82)</f>
        <v>100.4729899845745</v>
      </c>
      <c r="B85" s="33">
        <f ca="1">IF(ввод!D82="","",OFFSET(q!A84,w!$B$48,0,1,1)-парам!$B$8)</f>
        <v>0.4729899845744967</v>
      </c>
      <c r="C85" s="9">
        <f t="shared" ca="1" si="4"/>
        <v>0.47299999999999998</v>
      </c>
      <c r="E85" s="9">
        <f>MAX(w!B159:E159)</f>
        <v>100.83879140828695</v>
      </c>
      <c r="F85" s="9">
        <f t="shared" si="6"/>
        <v>100.8</v>
      </c>
      <c r="G85" s="9">
        <f>MIN(w!B159:E159)</f>
        <v>100.10718856086204</v>
      </c>
      <c r="H85" s="9">
        <f t="shared" si="5"/>
        <v>100.1</v>
      </c>
    </row>
    <row r="86" spans="1:8" x14ac:dyDescent="0.25">
      <c r="A86" s="11">
        <f>AVERAGE(ввод!F83:I83)</f>
        <v>99.99038129150334</v>
      </c>
      <c r="B86" s="33">
        <f ca="1">IF(ввод!D83="","",OFFSET(q!A85,w!$B$48,0,1,1)-парам!$B$8)</f>
        <v>-9.6187084966601333E-3</v>
      </c>
      <c r="C86" s="9">
        <f t="shared" ca="1" si="4"/>
        <v>-9.6200000000000001E-3</v>
      </c>
      <c r="E86" s="9">
        <f>MAX(w!B160:E160)</f>
        <v>100.13283458505732</v>
      </c>
      <c r="F86" s="9">
        <f t="shared" si="6"/>
        <v>100.1</v>
      </c>
      <c r="G86" s="9">
        <f>MIN(w!B160:E160)</f>
        <v>99.847927997949355</v>
      </c>
      <c r="H86" s="9">
        <f t="shared" si="5"/>
        <v>99.8</v>
      </c>
    </row>
    <row r="87" spans="1:8" x14ac:dyDescent="0.25">
      <c r="A87" s="11">
        <f>AVERAGE(ввод!F84:I84)</f>
        <v>99.525893408835003</v>
      </c>
      <c r="B87" s="33">
        <f ca="1">IF(ввод!D84="","",OFFSET(q!A86,w!$B$48,0,1,1)-парам!$B$8)</f>
        <v>-0.47410659116499687</v>
      </c>
      <c r="C87" s="9">
        <f t="shared" ca="1" si="4"/>
        <v>-0.47399999999999998</v>
      </c>
      <c r="E87" s="9">
        <f>MAX(w!B161:E161)</f>
        <v>100.08120153239328</v>
      </c>
      <c r="F87" s="9">
        <f t="shared" si="6"/>
        <v>100.1</v>
      </c>
      <c r="G87" s="9">
        <f>MIN(w!B161:E161)</f>
        <v>98.970585285276741</v>
      </c>
      <c r="H87" s="9">
        <f t="shared" si="5"/>
        <v>99</v>
      </c>
    </row>
    <row r="88" spans="1:8" x14ac:dyDescent="0.25">
      <c r="A88" s="11">
        <f>AVERAGE(ввод!F85:I85)</f>
        <v>98.876703896228406</v>
      </c>
      <c r="B88" s="33">
        <f ca="1">IF(ввод!D85="","",OFFSET(q!A87,w!$B$48,0,1,1)-парам!$B$8)</f>
        <v>-1.1232961037715938</v>
      </c>
      <c r="C88" s="9">
        <f t="shared" ca="1" si="4"/>
        <v>-1.1200000000000001</v>
      </c>
      <c r="E88" s="9">
        <f>MAX(w!B162:E162)</f>
        <v>99.88839404330264</v>
      </c>
      <c r="F88" s="9">
        <f t="shared" si="6"/>
        <v>99.9</v>
      </c>
      <c r="G88" s="9">
        <f>MIN(w!B162:E162)</f>
        <v>97.865013749154159</v>
      </c>
      <c r="H88" s="9">
        <f t="shared" si="5"/>
        <v>97.9</v>
      </c>
    </row>
    <row r="89" spans="1:8" x14ac:dyDescent="0.25">
      <c r="A89" s="11">
        <f>AVERAGE(ввод!F86:I86)</f>
        <v>100.07742866560488</v>
      </c>
      <c r="B89" s="33">
        <f ca="1">IF(ввод!D86="","",OFFSET(q!A88,w!$B$48,0,1,1)-парам!$B$8)</f>
        <v>7.7428665604884372E-2</v>
      </c>
      <c r="C89" s="9">
        <f t="shared" ca="1" si="4"/>
        <v>7.7399999999999997E-2</v>
      </c>
      <c r="E89" s="9">
        <f>MAX(w!B163:E163)</f>
        <v>100.28315761656762</v>
      </c>
      <c r="F89" s="9">
        <f t="shared" si="6"/>
        <v>100.3</v>
      </c>
      <c r="G89" s="9">
        <f>MIN(w!B163:E163)</f>
        <v>99.871699714642148</v>
      </c>
      <c r="H89" s="9">
        <f t="shared" si="5"/>
        <v>99.9</v>
      </c>
    </row>
    <row r="90" spans="1:8" x14ac:dyDescent="0.25">
      <c r="A90" s="11">
        <f>AVERAGE(ввод!F87:I87)</f>
        <v>99.845369902481309</v>
      </c>
      <c r="B90" s="33">
        <f ca="1">IF(ввод!D87="","",OFFSET(q!A89,w!$B$48,0,1,1)-парам!$B$8)</f>
        <v>-0.15463009751869095</v>
      </c>
      <c r="C90" s="9">
        <f t="shared" ca="1" si="4"/>
        <v>-0.155</v>
      </c>
      <c r="E90" s="9">
        <f>MAX(w!B164:E164)</f>
        <v>100.10545325396072</v>
      </c>
      <c r="F90" s="9">
        <f t="shared" si="6"/>
        <v>100.1</v>
      </c>
      <c r="G90" s="9">
        <f>MIN(w!B164:E164)</f>
        <v>99.5852865510019</v>
      </c>
      <c r="H90" s="9">
        <f t="shared" si="5"/>
        <v>99.6</v>
      </c>
    </row>
    <row r="91" spans="1:8" x14ac:dyDescent="0.25">
      <c r="A91" s="11">
        <f>AVERAGE(ввод!F88:I88)</f>
        <v>100.35900444228616</v>
      </c>
      <c r="B91" s="33">
        <f ca="1">IF(ввод!D88="","",OFFSET(q!A90,w!$B$48,0,1,1)-парам!$B$8)</f>
        <v>0.35900444228616379</v>
      </c>
      <c r="C91" s="9">
        <f t="shared" ca="1" si="4"/>
        <v>0.35899999999999999</v>
      </c>
      <c r="E91" s="9">
        <f>MAX(w!B165:E165)</f>
        <v>100.61185646200333</v>
      </c>
      <c r="F91" s="9">
        <f t="shared" si="6"/>
        <v>100.6</v>
      </c>
      <c r="G91" s="9">
        <f>MIN(w!B165:E165)</f>
        <v>100.10615242256901</v>
      </c>
      <c r="H91" s="9">
        <f t="shared" si="5"/>
        <v>100.1</v>
      </c>
    </row>
    <row r="92" spans="1:8" x14ac:dyDescent="0.25">
      <c r="A92" s="11">
        <f>AVERAGE(ввод!F89:I89)</f>
        <v>99.136132821658521</v>
      </c>
      <c r="B92" s="33">
        <f ca="1">IF(ввод!D89="","",OFFSET(q!A91,w!$B$48,0,1,1)-парам!$B$8)</f>
        <v>-0.8638671783414793</v>
      </c>
      <c r="C92" s="9">
        <f t="shared" ca="1" si="4"/>
        <v>-0.86399999999999999</v>
      </c>
      <c r="E92" s="9">
        <f>MAX(w!B166:E166)</f>
        <v>99.437771848546944</v>
      </c>
      <c r="F92" s="9">
        <f t="shared" si="6"/>
        <v>99.4</v>
      </c>
      <c r="G92" s="9">
        <f>MIN(w!B166:E166)</f>
        <v>98.834493794770083</v>
      </c>
      <c r="H92" s="9">
        <f t="shared" si="5"/>
        <v>98.8</v>
      </c>
    </row>
    <row r="93" spans="1:8" x14ac:dyDescent="0.25">
      <c r="A93" s="11">
        <f>AVERAGE(ввод!F90:I90)</f>
        <v>98.427415065205679</v>
      </c>
      <c r="B93" s="33">
        <f ca="1">IF(ввод!D90="","",OFFSET(q!A92,w!$B$48,0,1,1)-парам!$B$8)</f>
        <v>-1.572584934794321</v>
      </c>
      <c r="C93" s="9">
        <f t="shared" ca="1" si="4"/>
        <v>-1.57</v>
      </c>
      <c r="E93" s="9">
        <f>MAX(w!B167:E167)</f>
        <v>100.06898428785344</v>
      </c>
      <c r="F93" s="9">
        <f t="shared" si="6"/>
        <v>100.1</v>
      </c>
      <c r="G93" s="9">
        <f>MIN(w!B167:E167)</f>
        <v>96.785845842557919</v>
      </c>
      <c r="H93" s="9">
        <f t="shared" si="5"/>
        <v>96.8</v>
      </c>
    </row>
    <row r="94" spans="1:8" x14ac:dyDescent="0.25">
      <c r="A94" s="11">
        <f>AVERAGE(ввод!F91:I91)</f>
        <v>98.870452696261424</v>
      </c>
      <c r="B94" s="33">
        <f ca="1">IF(ввод!D91="","",OFFSET(q!A93,w!$B$48,0,1,1)-парам!$B$8)</f>
        <v>-1.1295473037385761</v>
      </c>
      <c r="C94" s="9">
        <f t="shared" ca="1" si="4"/>
        <v>-1.1299999999999999</v>
      </c>
      <c r="E94" s="9">
        <f>MAX(w!B168:E168)</f>
        <v>99.060118634111916</v>
      </c>
      <c r="F94" s="9">
        <f t="shared" si="6"/>
        <v>99.1</v>
      </c>
      <c r="G94" s="9">
        <f>MIN(w!B168:E168)</f>
        <v>98.680786758410932</v>
      </c>
      <c r="H94" s="9">
        <f t="shared" si="5"/>
        <v>98.7</v>
      </c>
    </row>
    <row r="95" spans="1:8" x14ac:dyDescent="0.25">
      <c r="A95" s="11">
        <f>AVERAGE(ввод!F92:I92)</f>
        <v>100.1026852834902</v>
      </c>
      <c r="B95" s="33">
        <f ca="1">IF(ввод!D92="","",OFFSET(q!A94,w!$B$48,0,1,1)-парам!$B$8)</f>
        <v>0.10268528349020301</v>
      </c>
      <c r="C95" s="9">
        <f t="shared" ca="1" si="4"/>
        <v>0.10299999999999999</v>
      </c>
      <c r="E95" s="9">
        <f>MAX(w!B169:E169)</f>
        <v>100.62242525882468</v>
      </c>
      <c r="F95" s="9">
        <f t="shared" si="6"/>
        <v>100.6</v>
      </c>
      <c r="G95" s="9">
        <f>MIN(w!B169:E169)</f>
        <v>99.582945308155729</v>
      </c>
      <c r="H95" s="9">
        <f t="shared" si="5"/>
        <v>99.6</v>
      </c>
    </row>
    <row r="96" spans="1:8" x14ac:dyDescent="0.25">
      <c r="A96" s="11">
        <f>AVERAGE(ввод!F93:I93)</f>
        <v>100.5734680645611</v>
      </c>
      <c r="B96" s="33">
        <f ca="1">IF(ввод!D93="","",OFFSET(q!A95,w!$B$48,0,1,1)-парам!$B$8)</f>
        <v>0.57346806456109789</v>
      </c>
      <c r="C96" s="9">
        <f t="shared" ca="1" si="4"/>
        <v>0.57299999999999995</v>
      </c>
      <c r="E96" s="9">
        <f>MAX(w!B170:E170)</f>
        <v>101.27574600872556</v>
      </c>
      <c r="F96" s="9">
        <f t="shared" si="6"/>
        <v>101.3</v>
      </c>
      <c r="G96" s="9">
        <f>MIN(w!B170:E170)</f>
        <v>99.871190120396633</v>
      </c>
      <c r="H96" s="9">
        <f t="shared" si="5"/>
        <v>99.9</v>
      </c>
    </row>
    <row r="97" spans="1:8" x14ac:dyDescent="0.25">
      <c r="A97" s="11">
        <f>AVERAGE(ввод!F94:I94)</f>
        <v>100.34041622648147</v>
      </c>
      <c r="B97" s="33">
        <f ca="1">IF(ввод!D94="","",OFFSET(q!A96,w!$B$48,0,1,1)-парам!$B$8)</f>
        <v>0.34041622648146586</v>
      </c>
      <c r="C97" s="9">
        <f t="shared" ca="1" si="4"/>
        <v>0.34</v>
      </c>
      <c r="E97" s="9">
        <f>MAX(w!B171:E171)</f>
        <v>100.51729517121794</v>
      </c>
      <c r="F97" s="9">
        <f t="shared" si="6"/>
        <v>100.5</v>
      </c>
      <c r="G97" s="9">
        <f>MIN(w!B171:E171)</f>
        <v>100.16353728174499</v>
      </c>
      <c r="H97" s="9">
        <f t="shared" si="5"/>
        <v>100.2</v>
      </c>
    </row>
    <row r="98" spans="1:8" x14ac:dyDescent="0.25">
      <c r="A98" s="11">
        <f>AVERAGE(ввод!F95:I95)</f>
        <v>98.542134830360894</v>
      </c>
      <c r="B98" s="33">
        <f ca="1">IF(ввод!D95="","",OFFSET(q!A97,w!$B$48,0,1,1)-парам!$B$8)</f>
        <v>-1.4578651696391063</v>
      </c>
      <c r="C98" s="9">
        <f t="shared" ca="1" si="4"/>
        <v>-1.46</v>
      </c>
      <c r="E98" s="9">
        <f>MAX(w!B172:E172)</f>
        <v>99.435583286926857</v>
      </c>
      <c r="F98" s="9">
        <f t="shared" si="6"/>
        <v>99.4</v>
      </c>
      <c r="G98" s="9">
        <f>MIN(w!B172:E172)</f>
        <v>97.648686373794931</v>
      </c>
      <c r="H98" s="9">
        <f t="shared" si="5"/>
        <v>97.6</v>
      </c>
    </row>
    <row r="99" spans="1:8" x14ac:dyDescent="0.25">
      <c r="A99" s="11">
        <f>AVERAGE(ввод!F96:I96)</f>
        <v>99.502444902207969</v>
      </c>
      <c r="B99" s="33">
        <f ca="1">IF(ввод!D96="","",OFFSET(q!A98,w!$B$48,0,1,1)-парам!$B$8)</f>
        <v>-0.49755509779203067</v>
      </c>
      <c r="C99" s="9">
        <f t="shared" ca="1" si="4"/>
        <v>-0.498</v>
      </c>
      <c r="E99" s="9">
        <f>MAX(w!B173:E173)</f>
        <v>100.11834219193605</v>
      </c>
      <c r="F99" s="9">
        <f t="shared" si="6"/>
        <v>100.1</v>
      </c>
      <c r="G99" s="9">
        <f>MIN(w!B173:E173)</f>
        <v>98.886547612479902</v>
      </c>
      <c r="H99" s="9">
        <f t="shared" si="5"/>
        <v>98.9</v>
      </c>
    </row>
    <row r="100" spans="1:8" x14ac:dyDescent="0.25">
      <c r="A100" s="11">
        <f>AVERAGE(ввод!F97:I97)</f>
        <v>99.897400691057953</v>
      </c>
      <c r="B100" s="33">
        <f ca="1">IF(ввод!D97="","",OFFSET(q!A99,w!$B$48,0,1,1)-парам!$B$8)</f>
        <v>-0.10259930894204672</v>
      </c>
      <c r="C100" s="9">
        <f t="shared" ca="1" si="4"/>
        <v>-0.10299999999999999</v>
      </c>
      <c r="E100" s="9">
        <f>MAX(w!B174:E174)</f>
        <v>99.965641333666895</v>
      </c>
      <c r="F100" s="9">
        <f t="shared" si="6"/>
        <v>100</v>
      </c>
      <c r="G100" s="9">
        <f>MIN(w!B174:E174)</f>
        <v>99.829160048449012</v>
      </c>
      <c r="H100" s="9">
        <f t="shared" si="5"/>
        <v>99.8</v>
      </c>
    </row>
    <row r="101" spans="1:8" x14ac:dyDescent="0.25">
      <c r="A101" s="11">
        <f>AVERAGE(ввод!F98:I98)</f>
        <v>98.770920462753196</v>
      </c>
      <c r="B101" s="33">
        <f ca="1">IF(ввод!D98="","",OFFSET(q!A100,w!$B$48,0,1,1)-парам!$B$8)</f>
        <v>-1.229079537246804</v>
      </c>
      <c r="C101" s="9">
        <f t="shared" ca="1" si="4"/>
        <v>-1.23</v>
      </c>
      <c r="E101" s="9">
        <f>MAX(w!B175:E175)</f>
        <v>99.073040908664595</v>
      </c>
      <c r="F101" s="9">
        <f t="shared" si="6"/>
        <v>99.1</v>
      </c>
      <c r="G101" s="9">
        <f>MIN(w!B175:E175)</f>
        <v>98.468800016841783</v>
      </c>
      <c r="H101" s="9">
        <f t="shared" si="5"/>
        <v>98.5</v>
      </c>
    </row>
    <row r="102" spans="1:8" x14ac:dyDescent="0.25">
      <c r="A102" s="11">
        <f>AVERAGE(ввод!F99:I99)</f>
        <v>101.72477258753929</v>
      </c>
      <c r="B102" s="33">
        <f ca="1">IF(ввод!D99="","",OFFSET(q!A101,w!$B$48,0,1,1)-парам!$B$8)</f>
        <v>1.7247725875392916</v>
      </c>
      <c r="C102" s="9">
        <f t="shared" ca="1" si="4"/>
        <v>1.72</v>
      </c>
      <c r="E102" s="9">
        <f>MAX(w!B176:E176)</f>
        <v>102.3385727331836</v>
      </c>
      <c r="F102" s="9">
        <f t="shared" si="6"/>
        <v>102.3</v>
      </c>
      <c r="G102" s="9">
        <f>MIN(w!B176:E176)</f>
        <v>101.11097244189497</v>
      </c>
      <c r="H102" s="9">
        <f t="shared" si="5"/>
        <v>101.1</v>
      </c>
    </row>
    <row r="103" spans="1:8" x14ac:dyDescent="0.25">
      <c r="A103" s="11">
        <f>AVERAGE(ввод!F100:I100)</f>
        <v>100.9094790618521</v>
      </c>
      <c r="B103" s="33">
        <f ca="1">IF(ввод!D100="","",OFFSET(q!A102,w!$B$48,0,1,1)-парам!$B$8)</f>
        <v>0.90947906185209604</v>
      </c>
      <c r="C103" s="9">
        <f t="shared" ca="1" si="4"/>
        <v>0.90900000000000003</v>
      </c>
      <c r="E103" s="9">
        <f>MAX(w!B177:E177)</f>
        <v>101.61928133777667</v>
      </c>
      <c r="F103" s="9">
        <f t="shared" si="6"/>
        <v>101.6</v>
      </c>
      <c r="G103" s="9">
        <f>MIN(w!B177:E177)</f>
        <v>100.19967678592751</v>
      </c>
      <c r="H103" s="9">
        <f t="shared" si="5"/>
        <v>100.2</v>
      </c>
    </row>
    <row r="104" spans="1:8" x14ac:dyDescent="0.25">
      <c r="A104" s="11">
        <f>AVERAGE(ввод!F101:I101)</f>
        <v>100.50902997030809</v>
      </c>
      <c r="B104" s="33">
        <f ca="1">IF(ввод!D101="","",OFFSET(q!A103,w!$B$48,0,1,1)-парам!$B$8)</f>
        <v>0.50902997030809161</v>
      </c>
      <c r="C104" s="9">
        <f t="shared" ca="1" si="4"/>
        <v>0.50900000000000001</v>
      </c>
      <c r="E104" s="9">
        <f>MAX(w!B178:E178)</f>
        <v>100.82537202295634</v>
      </c>
      <c r="F104" s="9">
        <f t="shared" si="6"/>
        <v>100.8</v>
      </c>
      <c r="G104" s="9">
        <f>MIN(w!B178:E178)</f>
        <v>100.19268791765985</v>
      </c>
      <c r="H104" s="9">
        <f t="shared" si="5"/>
        <v>100.2</v>
      </c>
    </row>
    <row r="105" spans="1:8" x14ac:dyDescent="0.25">
      <c r="A105" s="11">
        <f>AVERAGE(ввод!F102:I102)</f>
        <v>100.57930913481192</v>
      </c>
      <c r="B105" s="33">
        <f ca="1">IF(ввод!D102="","",OFFSET(q!A104,w!$B$48,0,1,1)-парам!$B$8)</f>
        <v>0.57930913481192192</v>
      </c>
      <c r="C105" s="9">
        <f t="shared" ca="1" si="4"/>
        <v>0.57899999999999996</v>
      </c>
      <c r="E105" s="9">
        <f>MAX(w!B179:E179)</f>
        <v>100.64693407743692</v>
      </c>
      <c r="F105" s="9">
        <f t="shared" si="6"/>
        <v>100.6</v>
      </c>
      <c r="G105" s="9">
        <f>MIN(w!B179:E179)</f>
        <v>100.51168419218691</v>
      </c>
      <c r="H105" s="9">
        <f t="shared" si="5"/>
        <v>100.5</v>
      </c>
    </row>
    <row r="106" spans="1:8" x14ac:dyDescent="0.25">
      <c r="A106" s="11">
        <f>AVERAGE(ввод!F103:I103)</f>
        <v>100.05115136859726</v>
      </c>
      <c r="B106" s="33">
        <f ca="1">IF(ввод!D103="","",OFFSET(q!A105,w!$B$48,0,1,1)-парам!$B$8)</f>
        <v>5.1151368597260216E-2</v>
      </c>
      <c r="C106" s="9">
        <f t="shared" ca="1" si="4"/>
        <v>5.1200000000000002E-2</v>
      </c>
      <c r="E106" s="9">
        <f>MAX(w!B180:E180)</f>
        <v>101.17973593237988</v>
      </c>
      <c r="F106" s="9">
        <f t="shared" si="6"/>
        <v>101.2</v>
      </c>
      <c r="G106" s="9">
        <f>MIN(w!B180:E180)</f>
        <v>98.922566804814636</v>
      </c>
      <c r="H106" s="9">
        <f t="shared" si="5"/>
        <v>98.9</v>
      </c>
    </row>
    <row r="107" spans="1:8" x14ac:dyDescent="0.25">
      <c r="A107" s="11">
        <f>AVERAGE(ввод!F104:I104)</f>
        <v>100.15137486526258</v>
      </c>
      <c r="B107" s="33">
        <f ca="1">IF(ввод!D104="","",OFFSET(q!A106,w!$B$48,0,1,1)-парам!$B$8)</f>
        <v>0.15137486526258215</v>
      </c>
      <c r="C107" s="9">
        <f t="shared" ca="1" si="4"/>
        <v>0.151</v>
      </c>
      <c r="E107" s="9">
        <f>MAX(w!B181:E181)</f>
        <v>100.28994683538893</v>
      </c>
      <c r="F107" s="9">
        <f t="shared" si="6"/>
        <v>100.3</v>
      </c>
      <c r="G107" s="9">
        <f>MIN(w!B181:E181)</f>
        <v>100.01280289513623</v>
      </c>
      <c r="H107" s="9">
        <f t="shared" si="5"/>
        <v>100</v>
      </c>
    </row>
    <row r="108" spans="1:8" x14ac:dyDescent="0.25">
      <c r="A108" s="11">
        <f>AVERAGE(ввод!F105:I105)</f>
        <v>100.39742063303613</v>
      </c>
      <c r="B108" s="33">
        <f ca="1">IF(ввод!D105="","",OFFSET(q!A107,w!$B$48,0,1,1)-парам!$B$8)</f>
        <v>0.39742063303613406</v>
      </c>
      <c r="C108" s="9">
        <f t="shared" ca="1" si="4"/>
        <v>0.39700000000000002</v>
      </c>
      <c r="E108" s="9">
        <f>MAX(w!B182:E182)</f>
        <v>101.84603079937754</v>
      </c>
      <c r="F108" s="9">
        <f t="shared" si="6"/>
        <v>101.8</v>
      </c>
      <c r="G108" s="9">
        <f>MIN(w!B182:E182)</f>
        <v>98.948810466694724</v>
      </c>
      <c r="H108" s="9">
        <f t="shared" si="5"/>
        <v>98.9</v>
      </c>
    </row>
    <row r="109" spans="1:8" x14ac:dyDescent="0.25">
      <c r="A109" s="11">
        <f>AVERAGE(ввод!F106:I106)</f>
        <v>100.25961756744239</v>
      </c>
      <c r="B109" s="33">
        <f ca="1">IF(ввод!D106="","",OFFSET(q!A108,w!$B$48,0,1,1)-парам!$B$8)</f>
        <v>0.2596175674423904</v>
      </c>
      <c r="C109" s="9">
        <f t="shared" ca="1" si="4"/>
        <v>0.26</v>
      </c>
      <c r="E109" s="9">
        <f>MAX(w!B183:E183)</f>
        <v>101.0260720366413</v>
      </c>
      <c r="F109" s="9">
        <f t="shared" si="6"/>
        <v>101</v>
      </c>
      <c r="G109" s="9">
        <f>MIN(w!B183:E183)</f>
        <v>99.493163098243485</v>
      </c>
      <c r="H109" s="9">
        <f t="shared" si="5"/>
        <v>99.5</v>
      </c>
    </row>
    <row r="110" spans="1:8" x14ac:dyDescent="0.25">
      <c r="A110" s="11">
        <f>AVERAGE(ввод!F107:I107)</f>
        <v>101.21298952031472</v>
      </c>
      <c r="B110" s="33">
        <f ca="1">IF(ввод!D107="","",OFFSET(q!A109,w!$B$48,0,1,1)-парам!$B$8)</f>
        <v>1.2129895203147214</v>
      </c>
      <c r="C110" s="9">
        <f t="shared" ca="1" si="4"/>
        <v>1.21</v>
      </c>
      <c r="E110" s="9">
        <f>MAX(w!B184:E184)</f>
        <v>101.74160002846972</v>
      </c>
      <c r="F110" s="9">
        <f t="shared" si="6"/>
        <v>101.7</v>
      </c>
      <c r="G110" s="9">
        <f>MIN(w!B184:E184)</f>
        <v>100.68437901215972</v>
      </c>
      <c r="H110" s="9">
        <f t="shared" si="5"/>
        <v>100.7</v>
      </c>
    </row>
    <row r="111" spans="1:8" x14ac:dyDescent="0.25">
      <c r="A111" s="11">
        <f>AVERAGE(ввод!F108:I108)</f>
        <v>99.714289532348431</v>
      </c>
      <c r="B111" s="33">
        <f ca="1">IF(ввод!D108="","",OFFSET(q!A110,w!$B$48,0,1,1)-парам!$B$8)</f>
        <v>-0.28571046765156893</v>
      </c>
      <c r="C111" s="9">
        <f t="shared" ca="1" si="4"/>
        <v>-0.28599999999999998</v>
      </c>
      <c r="E111" s="9">
        <f>MAX(w!B185:E185)</f>
        <v>100.56998504512387</v>
      </c>
      <c r="F111" s="9">
        <f t="shared" si="6"/>
        <v>100.6</v>
      </c>
      <c r="G111" s="9">
        <f>MIN(w!B185:E185)</f>
        <v>98.858594019572976</v>
      </c>
      <c r="H111" s="9">
        <f t="shared" si="5"/>
        <v>98.9</v>
      </c>
    </row>
    <row r="112" spans="1:8" x14ac:dyDescent="0.25">
      <c r="A112" s="11">
        <f>AVERAGE(ввод!F109:I109)</f>
        <v>100.28851793022457</v>
      </c>
      <c r="B112" s="33">
        <f ca="1">IF(ввод!D109="","",OFFSET(q!A111,w!$B$48,0,1,1)-парам!$B$8)</f>
        <v>0.28851793022457173</v>
      </c>
      <c r="C112" s="9">
        <f t="shared" ca="1" si="4"/>
        <v>0.28899999999999998</v>
      </c>
      <c r="E112" s="9">
        <f>MAX(w!B186:E186)</f>
        <v>100.68794919069387</v>
      </c>
      <c r="F112" s="9">
        <f t="shared" si="6"/>
        <v>100.7</v>
      </c>
      <c r="G112" s="9">
        <f>MIN(w!B186:E186)</f>
        <v>99.889086669755258</v>
      </c>
      <c r="H112" s="9">
        <f t="shared" si="5"/>
        <v>99.9</v>
      </c>
    </row>
    <row r="113" spans="1:8" x14ac:dyDescent="0.25">
      <c r="A113" s="11">
        <f>AVERAGE(ввод!F110:I110)</f>
        <v>100.80332235584871</v>
      </c>
      <c r="B113" s="33">
        <f ca="1">IF(ввод!D110="","",OFFSET(q!A112,w!$B$48,0,1,1)-парам!$B$8)</f>
        <v>0.80332235584870659</v>
      </c>
      <c r="C113" s="9">
        <f t="shared" ca="1" si="4"/>
        <v>0.80300000000000005</v>
      </c>
      <c r="E113" s="9">
        <f>MAX(w!B187:E187)</f>
        <v>101.86823873340775</v>
      </c>
      <c r="F113" s="9">
        <f t="shared" si="6"/>
        <v>101.9</v>
      </c>
      <c r="G113" s="9">
        <f>MIN(w!B187:E187)</f>
        <v>99.738405978289677</v>
      </c>
      <c r="H113" s="9">
        <f t="shared" si="5"/>
        <v>99.7</v>
      </c>
    </row>
    <row r="114" spans="1:8" x14ac:dyDescent="0.25">
      <c r="A114" s="11">
        <f>AVERAGE(ввод!F111:I111)</f>
        <v>99.806792678422894</v>
      </c>
      <c r="B114" s="33">
        <f ca="1">IF(ввод!D111="","",OFFSET(q!A113,w!$B$48,0,1,1)-парам!$B$8)</f>
        <v>-0.19320732157710552</v>
      </c>
      <c r="C114" s="9">
        <f t="shared" ca="1" si="4"/>
        <v>-0.193</v>
      </c>
      <c r="E114" s="9">
        <f>MAX(w!B188:E188)</f>
        <v>99.851610814967231</v>
      </c>
      <c r="F114" s="9">
        <f t="shared" si="6"/>
        <v>99.9</v>
      </c>
      <c r="G114" s="9">
        <f>MIN(w!B188:E188)</f>
        <v>99.761974541878558</v>
      </c>
      <c r="H114" s="9">
        <f t="shared" si="5"/>
        <v>99.8</v>
      </c>
    </row>
    <row r="115" spans="1:8" x14ac:dyDescent="0.25">
      <c r="A115" s="11">
        <f>AVERAGE(ввод!F112:I112)</f>
        <v>101.0603407988427</v>
      </c>
      <c r="B115" s="33">
        <f ca="1">IF(ввод!D112="","",OFFSET(q!A114,w!$B$48,0,1,1)-парам!$B$8)</f>
        <v>1.0603407988427023</v>
      </c>
      <c r="C115" s="9">
        <f t="shared" ca="1" si="4"/>
        <v>1.06</v>
      </c>
      <c r="E115" s="9">
        <f>MAX(w!B189:E189)</f>
        <v>101.39012698769791</v>
      </c>
      <c r="F115" s="9">
        <f t="shared" si="6"/>
        <v>101.4</v>
      </c>
      <c r="G115" s="9">
        <f>MIN(w!B189:E189)</f>
        <v>100.73055460998748</v>
      </c>
      <c r="H115" s="9">
        <f t="shared" si="5"/>
        <v>100.7</v>
      </c>
    </row>
    <row r="116" spans="1:8" x14ac:dyDescent="0.25">
      <c r="A116" s="11">
        <f>AVERAGE(ввод!F113:I113)</f>
        <v>100.78944267805788</v>
      </c>
      <c r="B116" s="33">
        <f ca="1">IF(ввод!D113="","",OFFSET(q!A115,w!$B$48,0,1,1)-парам!$B$8)</f>
        <v>0.78944267805788115</v>
      </c>
      <c r="C116" s="9">
        <f t="shared" ca="1" si="4"/>
        <v>0.78900000000000003</v>
      </c>
      <c r="E116" s="9">
        <f>MAX(w!B190:E190)</f>
        <v>101.17638389233099</v>
      </c>
      <c r="F116" s="9">
        <f t="shared" si="6"/>
        <v>101.2</v>
      </c>
      <c r="G116" s="9">
        <f>MIN(w!B190:E190)</f>
        <v>100.40250146378477</v>
      </c>
      <c r="H116" s="9">
        <f t="shared" si="5"/>
        <v>100.4</v>
      </c>
    </row>
    <row r="117" spans="1:8" x14ac:dyDescent="0.25">
      <c r="A117" s="11">
        <f>AVERAGE(ввод!F114:I114)</f>
        <v>100.41259274790659</v>
      </c>
      <c r="B117" s="33">
        <f ca="1">IF(ввод!D114="","",OFFSET(q!A116,w!$B$48,0,1,1)-парам!$B$8)</f>
        <v>0.41259274790658651</v>
      </c>
      <c r="C117" s="9">
        <f t="shared" ca="1" si="4"/>
        <v>0.41299999999999998</v>
      </c>
      <c r="E117" s="9">
        <f>MAX(w!B191:E191)</f>
        <v>101.16062910245438</v>
      </c>
      <c r="F117" s="9">
        <f t="shared" si="6"/>
        <v>101.2</v>
      </c>
      <c r="G117" s="9">
        <f>MIN(w!B191:E191)</f>
        <v>99.664556393358808</v>
      </c>
      <c r="H117" s="9">
        <f t="shared" si="5"/>
        <v>99.7</v>
      </c>
    </row>
    <row r="118" spans="1:8" x14ac:dyDescent="0.25">
      <c r="A118" s="11">
        <f>AVERAGE(ввод!F115:I115)</f>
        <v>99.336870161348301</v>
      </c>
      <c r="B118" s="33">
        <f ca="1">IF(ввод!D115="","",OFFSET(q!A117,w!$B$48,0,1,1)-парам!$B$8)</f>
        <v>-0.66312983865169883</v>
      </c>
      <c r="C118" s="9">
        <f t="shared" ca="1" si="4"/>
        <v>-0.66300000000000003</v>
      </c>
      <c r="E118" s="9">
        <f>MAX(w!B192:E192)</f>
        <v>100.14254562572145</v>
      </c>
      <c r="F118" s="9">
        <f t="shared" si="6"/>
        <v>100.1</v>
      </c>
      <c r="G118" s="9">
        <f>MIN(w!B192:E192)</f>
        <v>98.531194696975149</v>
      </c>
      <c r="H118" s="9">
        <f t="shared" si="5"/>
        <v>98.5</v>
      </c>
    </row>
    <row r="119" spans="1:8" x14ac:dyDescent="0.25">
      <c r="A119" s="11">
        <f>AVERAGE(ввод!F116:I116)</f>
        <v>100.16852942883304</v>
      </c>
      <c r="B119" s="33">
        <f ca="1">IF(ввод!D116="","",OFFSET(q!A118,w!$B$48,0,1,1)-парам!$B$8)</f>
        <v>0.16852942883303967</v>
      </c>
      <c r="C119" s="9">
        <f t="shared" ca="1" si="4"/>
        <v>0.16900000000000001</v>
      </c>
      <c r="E119" s="9">
        <f>MAX(w!B193:E193)</f>
        <v>100.65259006929109</v>
      </c>
      <c r="F119" s="9">
        <f t="shared" si="6"/>
        <v>100.7</v>
      </c>
      <c r="G119" s="9">
        <f>MIN(w!B193:E193)</f>
        <v>99.684468788374986</v>
      </c>
      <c r="H119" s="9">
        <f t="shared" si="5"/>
        <v>99.7</v>
      </c>
    </row>
    <row r="120" spans="1:8" x14ac:dyDescent="0.25">
      <c r="A120" s="11">
        <f>AVERAGE(ввод!F117:I117)</f>
        <v>101.32090608508824</v>
      </c>
      <c r="B120" s="33">
        <f ca="1">IF(ввод!D117="","",OFFSET(q!A119,w!$B$48,0,1,1)-парам!$B$8)</f>
        <v>1.3209060850882395</v>
      </c>
      <c r="C120" s="9">
        <f t="shared" ca="1" si="4"/>
        <v>1.32</v>
      </c>
      <c r="E120" s="9">
        <f>MAX(w!B194:E194)</f>
        <v>102.31845522161541</v>
      </c>
      <c r="F120" s="9">
        <f t="shared" si="6"/>
        <v>102.3</v>
      </c>
      <c r="G120" s="9">
        <f>MIN(w!B194:E194)</f>
        <v>100.32335694856106</v>
      </c>
      <c r="H120" s="9">
        <f t="shared" si="5"/>
        <v>100.3</v>
      </c>
    </row>
    <row r="121" spans="1:8" x14ac:dyDescent="0.25">
      <c r="A121" s="11">
        <f>AVERAGE(ввод!F118:I118)</f>
        <v>98.680525439547381</v>
      </c>
      <c r="B121" s="33">
        <f ca="1">IF(ввод!D118="","",OFFSET(q!A120,w!$B$48,0,1,1)-парам!$B$8)</f>
        <v>-1.319474560452619</v>
      </c>
      <c r="C121" s="9">
        <f t="shared" ca="1" si="4"/>
        <v>-1.32</v>
      </c>
      <c r="E121" s="9">
        <f>MAX(w!B195:E195)</f>
        <v>99.553463311167775</v>
      </c>
      <c r="F121" s="9">
        <f t="shared" si="6"/>
        <v>99.6</v>
      </c>
      <c r="G121" s="9">
        <f>MIN(w!B195:E195)</f>
        <v>97.807587567926987</v>
      </c>
      <c r="H121" s="9">
        <f t="shared" si="5"/>
        <v>97.8</v>
      </c>
    </row>
    <row r="122" spans="1:8" x14ac:dyDescent="0.25">
      <c r="A122" s="11">
        <f>AVERAGE(ввод!F119:I119)</f>
        <v>100.75484458294676</v>
      </c>
      <c r="B122" s="33">
        <f ca="1">IF(ввод!D119="","",OFFSET(q!A121,w!$B$48,0,1,1)-парам!$B$8)</f>
        <v>0.7548445829467596</v>
      </c>
      <c r="C122" s="9">
        <f t="shared" ca="1" si="4"/>
        <v>0.755</v>
      </c>
      <c r="E122" s="9">
        <f>MAX(w!B196:E196)</f>
        <v>100.76856581287942</v>
      </c>
      <c r="F122" s="9">
        <f t="shared" si="6"/>
        <v>100.8</v>
      </c>
      <c r="G122" s="9">
        <f>MIN(w!B196:E196)</f>
        <v>100.7411233530141</v>
      </c>
      <c r="H122" s="9">
        <f t="shared" si="5"/>
        <v>100.7</v>
      </c>
    </row>
    <row r="123" spans="1:8" x14ac:dyDescent="0.25">
      <c r="A123" s="11">
        <f>AVERAGE(ввод!F120:I120)</f>
        <v>99.362454237427528</v>
      </c>
      <c r="B123" s="33">
        <f ca="1">IF(ввод!D120="","",OFFSET(q!A122,w!$B$48,0,1,1)-парам!$B$8)</f>
        <v>-0.63754576257247209</v>
      </c>
      <c r="C123" s="9">
        <f t="shared" ca="1" si="4"/>
        <v>-0.63800000000000001</v>
      </c>
      <c r="E123" s="9">
        <f>MAX(w!B197:E197)</f>
        <v>99.685675985814811</v>
      </c>
      <c r="F123" s="9">
        <f t="shared" si="6"/>
        <v>99.7</v>
      </c>
      <c r="G123" s="9">
        <f>MIN(w!B197:E197)</f>
        <v>99.039232489040231</v>
      </c>
      <c r="H123" s="9">
        <f t="shared" si="5"/>
        <v>99</v>
      </c>
    </row>
    <row r="124" spans="1:8" x14ac:dyDescent="0.25">
      <c r="A124" s="11">
        <f>AVERAGE(ввод!F121:I121)</f>
        <v>99.030571307605598</v>
      </c>
      <c r="B124" s="33">
        <f ca="1">IF(ввод!D121="","",OFFSET(q!A123,w!$B$48,0,1,1)-парам!$B$8)</f>
        <v>-0.96942869239440199</v>
      </c>
      <c r="C124" s="9">
        <f t="shared" ca="1" si="4"/>
        <v>-0.96899999999999997</v>
      </c>
      <c r="E124" s="9">
        <f>MAX(w!B198:E198)</f>
        <v>99.254434900686491</v>
      </c>
      <c r="F124" s="9">
        <f t="shared" si="6"/>
        <v>99.3</v>
      </c>
      <c r="G124" s="9">
        <f>MIN(w!B198:E198)</f>
        <v>98.806707714524705</v>
      </c>
      <c r="H124" s="9">
        <f t="shared" si="5"/>
        <v>98.8</v>
      </c>
    </row>
    <row r="125" spans="1:8" x14ac:dyDescent="0.25">
      <c r="A125" s="11">
        <f>AVERAGE(ввод!F122:I122)</f>
        <v>100.60788488582472</v>
      </c>
      <c r="B125" s="33">
        <f ca="1">IF(ввод!D122="","",OFFSET(q!A124,w!$B$48,0,1,1)-парам!$B$8)</f>
        <v>0.607884885824717</v>
      </c>
      <c r="C125" s="9">
        <f t="shared" ca="1" si="4"/>
        <v>0.60799999999999998</v>
      </c>
      <c r="E125" s="9">
        <f>MAX(w!B199:E199)</f>
        <v>100.76906862443529</v>
      </c>
      <c r="F125" s="9">
        <f t="shared" si="6"/>
        <v>100.8</v>
      </c>
      <c r="G125" s="9">
        <f>MIN(w!B199:E199)</f>
        <v>100.44670114721416</v>
      </c>
      <c r="H125" s="9">
        <f t="shared" si="5"/>
        <v>100.4</v>
      </c>
    </row>
    <row r="126" spans="1:8" x14ac:dyDescent="0.25">
      <c r="A126" s="11">
        <f>AVERAGE(ввод!F123:I123)</f>
        <v>100.27315589031309</v>
      </c>
      <c r="B126" s="33">
        <f ca="1">IF(ввод!D123="","",OFFSET(q!A125,w!$B$48,0,1,1)-парам!$B$8)</f>
        <v>0.27315589031309173</v>
      </c>
      <c r="C126" s="9">
        <f t="shared" ca="1" si="4"/>
        <v>0.27300000000000002</v>
      </c>
      <c r="E126" s="9">
        <f>MAX(w!B200:E200)</f>
        <v>101.92616740643335</v>
      </c>
      <c r="F126" s="9">
        <f t="shared" si="6"/>
        <v>101.9</v>
      </c>
      <c r="G126" s="9">
        <f>MIN(w!B200:E200)</f>
        <v>98.620144374192819</v>
      </c>
      <c r="H126" s="9">
        <f t="shared" si="5"/>
        <v>98.6</v>
      </c>
    </row>
    <row r="127" spans="1:8" x14ac:dyDescent="0.25">
      <c r="A127" s="11">
        <f>AVERAGE(ввод!F124:I124)</f>
        <v>99.130950063171738</v>
      </c>
      <c r="B127" s="33">
        <f ca="1">IF(ввод!D124="","",OFFSET(q!A126,w!$B$48,0,1,1)-парам!$B$8)</f>
        <v>-0.86904993682826159</v>
      </c>
      <c r="C127" s="9">
        <f t="shared" ca="1" si="4"/>
        <v>-0.86899999999999999</v>
      </c>
      <c r="E127" s="9">
        <f>MAX(w!B201:E201)</f>
        <v>100.9509849650605</v>
      </c>
      <c r="F127" s="9">
        <f t="shared" si="6"/>
        <v>101</v>
      </c>
      <c r="G127" s="9">
        <f>MIN(w!B201:E201)</f>
        <v>97.310915161282978</v>
      </c>
      <c r="H127" s="9">
        <f t="shared" si="5"/>
        <v>97.3</v>
      </c>
    </row>
    <row r="128" spans="1:8" x14ac:dyDescent="0.25">
      <c r="A128" s="11">
        <f>AVERAGE(ввод!F125:I125)</f>
        <v>99.625419074370683</v>
      </c>
      <c r="B128" s="33">
        <f ca="1">IF(ввод!D125="","",OFFSET(q!A127,w!$B$48,0,1,1)-парам!$B$8)</f>
        <v>-0.37458092562931711</v>
      </c>
      <c r="C128" s="9">
        <f t="shared" ca="1" si="4"/>
        <v>-0.375</v>
      </c>
      <c r="E128" s="9">
        <f>MAX(w!B202:E202)</f>
        <v>100.50576646822981</v>
      </c>
      <c r="F128" s="9">
        <f t="shared" si="6"/>
        <v>100.5</v>
      </c>
      <c r="G128" s="9">
        <f>MIN(w!B202:E202)</f>
        <v>98.745071680511543</v>
      </c>
      <c r="H128" s="9">
        <f t="shared" si="5"/>
        <v>98.7</v>
      </c>
    </row>
    <row r="129" spans="1:8" x14ac:dyDescent="0.25">
      <c r="A129" s="11">
        <f>AVERAGE(ввод!F126:I126)</f>
        <v>100.75637504261715</v>
      </c>
      <c r="B129" s="33">
        <f ca="1">IF(ввод!D126="","",OFFSET(q!A128,w!$B$48,0,1,1)-парам!$B$8)</f>
        <v>0.75637504261715094</v>
      </c>
      <c r="C129" s="9">
        <f t="shared" ca="1" si="4"/>
        <v>0.75600000000000001</v>
      </c>
      <c r="E129" s="9">
        <f>MAX(w!B203:E203)</f>
        <v>101.3086945889207</v>
      </c>
      <c r="F129" s="9">
        <f t="shared" si="6"/>
        <v>101.3</v>
      </c>
      <c r="G129" s="9">
        <f>MIN(w!B203:E203)</f>
        <v>100.20405549631361</v>
      </c>
      <c r="H129" s="9">
        <f t="shared" si="5"/>
        <v>100.2</v>
      </c>
    </row>
    <row r="130" spans="1:8" x14ac:dyDescent="0.25">
      <c r="A130" s="11">
        <f>AVERAGE(ввод!F127:I127)</f>
        <v>99.14340678430878</v>
      </c>
      <c r="B130" s="33">
        <f ca="1">IF(ввод!D127="","",OFFSET(q!A129,w!$B$48,0,1,1)-парам!$B$8)</f>
        <v>-0.85659321569121971</v>
      </c>
      <c r="C130" s="9">
        <f t="shared" ca="1" si="4"/>
        <v>-0.85699999999999998</v>
      </c>
      <c r="E130" s="9">
        <f>MAX(w!B204:E204)</f>
        <v>99.835839685710141</v>
      </c>
      <c r="F130" s="9">
        <f t="shared" si="6"/>
        <v>99.8</v>
      </c>
      <c r="G130" s="9">
        <f>MIN(w!B204:E204)</f>
        <v>98.450973882907419</v>
      </c>
      <c r="H130" s="9">
        <f t="shared" si="5"/>
        <v>98.5</v>
      </c>
    </row>
    <row r="131" spans="1:8" x14ac:dyDescent="0.25">
      <c r="A131" s="11">
        <f>AVERAGE(ввод!F128:I128)</f>
        <v>100.09898714774309</v>
      </c>
      <c r="B131" s="33">
        <f ca="1">IF(ввод!D128="","",OFFSET(q!A130,w!$B$48,0,1,1)-парам!$B$8)</f>
        <v>9.8987147743088144E-2</v>
      </c>
      <c r="C131" s="9">
        <f t="shared" ca="1" si="4"/>
        <v>9.9000000000000005E-2</v>
      </c>
      <c r="E131" s="9">
        <f>MAX(w!B205:E205)</f>
        <v>100.87629088751149</v>
      </c>
      <c r="F131" s="9">
        <f t="shared" si="6"/>
        <v>100.9</v>
      </c>
      <c r="G131" s="9">
        <f>MIN(w!B205:E205)</f>
        <v>99.321683407974675</v>
      </c>
      <c r="H131" s="9">
        <f t="shared" si="5"/>
        <v>99.3</v>
      </c>
    </row>
    <row r="132" spans="1:8" x14ac:dyDescent="0.25">
      <c r="A132" s="11">
        <f>AVERAGE(ввод!F129:I129)</f>
        <v>99.937285353159055</v>
      </c>
      <c r="B132" s="33">
        <f ca="1">IF(ввод!D129="","",OFFSET(q!A131,w!$B$48,0,1,1)-парам!$B$8)</f>
        <v>-6.2714646840944965E-2</v>
      </c>
      <c r="C132" s="9">
        <f t="shared" ca="1" si="4"/>
        <v>-6.2700000000000006E-2</v>
      </c>
      <c r="E132" s="9">
        <f>MAX(w!B206:E206)</f>
        <v>100.62154225053389</v>
      </c>
      <c r="F132" s="9">
        <f t="shared" si="6"/>
        <v>100.6</v>
      </c>
      <c r="G132" s="9">
        <f>MIN(w!B206:E206)</f>
        <v>99.253028455784218</v>
      </c>
      <c r="H132" s="9">
        <f t="shared" si="5"/>
        <v>99.3</v>
      </c>
    </row>
    <row r="133" spans="1:8" x14ac:dyDescent="0.25">
      <c r="A133" s="11">
        <f>AVERAGE(ввод!F130:I130)</f>
        <v>99.53789546277585</v>
      </c>
      <c r="B133" s="33">
        <f ca="1">IF(ввод!D130="","",OFFSET(q!A132,w!$B$48,0,1,1)-парам!$B$8)</f>
        <v>-0.46210453722414968</v>
      </c>
      <c r="C133" s="9">
        <f t="shared" ca="1" si="4"/>
        <v>-0.46200000000000002</v>
      </c>
      <c r="E133" s="9">
        <f>MAX(w!B207:E207)</f>
        <v>100.6137021664604</v>
      </c>
      <c r="F133" s="9">
        <f t="shared" si="6"/>
        <v>100.6</v>
      </c>
      <c r="G133" s="9">
        <f>MIN(w!B207:E207)</f>
        <v>98.462088759091287</v>
      </c>
      <c r="H133" s="9">
        <f t="shared" si="5"/>
        <v>98.5</v>
      </c>
    </row>
    <row r="134" spans="1:8" x14ac:dyDescent="0.25">
      <c r="A134" s="11">
        <f>AVERAGE(ввод!F131:I131)</f>
        <v>100.17950426464961</v>
      </c>
      <c r="B134" s="33">
        <f ca="1">IF(ввод!D131="","",OFFSET(q!A133,w!$B$48,0,1,1)-парам!$B$8)</f>
        <v>0.17950426464960856</v>
      </c>
      <c r="C134" s="9">
        <f t="shared" ref="C134:C197" ca="1" si="7">IFERROR(ROUND(B134,LEN(ROUND(1000/ABS(B134),0))-1),B134)</f>
        <v>0.18</v>
      </c>
      <c r="E134" s="9">
        <f>MAX(w!B208:E208)</f>
        <v>101.75191050264394</v>
      </c>
      <c r="F134" s="9">
        <f t="shared" si="6"/>
        <v>101.8</v>
      </c>
      <c r="G134" s="9">
        <f>MIN(w!B208:E208)</f>
        <v>98.607098026655279</v>
      </c>
      <c r="H134" s="9">
        <f t="shared" ref="H134:H197" si="8">IFERROR(ROUND(G134,LEN(ROUND(1000/ABS(G134),0))-1),G134)</f>
        <v>98.6</v>
      </c>
    </row>
    <row r="135" spans="1:8" x14ac:dyDescent="0.25">
      <c r="A135" s="11">
        <f>AVERAGE(ввод!F132:I132)</f>
        <v>99.942176916155404</v>
      </c>
      <c r="B135" s="33">
        <f ca="1">IF(ввод!D132="","",OFFSET(q!A134,w!$B$48,0,1,1)-парам!$B$8)</f>
        <v>-5.7823083844596113E-2</v>
      </c>
      <c r="C135" s="9">
        <f t="shared" ca="1" si="7"/>
        <v>-5.7799999999999997E-2</v>
      </c>
      <c r="E135" s="9">
        <f>MAX(w!B209:E209)</f>
        <v>100.31751138159528</v>
      </c>
      <c r="F135" s="9">
        <f t="shared" ref="F135:F198" si="9">IFERROR(ROUND(E135,LEN(ROUND(1000/ABS(E135),0))-1),E135)</f>
        <v>100.3</v>
      </c>
      <c r="G135" s="9">
        <f>MIN(w!B209:E209)</f>
        <v>99.566842450715527</v>
      </c>
      <c r="H135" s="9">
        <f t="shared" si="8"/>
        <v>99.6</v>
      </c>
    </row>
    <row r="136" spans="1:8" x14ac:dyDescent="0.25">
      <c r="A136" s="11">
        <f>AVERAGE(ввод!F133:I133)</f>
        <v>100.69868149590829</v>
      </c>
      <c r="B136" s="33">
        <f ca="1">IF(ввод!D133="","",OFFSET(q!A135,w!$B$48,0,1,1)-парам!$B$8)</f>
        <v>0.69868149590828921</v>
      </c>
      <c r="C136" s="9">
        <f t="shared" ca="1" si="7"/>
        <v>0.69899999999999995</v>
      </c>
      <c r="E136" s="9">
        <f>MAX(w!B210:E210)</f>
        <v>100.72371918155255</v>
      </c>
      <c r="F136" s="9">
        <f t="shared" si="9"/>
        <v>100.7</v>
      </c>
      <c r="G136" s="9">
        <f>MIN(w!B210:E210)</f>
        <v>100.67364381026404</v>
      </c>
      <c r="H136" s="9">
        <f t="shared" si="8"/>
        <v>100.7</v>
      </c>
    </row>
    <row r="137" spans="1:8" x14ac:dyDescent="0.25">
      <c r="A137" s="11">
        <f>AVERAGE(ввод!F134:I134)</f>
        <v>99.604181239147692</v>
      </c>
      <c r="B137" s="33">
        <f ca="1">IF(ввод!D134="","",OFFSET(q!A136,w!$B$48,0,1,1)-парам!$B$8)</f>
        <v>-0.39581876085230761</v>
      </c>
      <c r="C137" s="9">
        <f t="shared" ca="1" si="7"/>
        <v>-0.39600000000000002</v>
      </c>
      <c r="E137" s="9">
        <f>MAX(w!B211:E211)</f>
        <v>99.968602258650421</v>
      </c>
      <c r="F137" s="9">
        <f t="shared" si="9"/>
        <v>100</v>
      </c>
      <c r="G137" s="9">
        <f>MIN(w!B211:E211)</f>
        <v>99.239760219644978</v>
      </c>
      <c r="H137" s="9">
        <f t="shared" si="8"/>
        <v>99.2</v>
      </c>
    </row>
    <row r="138" spans="1:8" x14ac:dyDescent="0.25">
      <c r="A138" s="11">
        <f>AVERAGE(ввод!F135:I135)</f>
        <v>99.339413189347042</v>
      </c>
      <c r="B138" s="33">
        <f ca="1">IF(ввод!D135="","",OFFSET(q!A137,w!$B$48,0,1,1)-парам!$B$8)</f>
        <v>-0.66058681065295843</v>
      </c>
      <c r="C138" s="9">
        <f t="shared" ca="1" si="7"/>
        <v>-0.66100000000000003</v>
      </c>
      <c r="E138" s="9">
        <f>MAX(w!B212:E212)</f>
        <v>100.44481634442461</v>
      </c>
      <c r="F138" s="9">
        <f t="shared" si="9"/>
        <v>100.4</v>
      </c>
      <c r="G138" s="9">
        <f>MIN(w!B212:E212)</f>
        <v>98.234010034269474</v>
      </c>
      <c r="H138" s="9">
        <f t="shared" si="8"/>
        <v>98.2</v>
      </c>
    </row>
    <row r="139" spans="1:8" x14ac:dyDescent="0.25">
      <c r="A139" s="11">
        <f>AVERAGE(ввод!F136:I136)</f>
        <v>100.39665533728808</v>
      </c>
      <c r="B139" s="33">
        <f ca="1">IF(ввод!D136="","",OFFSET(q!A138,w!$B$48,0,1,1)-парам!$B$8)</f>
        <v>0.396655337288081</v>
      </c>
      <c r="C139" s="9">
        <f t="shared" ca="1" si="7"/>
        <v>0.39700000000000002</v>
      </c>
      <c r="E139" s="9">
        <f>MAX(w!B213:E213)</f>
        <v>100.78366994310075</v>
      </c>
      <c r="F139" s="9">
        <f t="shared" si="9"/>
        <v>100.8</v>
      </c>
      <c r="G139" s="9">
        <f>MIN(w!B213:E213)</f>
        <v>100.00964073147541</v>
      </c>
      <c r="H139" s="9">
        <f t="shared" si="8"/>
        <v>100</v>
      </c>
    </row>
    <row r="140" spans="1:8" x14ac:dyDescent="0.25">
      <c r="A140" s="11">
        <f>AVERAGE(ввод!F137:I137)</f>
        <v>100.57995949712128</v>
      </c>
      <c r="B140" s="33">
        <f ca="1">IF(ввод!D137="","",OFFSET(q!A139,w!$B$48,0,1,1)-парам!$B$8)</f>
        <v>0.57995949712127981</v>
      </c>
      <c r="C140" s="9">
        <f t="shared" ca="1" si="7"/>
        <v>0.57999999999999996</v>
      </c>
      <c r="E140" s="9">
        <f>MAX(w!B214:E214)</f>
        <v>102.01929026198675</v>
      </c>
      <c r="F140" s="9">
        <f t="shared" si="9"/>
        <v>102</v>
      </c>
      <c r="G140" s="9">
        <f>MIN(w!B214:E214)</f>
        <v>99.140628732255806</v>
      </c>
      <c r="H140" s="9">
        <f t="shared" si="8"/>
        <v>99.1</v>
      </c>
    </row>
    <row r="141" spans="1:8" x14ac:dyDescent="0.25">
      <c r="A141" s="11">
        <f>AVERAGE(ввод!F138:I138)</f>
        <v>99.20580524774725</v>
      </c>
      <c r="B141" s="33">
        <f ca="1">IF(ввод!D138="","",OFFSET(q!A140,w!$B$48,0,1,1)-парам!$B$8)</f>
        <v>-0.79419475225274994</v>
      </c>
      <c r="C141" s="9">
        <f t="shared" ca="1" si="7"/>
        <v>-0.79400000000000004</v>
      </c>
      <c r="E141" s="9">
        <f>MAX(w!B215:E215)</f>
        <v>101.35256811321932</v>
      </c>
      <c r="F141" s="9">
        <f t="shared" si="9"/>
        <v>101.4</v>
      </c>
      <c r="G141" s="9">
        <f>MIN(w!B215:E215)</f>
        <v>97.05904238227518</v>
      </c>
      <c r="H141" s="9">
        <f t="shared" si="8"/>
        <v>97.1</v>
      </c>
    </row>
    <row r="142" spans="1:8" x14ac:dyDescent="0.25">
      <c r="A142" s="11">
        <f>AVERAGE(ввод!F139:I139)</f>
        <v>99.208924600882995</v>
      </c>
      <c r="B142" s="33">
        <f ca="1">IF(ввод!D139="","",OFFSET(q!A141,w!$B$48,0,1,1)-парам!$B$8)</f>
        <v>-0.79107539911700542</v>
      </c>
      <c r="C142" s="9">
        <f t="shared" ca="1" si="7"/>
        <v>-0.79100000000000004</v>
      </c>
      <c r="E142" s="9">
        <f>MAX(w!B216:E216)</f>
        <v>100.03708846922234</v>
      </c>
      <c r="F142" s="9">
        <f t="shared" si="9"/>
        <v>100</v>
      </c>
      <c r="G142" s="9">
        <f>MIN(w!B216:E216)</f>
        <v>98.380760732543649</v>
      </c>
      <c r="H142" s="9">
        <f t="shared" si="8"/>
        <v>98.4</v>
      </c>
    </row>
    <row r="143" spans="1:8" x14ac:dyDescent="0.25">
      <c r="A143" s="11">
        <f>AVERAGE(ввод!F140:I140)</f>
        <v>100.7714050078404</v>
      </c>
      <c r="B143" s="33">
        <f ca="1">IF(ввод!D140="","",OFFSET(q!A142,w!$B$48,0,1,1)-парам!$B$8)</f>
        <v>0.7714050078404</v>
      </c>
      <c r="C143" s="9">
        <f t="shared" ca="1" si="7"/>
        <v>0.77100000000000002</v>
      </c>
      <c r="E143" s="9">
        <f>MAX(w!B217:E217)</f>
        <v>100.77299862658724</v>
      </c>
      <c r="F143" s="9">
        <f t="shared" si="9"/>
        <v>100.8</v>
      </c>
      <c r="G143" s="9">
        <f>MIN(w!B217:E217)</f>
        <v>100.76981138909356</v>
      </c>
      <c r="H143" s="9">
        <f t="shared" si="8"/>
        <v>100.8</v>
      </c>
    </row>
    <row r="144" spans="1:8" x14ac:dyDescent="0.25">
      <c r="A144" s="11">
        <f>AVERAGE(ввод!F141:I141)</f>
        <v>99.75675004450531</v>
      </c>
      <c r="B144" s="33">
        <f ca="1">IF(ввод!D141="","",OFFSET(q!A143,w!$B$48,0,1,1)-парам!$B$8)</f>
        <v>-0.24324995549469008</v>
      </c>
      <c r="C144" s="9">
        <f t="shared" ca="1" si="7"/>
        <v>-0.24299999999999999</v>
      </c>
      <c r="E144" s="9">
        <f>MAX(w!B218:E218)</f>
        <v>100.17984369495322</v>
      </c>
      <c r="F144" s="9">
        <f t="shared" si="9"/>
        <v>100.2</v>
      </c>
      <c r="G144" s="9">
        <f>MIN(w!B218:E218)</f>
        <v>99.333656394057414</v>
      </c>
      <c r="H144" s="9">
        <f t="shared" si="8"/>
        <v>99.3</v>
      </c>
    </row>
    <row r="145" spans="1:8" x14ac:dyDescent="0.25">
      <c r="A145" s="11">
        <f>AVERAGE(ввод!F142:I142)</f>
        <v>99.770801567632105</v>
      </c>
      <c r="B145" s="33">
        <f ca="1">IF(ввод!D142="","",OFFSET(q!A144,w!$B$48,0,1,1)-парам!$B$8)</f>
        <v>-0.22919843236789461</v>
      </c>
      <c r="C145" s="9">
        <f t="shared" ca="1" si="7"/>
        <v>-0.22900000000000001</v>
      </c>
      <c r="E145" s="9">
        <f>MAX(w!B219:E219)</f>
        <v>100.95406508002262</v>
      </c>
      <c r="F145" s="9">
        <f t="shared" si="9"/>
        <v>101</v>
      </c>
      <c r="G145" s="9">
        <f>MIN(w!B219:E219)</f>
        <v>98.587538055241581</v>
      </c>
      <c r="H145" s="9">
        <f t="shared" si="8"/>
        <v>98.6</v>
      </c>
    </row>
    <row r="146" spans="1:8" x14ac:dyDescent="0.25">
      <c r="A146" s="11">
        <f>AVERAGE(ввод!F143:I143)</f>
        <v>99.488062125822893</v>
      </c>
      <c r="B146" s="33">
        <f ca="1">IF(ввод!D143="","",OFFSET(q!A145,w!$B$48,0,1,1)-парам!$B$8)</f>
        <v>-0.51193787417710723</v>
      </c>
      <c r="C146" s="9">
        <f t="shared" ca="1" si="7"/>
        <v>-0.51200000000000001</v>
      </c>
      <c r="E146" s="9">
        <f>MAX(w!B220:E220)</f>
        <v>100.13533716603995</v>
      </c>
      <c r="F146" s="9">
        <f t="shared" si="9"/>
        <v>100.1</v>
      </c>
      <c r="G146" s="9">
        <f>MIN(w!B220:E220)</f>
        <v>98.840787085605839</v>
      </c>
      <c r="H146" s="9">
        <f t="shared" si="8"/>
        <v>98.8</v>
      </c>
    </row>
    <row r="147" spans="1:8" x14ac:dyDescent="0.25">
      <c r="A147" s="11">
        <f>AVERAGE(ввод!F144:I144)</f>
        <v>100.85525808787628</v>
      </c>
      <c r="B147" s="33">
        <f ca="1">IF(ввод!D144="","",OFFSET(q!A146,w!$B$48,0,1,1)-парам!$B$8)</f>
        <v>0.85525808787627966</v>
      </c>
      <c r="C147" s="9">
        <f t="shared" ca="1" si="7"/>
        <v>0.85499999999999998</v>
      </c>
      <c r="E147" s="9">
        <f>MAX(w!B221:E221)</f>
        <v>101.14751475741937</v>
      </c>
      <c r="F147" s="9">
        <f t="shared" si="9"/>
        <v>101.1</v>
      </c>
      <c r="G147" s="9">
        <f>MIN(w!B221:E221)</f>
        <v>100.56300141833317</v>
      </c>
      <c r="H147" s="9">
        <f t="shared" si="8"/>
        <v>100.6</v>
      </c>
    </row>
    <row r="148" spans="1:8" x14ac:dyDescent="0.25">
      <c r="A148" s="11">
        <f>AVERAGE(ввод!F145:I145)</f>
        <v>99.655842719146619</v>
      </c>
      <c r="B148" s="33">
        <f ca="1">IF(ввод!D145="","",OFFSET(q!A147,w!$B$48,0,1,1)-парам!$B$8)</f>
        <v>-0.3441572808533806</v>
      </c>
      <c r="C148" s="9">
        <f t="shared" ca="1" si="7"/>
        <v>-0.34399999999999997</v>
      </c>
      <c r="E148" s="9">
        <f>MAX(w!B222:E222)</f>
        <v>100.29219262805562</v>
      </c>
      <c r="F148" s="9">
        <f t="shared" si="9"/>
        <v>100.3</v>
      </c>
      <c r="G148" s="9">
        <f>MIN(w!B222:E222)</f>
        <v>99.019492810237637</v>
      </c>
      <c r="H148" s="9">
        <f t="shared" si="8"/>
        <v>99</v>
      </c>
    </row>
    <row r="149" spans="1:8" x14ac:dyDescent="0.25">
      <c r="A149" s="11">
        <f>AVERAGE(ввод!F146:I146)</f>
        <v>101.25282858717493</v>
      </c>
      <c r="B149" s="33">
        <f ca="1">IF(ввод!D146="","",OFFSET(q!A148,w!$B$48,0,1,1)-парам!$B$8)</f>
        <v>1.2528285871749318</v>
      </c>
      <c r="C149" s="9">
        <f t="shared" ca="1" si="7"/>
        <v>1.25</v>
      </c>
      <c r="E149" s="9">
        <f>MAX(w!B223:E223)</f>
        <v>101.87201193002116</v>
      </c>
      <c r="F149" s="9">
        <f t="shared" si="9"/>
        <v>101.9</v>
      </c>
      <c r="G149" s="9">
        <f>MIN(w!B223:E223)</f>
        <v>100.6336452443287</v>
      </c>
      <c r="H149" s="9">
        <f t="shared" si="8"/>
        <v>100.6</v>
      </c>
    </row>
    <row r="150" spans="1:8" x14ac:dyDescent="0.25">
      <c r="A150" s="11">
        <f>AVERAGE(ввод!F147:I147)</f>
        <v>100.71080689923002</v>
      </c>
      <c r="B150" s="33">
        <f ca="1">IF(ввод!D147="","",OFFSET(q!A149,w!$B$48,0,1,1)-парам!$B$8)</f>
        <v>0.71080689923002183</v>
      </c>
      <c r="C150" s="9">
        <f t="shared" ca="1" si="7"/>
        <v>0.71099999999999997</v>
      </c>
      <c r="E150" s="9">
        <f>MAX(w!B224:E224)</f>
        <v>101.2653240124676</v>
      </c>
      <c r="F150" s="9">
        <f t="shared" si="9"/>
        <v>101.3</v>
      </c>
      <c r="G150" s="9">
        <f>MIN(w!B224:E224)</f>
        <v>100.15628978599244</v>
      </c>
      <c r="H150" s="9">
        <f t="shared" si="8"/>
        <v>100.2</v>
      </c>
    </row>
    <row r="151" spans="1:8" x14ac:dyDescent="0.25">
      <c r="A151" s="11">
        <f>AVERAGE(ввод!F148:I148)</f>
        <v>100.1968058013716</v>
      </c>
      <c r="B151" s="33">
        <f ca="1">IF(ввод!D148="","",OFFSET(q!A150,w!$B$48,0,1,1)-парам!$B$8)</f>
        <v>0.19680580137159609</v>
      </c>
      <c r="C151" s="9">
        <f t="shared" ca="1" si="7"/>
        <v>0.19700000000000001</v>
      </c>
      <c r="E151" s="9">
        <f>MAX(w!B225:E225)</f>
        <v>101.06249336938536</v>
      </c>
      <c r="F151" s="9">
        <f t="shared" si="9"/>
        <v>101.1</v>
      </c>
      <c r="G151" s="9">
        <f>MIN(w!B225:E225)</f>
        <v>99.331118233357813</v>
      </c>
      <c r="H151" s="9">
        <f t="shared" si="8"/>
        <v>99.3</v>
      </c>
    </row>
    <row r="152" spans="1:8" x14ac:dyDescent="0.25">
      <c r="A152" s="11">
        <f>AVERAGE(ввод!F149:I149)</f>
        <v>98.881967210921005</v>
      </c>
      <c r="B152" s="33">
        <f ca="1">IF(ввод!D149="","",OFFSET(q!A151,w!$B$48,0,1,1)-парам!$B$8)</f>
        <v>-1.1180327890789954</v>
      </c>
      <c r="C152" s="9">
        <f t="shared" ca="1" si="7"/>
        <v>-1.1200000000000001</v>
      </c>
      <c r="E152" s="9">
        <f>MAX(w!B226:E226)</f>
        <v>99.454307072428875</v>
      </c>
      <c r="F152" s="9">
        <f t="shared" si="9"/>
        <v>99.5</v>
      </c>
      <c r="G152" s="9">
        <f>MIN(w!B226:E226)</f>
        <v>98.309627349413148</v>
      </c>
      <c r="H152" s="9">
        <f t="shared" si="8"/>
        <v>98.3</v>
      </c>
    </row>
    <row r="153" spans="1:8" x14ac:dyDescent="0.25">
      <c r="A153" s="11">
        <f>AVERAGE(ввод!F150:I150)</f>
        <v>99.694149021069279</v>
      </c>
      <c r="B153" s="33">
        <f ca="1">IF(ввод!D150="","",OFFSET(q!A152,w!$B$48,0,1,1)-парам!$B$8)</f>
        <v>-0.30585097893072088</v>
      </c>
      <c r="C153" s="9">
        <f t="shared" ca="1" si="7"/>
        <v>-0.30599999999999999</v>
      </c>
      <c r="E153" s="9">
        <f>MAX(w!B227:E227)</f>
        <v>100.47389966174869</v>
      </c>
      <c r="F153" s="9">
        <f t="shared" si="9"/>
        <v>100.5</v>
      </c>
      <c r="G153" s="9">
        <f>MIN(w!B227:E227)</f>
        <v>98.914398380389855</v>
      </c>
      <c r="H153" s="9">
        <f t="shared" si="8"/>
        <v>98.9</v>
      </c>
    </row>
    <row r="154" spans="1:8" x14ac:dyDescent="0.25">
      <c r="A154" s="11">
        <f>AVERAGE(ввод!F151:I151)</f>
        <v>101.10256611914018</v>
      </c>
      <c r="B154" s="33">
        <f ca="1">IF(ввод!D151="","",OFFSET(q!A153,w!$B$48,0,1,1)-парам!$B$8)</f>
        <v>1.1025661191401781</v>
      </c>
      <c r="C154" s="9">
        <f t="shared" ca="1" si="7"/>
        <v>1.1000000000000001</v>
      </c>
      <c r="E154" s="9">
        <f>MAX(w!B228:E228)</f>
        <v>102.30301461905634</v>
      </c>
      <c r="F154" s="9">
        <f t="shared" si="9"/>
        <v>102.3</v>
      </c>
      <c r="G154" s="9">
        <f>MIN(w!B228:E228)</f>
        <v>99.902117619224015</v>
      </c>
      <c r="H154" s="9">
        <f t="shared" si="8"/>
        <v>99.9</v>
      </c>
    </row>
    <row r="155" spans="1:8" x14ac:dyDescent="0.25">
      <c r="A155" s="11">
        <f>AVERAGE(ввод!F152:I152)</f>
        <v>100.00423404436226</v>
      </c>
      <c r="B155" s="33">
        <f ca="1">IF(ввод!D152="","",OFFSET(q!A154,w!$B$48,0,1,1)-парам!$B$8)</f>
        <v>4.2340443622634893E-3</v>
      </c>
      <c r="C155" s="9">
        <f t="shared" ca="1" si="7"/>
        <v>4.2300000000000003E-3</v>
      </c>
      <c r="E155" s="9">
        <f>MAX(w!B229:E229)</f>
        <v>100.98281838472603</v>
      </c>
      <c r="F155" s="9">
        <f t="shared" si="9"/>
        <v>101</v>
      </c>
      <c r="G155" s="9">
        <f>MIN(w!B229:E229)</f>
        <v>99.025649703998496</v>
      </c>
      <c r="H155" s="9">
        <f t="shared" si="8"/>
        <v>99</v>
      </c>
    </row>
    <row r="156" spans="1:8" x14ac:dyDescent="0.25">
      <c r="A156" s="11">
        <f>AVERAGE(ввод!F153:I153)</f>
        <v>99.560779121363964</v>
      </c>
      <c r="B156" s="33">
        <f ca="1">IF(ввод!D153="","",OFFSET(q!A155,w!$B$48,0,1,1)-парам!$B$8)</f>
        <v>-0.43922087863603565</v>
      </c>
      <c r="C156" s="9">
        <f t="shared" ca="1" si="7"/>
        <v>-0.439</v>
      </c>
      <c r="E156" s="9">
        <f>MAX(w!B230:E230)</f>
        <v>99.608241807626726</v>
      </c>
      <c r="F156" s="9">
        <f t="shared" si="9"/>
        <v>99.6</v>
      </c>
      <c r="G156" s="9">
        <f>MIN(w!B230:E230)</f>
        <v>99.513316435101217</v>
      </c>
      <c r="H156" s="9">
        <f t="shared" si="8"/>
        <v>99.5</v>
      </c>
    </row>
    <row r="157" spans="1:8" x14ac:dyDescent="0.25">
      <c r="A157" s="11">
        <f>AVERAGE(ввод!F154:I154)</f>
        <v>98.859173636184863</v>
      </c>
      <c r="B157" s="33">
        <f ca="1">IF(ввод!D154="","",OFFSET(q!A156,w!$B$48,0,1,1)-парам!$B$8)</f>
        <v>-1.1408263638151368</v>
      </c>
      <c r="C157" s="9">
        <f t="shared" ca="1" si="7"/>
        <v>-1.1399999999999999</v>
      </c>
      <c r="E157" s="9">
        <f>MAX(w!B231:E231)</f>
        <v>98.886400290408716</v>
      </c>
      <c r="F157" s="9">
        <f t="shared" si="9"/>
        <v>98.9</v>
      </c>
      <c r="G157" s="9">
        <f>MIN(w!B231:E231)</f>
        <v>98.831946981961025</v>
      </c>
      <c r="H157" s="9">
        <f t="shared" si="8"/>
        <v>98.8</v>
      </c>
    </row>
    <row r="158" spans="1:8" x14ac:dyDescent="0.25">
      <c r="A158" s="11">
        <f>AVERAGE(ввод!F155:I155)</f>
        <v>100.68325601962141</v>
      </c>
      <c r="B158" s="33">
        <f ca="1">IF(ввод!D155="","",OFFSET(q!A157,w!$B$48,0,1,1)-парам!$B$8)</f>
        <v>0.68325601962141036</v>
      </c>
      <c r="C158" s="9">
        <f t="shared" ca="1" si="7"/>
        <v>0.68300000000000005</v>
      </c>
      <c r="E158" s="9">
        <f>MAX(w!B232:E232)</f>
        <v>101.37967433237314</v>
      </c>
      <c r="F158" s="9">
        <f t="shared" si="9"/>
        <v>101.4</v>
      </c>
      <c r="G158" s="9">
        <f>MIN(w!B232:E232)</f>
        <v>99.986837706869693</v>
      </c>
      <c r="H158" s="9">
        <f t="shared" si="8"/>
        <v>100</v>
      </c>
    </row>
    <row r="159" spans="1:8" x14ac:dyDescent="0.25">
      <c r="A159" s="11">
        <f>AVERAGE(ввод!F156:I156)</f>
        <v>99.27612198800702</v>
      </c>
      <c r="B159" s="33">
        <f ca="1">IF(ввод!D156="","",OFFSET(q!A158,w!$B$48,0,1,1)-парам!$B$8)</f>
        <v>-0.72387801199297996</v>
      </c>
      <c r="C159" s="9">
        <f t="shared" ca="1" si="7"/>
        <v>-0.72399999999999998</v>
      </c>
      <c r="E159" s="9">
        <f>MAX(w!B233:E233)</f>
        <v>100.19931475636729</v>
      </c>
      <c r="F159" s="9">
        <f t="shared" si="9"/>
        <v>100.2</v>
      </c>
      <c r="G159" s="9">
        <f>MIN(w!B233:E233)</f>
        <v>98.35292921964674</v>
      </c>
      <c r="H159" s="9">
        <f t="shared" si="8"/>
        <v>98.4</v>
      </c>
    </row>
    <row r="160" spans="1:8" x14ac:dyDescent="0.25">
      <c r="A160" s="11">
        <f>AVERAGE(ввод!F157:I157)</f>
        <v>100.59910344871804</v>
      </c>
      <c r="B160" s="33">
        <f ca="1">IF(ввод!D157="","",OFFSET(q!A159,w!$B$48,0,1,1)-парам!$B$8)</f>
        <v>0.59910344871804</v>
      </c>
      <c r="C160" s="9">
        <f t="shared" ca="1" si="7"/>
        <v>0.59899999999999998</v>
      </c>
      <c r="E160" s="9">
        <f>MAX(w!B234:E234)</f>
        <v>100.79612306166996</v>
      </c>
      <c r="F160" s="9">
        <f t="shared" si="9"/>
        <v>100.8</v>
      </c>
      <c r="G160" s="9">
        <f>MIN(w!B234:E234)</f>
        <v>100.40208383576611</v>
      </c>
      <c r="H160" s="9">
        <f t="shared" si="8"/>
        <v>100.4</v>
      </c>
    </row>
    <row r="161" spans="1:8" x14ac:dyDescent="0.25">
      <c r="A161" s="11">
        <f>AVERAGE(ввод!F158:I158)</f>
        <v>99.622097433944816</v>
      </c>
      <c r="B161" s="33">
        <f ca="1">IF(ввод!D158="","",OFFSET(q!A160,w!$B$48,0,1,1)-парам!$B$8)</f>
        <v>-0.3779025660551838</v>
      </c>
      <c r="C161" s="9">
        <f t="shared" ca="1" si="7"/>
        <v>-0.378</v>
      </c>
      <c r="E161" s="9">
        <f>MAX(w!B235:E235)</f>
        <v>99.835373841960063</v>
      </c>
      <c r="F161" s="9">
        <f t="shared" si="9"/>
        <v>99.8</v>
      </c>
      <c r="G161" s="9">
        <f>MIN(w!B235:E235)</f>
        <v>99.408821025929569</v>
      </c>
      <c r="H161" s="9">
        <f t="shared" si="8"/>
        <v>99.4</v>
      </c>
    </row>
    <row r="162" spans="1:8" x14ac:dyDescent="0.25">
      <c r="A162" s="11">
        <f>AVERAGE(ввод!F159:I159)</f>
        <v>98.967205975331055</v>
      </c>
      <c r="B162" s="33">
        <f ca="1">IF(ввод!D159="","",OFFSET(q!A161,w!$B$48,0,1,1)-парам!$B$8)</f>
        <v>-1.0327940246689451</v>
      </c>
      <c r="C162" s="9">
        <f t="shared" ca="1" si="7"/>
        <v>-1.03</v>
      </c>
      <c r="E162" s="9">
        <f>MAX(w!B236:E236)</f>
        <v>99.998571081117703</v>
      </c>
      <c r="F162" s="9">
        <f t="shared" si="9"/>
        <v>100</v>
      </c>
      <c r="G162" s="9">
        <f>MIN(w!B236:E236)</f>
        <v>97.935840869544407</v>
      </c>
      <c r="H162" s="9">
        <f t="shared" si="8"/>
        <v>97.9</v>
      </c>
    </row>
    <row r="163" spans="1:8" x14ac:dyDescent="0.25">
      <c r="A163" s="11">
        <f>AVERAGE(ввод!F160:I160)</f>
        <v>99.333423300898957</v>
      </c>
      <c r="B163" s="33">
        <f ca="1">IF(ввод!D160="","",OFFSET(q!A162,w!$B$48,0,1,1)-парам!$B$8)</f>
        <v>-0.66657669910104289</v>
      </c>
      <c r="C163" s="9">
        <f t="shared" ca="1" si="7"/>
        <v>-0.66700000000000004</v>
      </c>
      <c r="E163" s="9">
        <f>MAX(w!B237:E237)</f>
        <v>99.603199910265516</v>
      </c>
      <c r="F163" s="9">
        <f t="shared" si="9"/>
        <v>99.6</v>
      </c>
      <c r="G163" s="9">
        <f>MIN(w!B237:E237)</f>
        <v>99.063646691532398</v>
      </c>
      <c r="H163" s="9">
        <f t="shared" si="8"/>
        <v>99.1</v>
      </c>
    </row>
    <row r="164" spans="1:8" x14ac:dyDescent="0.25">
      <c r="A164" s="11">
        <f>AVERAGE(ввод!F161:I161)</f>
        <v>100.46393385590767</v>
      </c>
      <c r="B164" s="33">
        <f ca="1">IF(ввод!D161="","",OFFSET(q!A163,w!$B$48,0,1,1)-парам!$B$8)</f>
        <v>0.46393385590766911</v>
      </c>
      <c r="C164" s="9">
        <f t="shared" ca="1" si="7"/>
        <v>0.46400000000000002</v>
      </c>
      <c r="E164" s="9">
        <f>MAX(w!B238:E238)</f>
        <v>101.41564965958428</v>
      </c>
      <c r="F164" s="9">
        <f t="shared" si="9"/>
        <v>101.4</v>
      </c>
      <c r="G164" s="9">
        <f>MIN(w!B238:E238)</f>
        <v>99.512218052231063</v>
      </c>
      <c r="H164" s="9">
        <f t="shared" si="8"/>
        <v>99.5</v>
      </c>
    </row>
    <row r="165" spans="1:8" x14ac:dyDescent="0.25">
      <c r="A165" s="11">
        <f>AVERAGE(ввод!F162:I162)</f>
        <v>99.759675754900599</v>
      </c>
      <c r="B165" s="33">
        <f ca="1">IF(ввод!D162="","",OFFSET(q!A164,w!$B$48,0,1,1)-парам!$B$8)</f>
        <v>-0.24032424509940142</v>
      </c>
      <c r="C165" s="9">
        <f t="shared" ca="1" si="7"/>
        <v>-0.24</v>
      </c>
      <c r="E165" s="9">
        <f>MAX(w!B239:E239)</f>
        <v>99.906335184531144</v>
      </c>
      <c r="F165" s="9">
        <f t="shared" si="9"/>
        <v>99.9</v>
      </c>
      <c r="G165" s="9">
        <f>MIN(w!B239:E239)</f>
        <v>99.613016325270038</v>
      </c>
      <c r="H165" s="9">
        <f t="shared" si="8"/>
        <v>99.6</v>
      </c>
    </row>
    <row r="166" spans="1:8" x14ac:dyDescent="0.25">
      <c r="A166" s="11">
        <f>AVERAGE(ввод!F163:I163)</f>
        <v>99.501539369019525</v>
      </c>
      <c r="B166" s="33">
        <f ca="1">IF(ввод!D163="","",OFFSET(q!A165,w!$B$48,0,1,1)-парам!$B$8)</f>
        <v>-0.49846063098047466</v>
      </c>
      <c r="C166" s="9">
        <f t="shared" ca="1" si="7"/>
        <v>-0.498</v>
      </c>
      <c r="E166" s="9">
        <f>MAX(w!B240:E240)</f>
        <v>100.07939241845752</v>
      </c>
      <c r="F166" s="9">
        <f t="shared" si="9"/>
        <v>100.1</v>
      </c>
      <c r="G166" s="9">
        <f>MIN(w!B240:E240)</f>
        <v>98.923686319581549</v>
      </c>
      <c r="H166" s="9">
        <f t="shared" si="8"/>
        <v>98.9</v>
      </c>
    </row>
    <row r="167" spans="1:8" x14ac:dyDescent="0.25">
      <c r="A167" s="11">
        <f>AVERAGE(ввод!F164:I164)</f>
        <v>100.34978949321709</v>
      </c>
      <c r="B167" s="33">
        <f ca="1">IF(ввод!D164="","",OFFSET(q!A166,w!$B$48,0,1,1)-парам!$B$8)</f>
        <v>0.34978949321708797</v>
      </c>
      <c r="C167" s="9">
        <f t="shared" ca="1" si="7"/>
        <v>0.35</v>
      </c>
      <c r="E167" s="9">
        <f>MAX(w!B241:E241)</f>
        <v>100.62582228141004</v>
      </c>
      <c r="F167" s="9">
        <f t="shared" si="9"/>
        <v>100.6</v>
      </c>
      <c r="G167" s="9">
        <f>MIN(w!B241:E241)</f>
        <v>100.07375670502414</v>
      </c>
      <c r="H167" s="9">
        <f t="shared" si="8"/>
        <v>100.1</v>
      </c>
    </row>
    <row r="168" spans="1:8" x14ac:dyDescent="0.25">
      <c r="A168" s="11">
        <f>AVERAGE(ввод!F165:I165)</f>
        <v>100.48042432071877</v>
      </c>
      <c r="B168" s="33">
        <f ca="1">IF(ввод!D165="","",OFFSET(q!A167,w!$B$48,0,1,1)-парам!$B$8)</f>
        <v>0.48042432071876817</v>
      </c>
      <c r="C168" s="9">
        <f t="shared" ca="1" si="7"/>
        <v>0.48</v>
      </c>
      <c r="E168" s="9">
        <f>MAX(w!B242:E242)</f>
        <v>100.55292216868312</v>
      </c>
      <c r="F168" s="9">
        <f t="shared" si="9"/>
        <v>100.6</v>
      </c>
      <c r="G168" s="9">
        <f>MIN(w!B242:E242)</f>
        <v>100.40792647275441</v>
      </c>
      <c r="H168" s="9">
        <f t="shared" si="8"/>
        <v>100.4</v>
      </c>
    </row>
    <row r="169" spans="1:8" x14ac:dyDescent="0.25">
      <c r="A169" s="11">
        <f>AVERAGE(ввод!F166:I166)</f>
        <v>98.837297068757636</v>
      </c>
      <c r="B169" s="33">
        <f ca="1">IF(ввод!D166="","",OFFSET(q!A168,w!$B$48,0,1,1)-парам!$B$8)</f>
        <v>-1.1627029312423645</v>
      </c>
      <c r="C169" s="9">
        <f t="shared" ca="1" si="7"/>
        <v>-1.1599999999999999</v>
      </c>
      <c r="E169" s="9">
        <f>MAX(w!B243:E243)</f>
        <v>100.11017992886997</v>
      </c>
      <c r="F169" s="9">
        <f t="shared" si="9"/>
        <v>100.1</v>
      </c>
      <c r="G169" s="9">
        <f>MIN(w!B243:E243)</f>
        <v>97.564414208645317</v>
      </c>
      <c r="H169" s="9">
        <f t="shared" si="8"/>
        <v>97.6</v>
      </c>
    </row>
    <row r="170" spans="1:8" x14ac:dyDescent="0.25">
      <c r="A170" s="11">
        <f>AVERAGE(ввод!F167:I167)</f>
        <v>100.22704736455111</v>
      </c>
      <c r="B170" s="33">
        <f ca="1">IF(ввод!D167="","",OFFSET(q!A169,w!$B$48,0,1,1)-парам!$B$8)</f>
        <v>0.22704736455111174</v>
      </c>
      <c r="C170" s="9">
        <f t="shared" ca="1" si="7"/>
        <v>0.22700000000000001</v>
      </c>
      <c r="E170" s="9">
        <f>MAX(w!B244:E244)</f>
        <v>101.40307933535917</v>
      </c>
      <c r="F170" s="9">
        <f t="shared" si="9"/>
        <v>101.4</v>
      </c>
      <c r="G170" s="9">
        <f>MIN(w!B244:E244)</f>
        <v>99.051015393743057</v>
      </c>
      <c r="H170" s="9">
        <f t="shared" si="8"/>
        <v>99.1</v>
      </c>
    </row>
    <row r="171" spans="1:8" x14ac:dyDescent="0.25">
      <c r="A171" s="11">
        <f>AVERAGE(ввод!F168:I168)</f>
        <v>100.06366810898692</v>
      </c>
      <c r="B171" s="33">
        <f ca="1">IF(ввод!D168="","",OFFSET(q!A170,w!$B$48,0,1,1)-парам!$B$8)</f>
        <v>6.3668108986917105E-2</v>
      </c>
      <c r="C171" s="9">
        <f t="shared" ca="1" si="7"/>
        <v>6.3700000000000007E-2</v>
      </c>
      <c r="E171" s="9">
        <f>MAX(w!B245:E245)</f>
        <v>101.2632287527574</v>
      </c>
      <c r="F171" s="9">
        <f t="shared" si="9"/>
        <v>101.3</v>
      </c>
      <c r="G171" s="9">
        <f>MIN(w!B245:E245)</f>
        <v>98.864107465216435</v>
      </c>
      <c r="H171" s="9">
        <f t="shared" si="8"/>
        <v>98.9</v>
      </c>
    </row>
    <row r="172" spans="1:8" x14ac:dyDescent="0.25">
      <c r="A172" s="11">
        <f>AVERAGE(ввод!F169:I169)</f>
        <v>100.07856879521174</v>
      </c>
      <c r="B172" s="33">
        <f ca="1">IF(ввод!D169="","",OFFSET(q!A171,w!$B$48,0,1,1)-парам!$B$8)</f>
        <v>7.8568795211737097E-2</v>
      </c>
      <c r="C172" s="9">
        <f t="shared" ca="1" si="7"/>
        <v>7.8600000000000003E-2</v>
      </c>
      <c r="E172" s="9">
        <f>MAX(w!B246:E246)</f>
        <v>101.17545495293768</v>
      </c>
      <c r="F172" s="9">
        <f t="shared" si="9"/>
        <v>101.2</v>
      </c>
      <c r="G172" s="9">
        <f>MIN(w!B246:E246)</f>
        <v>98.98168263748579</v>
      </c>
      <c r="H172" s="9">
        <f t="shared" si="8"/>
        <v>99</v>
      </c>
    </row>
    <row r="173" spans="1:8" x14ac:dyDescent="0.25">
      <c r="A173" s="11">
        <f>AVERAGE(ввод!F170:I170)</f>
        <v>98.935152484843343</v>
      </c>
      <c r="B173" s="33">
        <f ca="1">IF(ввод!D170="","",OFFSET(q!A172,w!$B$48,0,1,1)-парам!$B$8)</f>
        <v>-1.0648475151566572</v>
      </c>
      <c r="C173" s="9">
        <f t="shared" ca="1" si="7"/>
        <v>-1.06</v>
      </c>
      <c r="E173" s="9">
        <f>MAX(w!B247:E247)</f>
        <v>98.975104184450515</v>
      </c>
      <c r="F173" s="9">
        <f t="shared" si="9"/>
        <v>99</v>
      </c>
      <c r="G173" s="9">
        <f>MIN(w!B247:E247)</f>
        <v>98.89520078523617</v>
      </c>
      <c r="H173" s="9">
        <f t="shared" si="8"/>
        <v>98.9</v>
      </c>
    </row>
    <row r="174" spans="1:8" x14ac:dyDescent="0.25">
      <c r="A174" s="11">
        <f>AVERAGE(ввод!F171:I171)</f>
        <v>98.330240818329003</v>
      </c>
      <c r="B174" s="33">
        <f ca="1">IF(ввод!D171="","",OFFSET(q!A173,w!$B$48,0,1,1)-парам!$B$8)</f>
        <v>-1.6697591816709974</v>
      </c>
      <c r="C174" s="9">
        <f t="shared" ca="1" si="7"/>
        <v>-1.67</v>
      </c>
      <c r="E174" s="9">
        <f>MAX(w!B248:E248)</f>
        <v>98.875972027851645</v>
      </c>
      <c r="F174" s="9">
        <f t="shared" si="9"/>
        <v>98.9</v>
      </c>
      <c r="G174" s="9">
        <f>MIN(w!B248:E248)</f>
        <v>97.784509608806374</v>
      </c>
      <c r="H174" s="9">
        <f t="shared" si="8"/>
        <v>97.8</v>
      </c>
    </row>
    <row r="175" spans="1:8" x14ac:dyDescent="0.25">
      <c r="A175" s="11">
        <f>AVERAGE(ввод!F172:I172)</f>
        <v>98.302481142494315</v>
      </c>
      <c r="B175" s="33">
        <f ca="1">IF(ввод!D172="","",OFFSET(q!A174,w!$B$48,0,1,1)-парам!$B$8)</f>
        <v>-1.6975188575056848</v>
      </c>
      <c r="C175" s="9">
        <f t="shared" ca="1" si="7"/>
        <v>-1.7</v>
      </c>
      <c r="E175" s="9">
        <f>MAX(w!B249:E249)</f>
        <v>98.334810329256882</v>
      </c>
      <c r="F175" s="9">
        <f t="shared" si="9"/>
        <v>98.3</v>
      </c>
      <c r="G175" s="9">
        <f>MIN(w!B249:E249)</f>
        <v>98.270151955731762</v>
      </c>
      <c r="H175" s="9">
        <f t="shared" si="8"/>
        <v>98.3</v>
      </c>
    </row>
    <row r="176" spans="1:8" x14ac:dyDescent="0.25">
      <c r="A176" s="11">
        <f>AVERAGE(ввод!F173:I173)</f>
        <v>99.590176007472465</v>
      </c>
      <c r="B176" s="33">
        <f ca="1">IF(ввод!D173="","",OFFSET(q!A175,w!$B$48,0,1,1)-парам!$B$8)</f>
        <v>-0.4098239925275351</v>
      </c>
      <c r="C176" s="9">
        <f t="shared" ca="1" si="7"/>
        <v>-0.41</v>
      </c>
      <c r="E176" s="9">
        <f>MAX(w!B250:E250)</f>
        <v>99.604057515694535</v>
      </c>
      <c r="F176" s="9">
        <f t="shared" si="9"/>
        <v>99.6</v>
      </c>
      <c r="G176" s="9">
        <f>MIN(w!B250:E250)</f>
        <v>99.576294499250395</v>
      </c>
      <c r="H176" s="9">
        <f t="shared" si="8"/>
        <v>99.6</v>
      </c>
    </row>
    <row r="177" spans="1:8" x14ac:dyDescent="0.25">
      <c r="A177" s="11">
        <f>AVERAGE(ввод!F174:I174)</f>
        <v>99.414882570526729</v>
      </c>
      <c r="B177" s="33">
        <f ca="1">IF(ввод!D174="","",OFFSET(q!A176,w!$B$48,0,1,1)-парам!$B$8)</f>
        <v>-0.5851174294732715</v>
      </c>
      <c r="C177" s="9">
        <f t="shared" ca="1" si="7"/>
        <v>-0.58499999999999996</v>
      </c>
      <c r="E177" s="9">
        <f>MAX(w!B251:E251)</f>
        <v>99.548631498126838</v>
      </c>
      <c r="F177" s="9">
        <f t="shared" si="9"/>
        <v>99.5</v>
      </c>
      <c r="G177" s="9">
        <f>MIN(w!B251:E251)</f>
        <v>99.281133642926619</v>
      </c>
      <c r="H177" s="9">
        <f t="shared" si="8"/>
        <v>99.3</v>
      </c>
    </row>
    <row r="178" spans="1:8" x14ac:dyDescent="0.25">
      <c r="A178" s="11">
        <f>AVERAGE(ввод!F175:I175)</f>
        <v>100.1702704554871</v>
      </c>
      <c r="B178" s="33">
        <f ca="1">IF(ввод!D175="","",OFFSET(q!A177,w!$B$48,0,1,1)-парам!$B$8)</f>
        <v>0.17027045548709907</v>
      </c>
      <c r="C178" s="9">
        <f t="shared" ca="1" si="7"/>
        <v>0.17</v>
      </c>
      <c r="E178" s="9">
        <f>MAX(w!B252:E252)</f>
        <v>100.4172232856274</v>
      </c>
      <c r="F178" s="9">
        <f t="shared" si="9"/>
        <v>100.4</v>
      </c>
      <c r="G178" s="9">
        <f>MIN(w!B252:E252)</f>
        <v>99.923317625346797</v>
      </c>
      <c r="H178" s="9">
        <f t="shared" si="8"/>
        <v>99.9</v>
      </c>
    </row>
    <row r="179" spans="1:8" x14ac:dyDescent="0.25">
      <c r="A179" s="11">
        <f>AVERAGE(ввод!F176:I176)</f>
        <v>100.68173474410243</v>
      </c>
      <c r="B179" s="33">
        <f ca="1">IF(ввод!D176="","",OFFSET(q!A178,w!$B$48,0,1,1)-парам!$B$8)</f>
        <v>0.68173474410242818</v>
      </c>
      <c r="C179" s="9">
        <f t="shared" ca="1" si="7"/>
        <v>0.68200000000000005</v>
      </c>
      <c r="E179" s="9">
        <f>MAX(w!B253:E253)</f>
        <v>101.48603659592068</v>
      </c>
      <c r="F179" s="9">
        <f t="shared" si="9"/>
        <v>101.5</v>
      </c>
      <c r="G179" s="9">
        <f>MIN(w!B253:E253)</f>
        <v>99.877432892284176</v>
      </c>
      <c r="H179" s="9">
        <f t="shared" si="8"/>
        <v>99.9</v>
      </c>
    </row>
    <row r="180" spans="1:8" x14ac:dyDescent="0.25">
      <c r="A180" s="11">
        <f>AVERAGE(ввод!F177:I177)</f>
        <v>99.387297828555546</v>
      </c>
      <c r="B180" s="33">
        <f ca="1">IF(ввод!D177="","",OFFSET(q!A179,w!$B$48,0,1,1)-парам!$B$8)</f>
        <v>-0.61270217144445382</v>
      </c>
      <c r="C180" s="9">
        <f t="shared" ca="1" si="7"/>
        <v>-0.61299999999999999</v>
      </c>
      <c r="E180" s="9">
        <f>MAX(w!B254:E254)</f>
        <v>99.762311577163672</v>
      </c>
      <c r="F180" s="9">
        <f t="shared" si="9"/>
        <v>99.8</v>
      </c>
      <c r="G180" s="9">
        <f>MIN(w!B254:E254)</f>
        <v>99.01228407994742</v>
      </c>
      <c r="H180" s="9">
        <f t="shared" si="8"/>
        <v>99</v>
      </c>
    </row>
    <row r="181" spans="1:8" x14ac:dyDescent="0.25">
      <c r="A181" s="11">
        <f>AVERAGE(ввод!F178:I178)</f>
        <v>100.34726577727236</v>
      </c>
      <c r="B181" s="33">
        <f ca="1">IF(ввод!D178="","",OFFSET(q!A180,w!$B$48,0,1,1)-парам!$B$8)</f>
        <v>0.34726577727235508</v>
      </c>
      <c r="C181" s="9">
        <f t="shared" ca="1" si="7"/>
        <v>0.34699999999999998</v>
      </c>
      <c r="E181" s="9">
        <f>MAX(w!B255:E255)</f>
        <v>100.67493372432898</v>
      </c>
      <c r="F181" s="9">
        <f t="shared" si="9"/>
        <v>100.7</v>
      </c>
      <c r="G181" s="9">
        <f>MIN(w!B255:E255)</f>
        <v>100.01959783021572</v>
      </c>
      <c r="H181" s="9">
        <f t="shared" si="8"/>
        <v>100</v>
      </c>
    </row>
    <row r="182" spans="1:8" x14ac:dyDescent="0.25">
      <c r="A182" s="11">
        <f>AVERAGE(ввод!F179:I179)</f>
        <v>99.382595970499551</v>
      </c>
      <c r="B182" s="33">
        <f ca="1">IF(ввод!D179="","",OFFSET(q!A181,w!$B$48,0,1,1)-парам!$B$8)</f>
        <v>-0.61740402950044881</v>
      </c>
      <c r="C182" s="9">
        <f t="shared" ca="1" si="7"/>
        <v>-0.61699999999999999</v>
      </c>
      <c r="E182" s="9">
        <f>MAX(w!B256:E256)</f>
        <v>99.390771618228854</v>
      </c>
      <c r="F182" s="9">
        <f t="shared" si="9"/>
        <v>99.4</v>
      </c>
      <c r="G182" s="9">
        <f>MIN(w!B256:E256)</f>
        <v>99.374420322770263</v>
      </c>
      <c r="H182" s="9">
        <f t="shared" si="8"/>
        <v>99.4</v>
      </c>
    </row>
    <row r="183" spans="1:8" x14ac:dyDescent="0.25">
      <c r="A183" s="11">
        <f>AVERAGE(ввод!F180:I180)</f>
        <v>100.42090473930351</v>
      </c>
      <c r="B183" s="33">
        <f ca="1">IF(ввод!D180="","",OFFSET(q!A182,w!$B$48,0,1,1)-парам!$B$8)</f>
        <v>0.42090473930350925</v>
      </c>
      <c r="C183" s="9">
        <f t="shared" ca="1" si="7"/>
        <v>0.42099999999999999</v>
      </c>
      <c r="E183" s="9">
        <f>MAX(w!B257:E257)</f>
        <v>100.49597675869263</v>
      </c>
      <c r="F183" s="9">
        <f t="shared" si="9"/>
        <v>100.5</v>
      </c>
      <c r="G183" s="9">
        <f>MIN(w!B257:E257)</f>
        <v>100.34583271991438</v>
      </c>
      <c r="H183" s="9">
        <f t="shared" si="8"/>
        <v>100.3</v>
      </c>
    </row>
    <row r="184" spans="1:8" x14ac:dyDescent="0.25">
      <c r="A184" s="11">
        <f>AVERAGE(ввод!F181:I181)</f>
        <v>100.20701716906164</v>
      </c>
      <c r="B184" s="33">
        <f ca="1">IF(ввод!D181="","",OFFSET(q!A183,w!$B$48,0,1,1)-парам!$B$8)</f>
        <v>0.20701716906164336</v>
      </c>
      <c r="C184" s="9">
        <f t="shared" ca="1" si="7"/>
        <v>0.20699999999999999</v>
      </c>
      <c r="E184" s="9">
        <f>MAX(w!B258:E258)</f>
        <v>101.47062135791035</v>
      </c>
      <c r="F184" s="9">
        <f t="shared" si="9"/>
        <v>101.5</v>
      </c>
      <c r="G184" s="9">
        <f>MIN(w!B258:E258)</f>
        <v>98.943412980212941</v>
      </c>
      <c r="H184" s="9">
        <f t="shared" si="8"/>
        <v>98.9</v>
      </c>
    </row>
    <row r="185" spans="1:8" x14ac:dyDescent="0.25">
      <c r="A185" s="11">
        <f>AVERAGE(ввод!F182:I182)</f>
        <v>100.30120956334127</v>
      </c>
      <c r="B185" s="33">
        <f ca="1">IF(ввод!D182="","",OFFSET(q!A184,w!$B$48,0,1,1)-парам!$B$8)</f>
        <v>0.30120956334127413</v>
      </c>
      <c r="C185" s="9">
        <f t="shared" ca="1" si="7"/>
        <v>0.30099999999999999</v>
      </c>
      <c r="E185" s="9">
        <f>MAX(w!B259:E259)</f>
        <v>101.62662249580318</v>
      </c>
      <c r="F185" s="9">
        <f t="shared" si="9"/>
        <v>101.6</v>
      </c>
      <c r="G185" s="9">
        <f>MIN(w!B259:E259)</f>
        <v>98.975796630879387</v>
      </c>
      <c r="H185" s="9">
        <f t="shared" si="8"/>
        <v>99</v>
      </c>
    </row>
    <row r="186" spans="1:8" x14ac:dyDescent="0.25">
      <c r="A186" s="11">
        <f>AVERAGE(ввод!F183:I183)</f>
        <v>101.30920411009839</v>
      </c>
      <c r="B186" s="33">
        <f ca="1">IF(ввод!D183="","",OFFSET(q!A185,w!$B$48,0,1,1)-парам!$B$8)</f>
        <v>1.309204110098392</v>
      </c>
      <c r="C186" s="9">
        <f t="shared" ca="1" si="7"/>
        <v>1.31</v>
      </c>
      <c r="E186" s="9">
        <f>MAX(w!B260:E260)</f>
        <v>102.04039020200834</v>
      </c>
      <c r="F186" s="9">
        <f t="shared" si="9"/>
        <v>102</v>
      </c>
      <c r="G186" s="9">
        <f>MIN(w!B260:E260)</f>
        <v>100.57801801818844</v>
      </c>
      <c r="H186" s="9">
        <f t="shared" si="8"/>
        <v>100.6</v>
      </c>
    </row>
    <row r="187" spans="1:8" x14ac:dyDescent="0.25">
      <c r="A187" s="11">
        <f>AVERAGE(ввод!F184:I184)</f>
        <v>98.2405780898182</v>
      </c>
      <c r="B187" s="33">
        <f ca="1">IF(ввод!D184="","",OFFSET(q!A186,w!$B$48,0,1,1)-парам!$B$8)</f>
        <v>-1.7594219101817998</v>
      </c>
      <c r="C187" s="9">
        <f t="shared" ca="1" si="7"/>
        <v>-1.76</v>
      </c>
      <c r="E187" s="9">
        <f>MAX(w!B261:E261)</f>
        <v>98.990543270629516</v>
      </c>
      <c r="F187" s="9">
        <f t="shared" si="9"/>
        <v>99</v>
      </c>
      <c r="G187" s="9">
        <f>MIN(w!B261:E261)</f>
        <v>97.490612909006884</v>
      </c>
      <c r="H187" s="9">
        <f t="shared" si="8"/>
        <v>97.5</v>
      </c>
    </row>
    <row r="188" spans="1:8" x14ac:dyDescent="0.25">
      <c r="A188" s="11">
        <f>AVERAGE(ввод!F185:I185)</f>
        <v>99.953355519348449</v>
      </c>
      <c r="B188" s="33">
        <f ca="1">IF(ввод!D185="","",OFFSET(q!A187,w!$B$48,0,1,1)-парам!$B$8)</f>
        <v>-4.6644480651551135E-2</v>
      </c>
      <c r="C188" s="9">
        <f t="shared" ca="1" si="7"/>
        <v>-4.6600000000000003E-2</v>
      </c>
      <c r="E188" s="9">
        <f>MAX(w!B262:E262)</f>
        <v>100.14238869842565</v>
      </c>
      <c r="F188" s="9">
        <f t="shared" si="9"/>
        <v>100.1</v>
      </c>
      <c r="G188" s="9">
        <f>MIN(w!B262:E262)</f>
        <v>99.764322340271249</v>
      </c>
      <c r="H188" s="9">
        <f t="shared" si="8"/>
        <v>99.8</v>
      </c>
    </row>
    <row r="189" spans="1:8" x14ac:dyDescent="0.25">
      <c r="A189" s="11">
        <f>AVERAGE(ввод!F186:I186)</f>
        <v>99.524813454561183</v>
      </c>
      <c r="B189" s="33">
        <f ca="1">IF(ввод!D186="","",OFFSET(q!A188,w!$B$48,0,1,1)-парам!$B$8)</f>
        <v>-0.47518654543881667</v>
      </c>
      <c r="C189" s="9">
        <f t="shared" ca="1" si="7"/>
        <v>-0.47499999999999998</v>
      </c>
      <c r="E189" s="9">
        <f>MAX(w!B263:E263)</f>
        <v>99.820516731570862</v>
      </c>
      <c r="F189" s="9">
        <f t="shared" si="9"/>
        <v>99.8</v>
      </c>
      <c r="G189" s="9">
        <f>MIN(w!B263:E263)</f>
        <v>99.229110177551505</v>
      </c>
      <c r="H189" s="9">
        <f t="shared" si="8"/>
        <v>99.2</v>
      </c>
    </row>
    <row r="190" spans="1:8" x14ac:dyDescent="0.25">
      <c r="A190" s="11">
        <f>AVERAGE(ввод!F187:I187)</f>
        <v>100.68807155606123</v>
      </c>
      <c r="B190" s="33">
        <f ca="1">IF(ввод!D187="","",OFFSET(q!A189,w!$B$48,0,1,1)-парам!$B$8)</f>
        <v>0.6880715560612316</v>
      </c>
      <c r="C190" s="9">
        <f t="shared" ca="1" si="7"/>
        <v>0.68799999999999994</v>
      </c>
      <c r="E190" s="9">
        <f>MAX(w!B264:E264)</f>
        <v>100.85522621513427</v>
      </c>
      <c r="F190" s="9">
        <f t="shared" si="9"/>
        <v>100.9</v>
      </c>
      <c r="G190" s="9">
        <f>MIN(w!B264:E264)</f>
        <v>100.5209168969882</v>
      </c>
      <c r="H190" s="9">
        <f t="shared" si="8"/>
        <v>100.5</v>
      </c>
    </row>
    <row r="191" spans="1:8" x14ac:dyDescent="0.25">
      <c r="A191" s="11">
        <f>AVERAGE(ввод!F188:I188)</f>
        <v>99.642275506985527</v>
      </c>
      <c r="B191" s="33">
        <f ca="1">IF(ввод!D188="","",OFFSET(q!A190,w!$B$48,0,1,1)-парам!$B$8)</f>
        <v>-0.35772449301447296</v>
      </c>
      <c r="C191" s="9">
        <f t="shared" ca="1" si="7"/>
        <v>-0.35799999999999998</v>
      </c>
      <c r="E191" s="9">
        <f>MAX(w!B265:E265)</f>
        <v>99.662053544786417</v>
      </c>
      <c r="F191" s="9">
        <f t="shared" si="9"/>
        <v>99.7</v>
      </c>
      <c r="G191" s="9">
        <f>MIN(w!B265:E265)</f>
        <v>99.622497469184651</v>
      </c>
      <c r="H191" s="9">
        <f t="shared" si="8"/>
        <v>99.6</v>
      </c>
    </row>
    <row r="192" spans="1:8" x14ac:dyDescent="0.25">
      <c r="A192" s="11">
        <f>AVERAGE(ввод!F189:I189)</f>
        <v>99.980147240965906</v>
      </c>
      <c r="B192" s="33">
        <f ca="1">IF(ввод!D189="","",OFFSET(q!A191,w!$B$48,0,1,1)-парам!$B$8)</f>
        <v>-1.9852759034094447E-2</v>
      </c>
      <c r="C192" s="9">
        <f t="shared" ca="1" si="7"/>
        <v>-1.9900000000000001E-2</v>
      </c>
      <c r="E192" s="9">
        <f>MAX(w!B266:E266)</f>
        <v>100.48420855826541</v>
      </c>
      <c r="F192" s="9">
        <f t="shared" si="9"/>
        <v>100.5</v>
      </c>
      <c r="G192" s="9">
        <f>MIN(w!B266:E266)</f>
        <v>99.476085923666403</v>
      </c>
      <c r="H192" s="9">
        <f t="shared" si="8"/>
        <v>99.5</v>
      </c>
    </row>
    <row r="193" spans="1:8" x14ac:dyDescent="0.25">
      <c r="A193" s="11">
        <f>AVERAGE(ввод!F190:I190)</f>
        <v>99.954160209118271</v>
      </c>
      <c r="B193" s="33">
        <f ca="1">IF(ввод!D190="","",OFFSET(q!A192,w!$B$48,0,1,1)-парам!$B$8)</f>
        <v>-4.5839790881728959E-2</v>
      </c>
      <c r="C193" s="9">
        <f t="shared" ca="1" si="7"/>
        <v>-4.58E-2</v>
      </c>
      <c r="E193" s="9">
        <f>MAX(w!B267:E267)</f>
        <v>100.328786458905</v>
      </c>
      <c r="F193" s="9">
        <f t="shared" si="9"/>
        <v>100.3</v>
      </c>
      <c r="G193" s="9">
        <f>MIN(w!B267:E267)</f>
        <v>99.579533959331542</v>
      </c>
      <c r="H193" s="9">
        <f t="shared" si="8"/>
        <v>99.6</v>
      </c>
    </row>
    <row r="194" spans="1:8" x14ac:dyDescent="0.25">
      <c r="A194" s="11">
        <f>AVERAGE(ввод!F191:I191)</f>
        <v>100.85355949192848</v>
      </c>
      <c r="B194" s="33">
        <f ca="1">IF(ввод!D191="","",OFFSET(q!A193,w!$B$48,0,1,1)-парам!$B$8)</f>
        <v>0.85355949192847902</v>
      </c>
      <c r="C194" s="9">
        <f t="shared" ca="1" si="7"/>
        <v>0.85399999999999998</v>
      </c>
      <c r="E194" s="9">
        <f>MAX(w!B268:E268)</f>
        <v>101.08607757410502</v>
      </c>
      <c r="F194" s="9">
        <f t="shared" si="9"/>
        <v>101.1</v>
      </c>
      <c r="G194" s="9">
        <f>MIN(w!B268:E268)</f>
        <v>100.62104140975195</v>
      </c>
      <c r="H194" s="9">
        <f t="shared" si="8"/>
        <v>100.6</v>
      </c>
    </row>
    <row r="195" spans="1:8" x14ac:dyDescent="0.25">
      <c r="A195" s="11">
        <f>AVERAGE(ввод!F192:I192)</f>
        <v>99.387502143574352</v>
      </c>
      <c r="B195" s="33">
        <f ca="1">IF(ввод!D192="","",OFFSET(q!A194,w!$B$48,0,1,1)-парам!$B$8)</f>
        <v>-0.61249785642564802</v>
      </c>
      <c r="C195" s="9">
        <f t="shared" ca="1" si="7"/>
        <v>-0.61199999999999999</v>
      </c>
      <c r="E195" s="9">
        <f>MAX(w!B269:E269)</f>
        <v>100.4692511063525</v>
      </c>
      <c r="F195" s="9">
        <f t="shared" si="9"/>
        <v>100.5</v>
      </c>
      <c r="G195" s="9">
        <f>MIN(w!B269:E269)</f>
        <v>98.305753180796202</v>
      </c>
      <c r="H195" s="9">
        <f t="shared" si="8"/>
        <v>98.3</v>
      </c>
    </row>
    <row r="196" spans="1:8" x14ac:dyDescent="0.25">
      <c r="A196" s="11">
        <f>AVERAGE(ввод!F193:I193)</f>
        <v>98.646315669682053</v>
      </c>
      <c r="B196" s="33">
        <f ca="1">IF(ввод!D193="","",OFFSET(q!A195,w!$B$48,0,1,1)-парам!$B$8)</f>
        <v>-1.3536843303179467</v>
      </c>
      <c r="C196" s="9">
        <f t="shared" ca="1" si="7"/>
        <v>-1.35</v>
      </c>
      <c r="E196" s="9">
        <f>MAX(w!B270:E270)</f>
        <v>99.949661469769751</v>
      </c>
      <c r="F196" s="9">
        <f t="shared" si="9"/>
        <v>99.9</v>
      </c>
      <c r="G196" s="9">
        <f>MIN(w!B270:E270)</f>
        <v>97.342969869594342</v>
      </c>
      <c r="H196" s="9">
        <f t="shared" si="8"/>
        <v>97.3</v>
      </c>
    </row>
    <row r="197" spans="1:8" x14ac:dyDescent="0.25">
      <c r="A197" s="11">
        <f>AVERAGE(ввод!F194:I194)</f>
        <v>101.04232054915894</v>
      </c>
      <c r="B197" s="33">
        <f ca="1">IF(ввод!D194="","",OFFSET(q!A196,w!$B$48,0,1,1)-парам!$B$8)</f>
        <v>1.0423205491589442</v>
      </c>
      <c r="C197" s="9">
        <f t="shared" ca="1" si="7"/>
        <v>1.04</v>
      </c>
      <c r="E197" s="9">
        <f>MAX(w!B271:E271)</f>
        <v>101.35374893542357</v>
      </c>
      <c r="F197" s="9">
        <f t="shared" si="9"/>
        <v>101.4</v>
      </c>
      <c r="G197" s="9">
        <f>MIN(w!B271:E271)</f>
        <v>100.73089216289431</v>
      </c>
      <c r="H197" s="9">
        <f t="shared" si="8"/>
        <v>100.7</v>
      </c>
    </row>
    <row r="198" spans="1:8" x14ac:dyDescent="0.25">
      <c r="A198" s="11">
        <f>AVERAGE(ввод!F195:I195)</f>
        <v>100.11563025460728</v>
      </c>
      <c r="B198" s="33">
        <f ca="1">IF(ввод!D195="","",OFFSET(q!A197,w!$B$48,0,1,1)-парам!$B$8)</f>
        <v>0.11563025460728227</v>
      </c>
      <c r="C198" s="9">
        <f t="shared" ref="C198:C261" ca="1" si="10">IFERROR(ROUND(B198,LEN(ROUND(1000/ABS(B198),0))-1),B198)</f>
        <v>0.11600000000000001</v>
      </c>
      <c r="E198" s="9">
        <f>MAX(w!B272:E272)</f>
        <v>100.83704428771807</v>
      </c>
      <c r="F198" s="9">
        <f t="shared" si="9"/>
        <v>100.8</v>
      </c>
      <c r="G198" s="9">
        <f>MIN(w!B272:E272)</f>
        <v>99.394216221496507</v>
      </c>
      <c r="H198" s="9">
        <f t="shared" ref="H198:H261" si="11">IFERROR(ROUND(G198,LEN(ROUND(1000/ABS(G198),0))-1),G198)</f>
        <v>99.4</v>
      </c>
    </row>
    <row r="199" spans="1:8" x14ac:dyDescent="0.25">
      <c r="A199" s="11">
        <f>AVERAGE(ввод!F196:I196)</f>
        <v>99.913012444021604</v>
      </c>
      <c r="B199" s="33">
        <f ca="1">IF(ввод!D196="","",OFFSET(q!A198,w!$B$48,0,1,1)-парам!$B$8)</f>
        <v>-8.6987555978396358E-2</v>
      </c>
      <c r="C199" s="9">
        <f t="shared" ca="1" si="10"/>
        <v>-8.6999999999999994E-2</v>
      </c>
      <c r="E199" s="9">
        <f>MAX(w!B273:E273)</f>
        <v>100.13072620501755</v>
      </c>
      <c r="F199" s="9">
        <f t="shared" ref="F199:F262" si="12">IFERROR(ROUND(E199,LEN(ROUND(1000/ABS(E199),0))-1),E199)</f>
        <v>100.1</v>
      </c>
      <c r="G199" s="9">
        <f>MIN(w!B273:E273)</f>
        <v>99.695298683025641</v>
      </c>
      <c r="H199" s="9">
        <f t="shared" si="11"/>
        <v>99.7</v>
      </c>
    </row>
    <row r="200" spans="1:8" x14ac:dyDescent="0.25">
      <c r="A200" s="11">
        <f>AVERAGE(ввод!F197:I197)</f>
        <v>98.776478396514847</v>
      </c>
      <c r="B200" s="33">
        <f ca="1">IF(ввод!D197="","",OFFSET(q!A199,w!$B$48,0,1,1)-парам!$B$8)</f>
        <v>-1.2235216034851533</v>
      </c>
      <c r="C200" s="9">
        <f t="shared" ca="1" si="10"/>
        <v>-1.22</v>
      </c>
      <c r="E200" s="9">
        <f>MAX(w!B274:E274)</f>
        <v>98.97370874308163</v>
      </c>
      <c r="F200" s="9">
        <f t="shared" si="12"/>
        <v>99</v>
      </c>
      <c r="G200" s="9">
        <f>MIN(w!B274:E274)</f>
        <v>98.579248049948049</v>
      </c>
      <c r="H200" s="9">
        <f t="shared" si="11"/>
        <v>98.6</v>
      </c>
    </row>
    <row r="201" spans="1:8" x14ac:dyDescent="0.25">
      <c r="A201" s="11">
        <f>AVERAGE(ввод!F198:I198)</f>
        <v>99.709028390059999</v>
      </c>
      <c r="B201" s="33">
        <f ca="1">IF(ввод!D198="","",OFFSET(q!A200,w!$B$48,0,1,1)-парам!$B$8)</f>
        <v>-0.29097160994000149</v>
      </c>
      <c r="C201" s="9">
        <f t="shared" ca="1" si="10"/>
        <v>-0.29099999999999998</v>
      </c>
      <c r="E201" s="9">
        <f>MAX(w!B275:E275)</f>
        <v>100.79903937294253</v>
      </c>
      <c r="F201" s="9">
        <f t="shared" si="12"/>
        <v>100.8</v>
      </c>
      <c r="G201" s="9">
        <f>MIN(w!B275:E275)</f>
        <v>98.619017407177466</v>
      </c>
      <c r="H201" s="9">
        <f t="shared" si="11"/>
        <v>98.6</v>
      </c>
    </row>
    <row r="202" spans="1:8" x14ac:dyDescent="0.25">
      <c r="A202" s="11">
        <f>AVERAGE(ввод!F199:I199)</f>
        <v>99.465300111007053</v>
      </c>
      <c r="B202" s="33">
        <f ca="1">IF(ввод!D199="","",OFFSET(q!A201,w!$B$48,0,1,1)-парам!$B$8)</f>
        <v>-0.53469988899294663</v>
      </c>
      <c r="C202" s="9">
        <f t="shared" ca="1" si="10"/>
        <v>-0.53500000000000003</v>
      </c>
      <c r="E202" s="9">
        <f>MAX(w!B276:E276)</f>
        <v>99.829347111440114</v>
      </c>
      <c r="F202" s="9">
        <f t="shared" si="12"/>
        <v>99.8</v>
      </c>
      <c r="G202" s="9">
        <f>MIN(w!B276:E276)</f>
        <v>99.101253110574007</v>
      </c>
      <c r="H202" s="9">
        <f t="shared" si="11"/>
        <v>99.1</v>
      </c>
    </row>
    <row r="203" spans="1:8" x14ac:dyDescent="0.25">
      <c r="A203" s="11">
        <f>AVERAGE(ввод!F200:I200)</f>
        <v>99.655588755472948</v>
      </c>
      <c r="B203" s="33">
        <f ca="1">IF(ввод!D200="","",OFFSET(q!A202,w!$B$48,0,1,1)-парам!$B$8)</f>
        <v>-0.34441124452705196</v>
      </c>
      <c r="C203" s="9">
        <f t="shared" ca="1" si="10"/>
        <v>-0.34399999999999997</v>
      </c>
      <c r="E203" s="9">
        <f>MAX(w!B277:E277)</f>
        <v>100.14816162564608</v>
      </c>
      <c r="F203" s="9">
        <f t="shared" si="12"/>
        <v>100.1</v>
      </c>
      <c r="G203" s="9">
        <f>MIN(w!B277:E277)</f>
        <v>99.163015885299814</v>
      </c>
      <c r="H203" s="9">
        <f t="shared" si="11"/>
        <v>99.2</v>
      </c>
    </row>
    <row r="204" spans="1:8" x14ac:dyDescent="0.25">
      <c r="A204" s="11">
        <f>AVERAGE(ввод!F201:I201)</f>
        <v>100.41640611806471</v>
      </c>
      <c r="B204" s="33">
        <f ca="1">IF(ввод!D201="","",OFFSET(q!A203,w!$B$48,0,1,1)-парам!$B$8)</f>
        <v>0.41640611806471384</v>
      </c>
      <c r="C204" s="9">
        <f t="shared" ca="1" si="10"/>
        <v>0.41599999999999998</v>
      </c>
      <c r="E204" s="9">
        <f>MAX(w!B278:E278)</f>
        <v>100.83925157841968</v>
      </c>
      <c r="F204" s="9">
        <f t="shared" si="12"/>
        <v>100.8</v>
      </c>
      <c r="G204" s="9">
        <f>MIN(w!B278:E278)</f>
        <v>99.993560657709736</v>
      </c>
      <c r="H204" s="9">
        <f t="shared" si="11"/>
        <v>100</v>
      </c>
    </row>
    <row r="205" spans="1:8" x14ac:dyDescent="0.25">
      <c r="A205" s="11">
        <f>AVERAGE(ввод!F202:I202)</f>
        <v>100.76301388992553</v>
      </c>
      <c r="B205" s="33">
        <f ca="1">IF(ввод!D202="","",OFFSET(q!A204,w!$B$48,0,1,1)-парам!$B$8)</f>
        <v>0.76301388992553143</v>
      </c>
      <c r="C205" s="9">
        <f t="shared" ca="1" si="10"/>
        <v>0.76300000000000001</v>
      </c>
      <c r="E205" s="9">
        <f>MAX(w!B279:E279)</f>
        <v>100.78498410532295</v>
      </c>
      <c r="F205" s="9">
        <f t="shared" si="12"/>
        <v>100.8</v>
      </c>
      <c r="G205" s="9">
        <f>MIN(w!B279:E279)</f>
        <v>100.74104367452811</v>
      </c>
      <c r="H205" s="9">
        <f t="shared" si="11"/>
        <v>100.7</v>
      </c>
    </row>
    <row r="206" spans="1:8" x14ac:dyDescent="0.25">
      <c r="A206" s="11">
        <f>AVERAGE(ввод!F203:I203)</f>
        <v>99.64620477742406</v>
      </c>
      <c r="B206" s="33">
        <f ca="1">IF(ввод!D203="","",OFFSET(q!A205,w!$B$48,0,1,1)-парам!$B$8)</f>
        <v>-0.35379522257593976</v>
      </c>
      <c r="C206" s="9">
        <f t="shared" ca="1" si="10"/>
        <v>-0.35399999999999998</v>
      </c>
      <c r="E206" s="9">
        <f>MAX(w!B280:E280)</f>
        <v>100.29077360822043</v>
      </c>
      <c r="F206" s="9">
        <f t="shared" si="12"/>
        <v>100.3</v>
      </c>
      <c r="G206" s="9">
        <f>MIN(w!B280:E280)</f>
        <v>99.001635946627673</v>
      </c>
      <c r="H206" s="9">
        <f t="shared" si="11"/>
        <v>99</v>
      </c>
    </row>
    <row r="207" spans="1:8" x14ac:dyDescent="0.25">
      <c r="A207" s="11">
        <f>AVERAGE(ввод!F204:I204)</f>
        <v>99.815120364635987</v>
      </c>
      <c r="B207" s="33">
        <f ca="1">IF(ввод!D204="","",OFFSET(q!A206,w!$B$48,0,1,1)-парам!$B$8)</f>
        <v>-0.18487963536401253</v>
      </c>
      <c r="C207" s="9">
        <f t="shared" ca="1" si="10"/>
        <v>-0.185</v>
      </c>
      <c r="E207" s="9">
        <f>MAX(w!B281:E281)</f>
        <v>99.978895996259311</v>
      </c>
      <c r="F207" s="9">
        <f t="shared" si="12"/>
        <v>100</v>
      </c>
      <c r="G207" s="9">
        <f>MIN(w!B281:E281)</f>
        <v>99.651344733012664</v>
      </c>
      <c r="H207" s="9">
        <f t="shared" si="11"/>
        <v>99.7</v>
      </c>
    </row>
    <row r="208" spans="1:8" x14ac:dyDescent="0.25">
      <c r="A208" s="11">
        <f>AVERAGE(ввод!F205:I205)</f>
        <v>100.82471954172749</v>
      </c>
      <c r="B208" s="33">
        <f ca="1">IF(ввод!D205="","",OFFSET(q!A207,w!$B$48,0,1,1)-парам!$B$8)</f>
        <v>0.82471954172748951</v>
      </c>
      <c r="C208" s="9">
        <f t="shared" ca="1" si="10"/>
        <v>0.82499999999999996</v>
      </c>
      <c r="E208" s="9">
        <f>MAX(w!B282:E282)</f>
        <v>101.77696763551627</v>
      </c>
      <c r="F208" s="9">
        <f t="shared" si="12"/>
        <v>101.8</v>
      </c>
      <c r="G208" s="9">
        <f>MIN(w!B282:E282)</f>
        <v>99.872471447938707</v>
      </c>
      <c r="H208" s="9">
        <f t="shared" si="11"/>
        <v>99.9</v>
      </c>
    </row>
    <row r="209" spans="1:8" x14ac:dyDescent="0.25">
      <c r="A209" s="11">
        <f>AVERAGE(ввод!F206:I206)</f>
        <v>103.18252582784314</v>
      </c>
      <c r="B209" s="33">
        <f ca="1">IF(ввод!D206="","",OFFSET(q!A208,w!$B$48,0,1,1)-парам!$B$8)</f>
        <v>3.1825258278431363</v>
      </c>
      <c r="C209" s="9">
        <f t="shared" ca="1" si="10"/>
        <v>3.18</v>
      </c>
      <c r="E209" s="9">
        <f>MAX(w!B283:E283)</f>
        <v>104</v>
      </c>
      <c r="F209" s="9">
        <f t="shared" si="12"/>
        <v>104</v>
      </c>
      <c r="G209" s="9">
        <f>MIN(w!B283:E283)</f>
        <v>102.36505165568626</v>
      </c>
      <c r="H209" s="9">
        <f t="shared" si="11"/>
        <v>102.4</v>
      </c>
    </row>
    <row r="210" spans="1:8" x14ac:dyDescent="0.25">
      <c r="A210" s="11">
        <f>AVERAGE(ввод!F207:I207)</f>
        <v>101.08997264508605</v>
      </c>
      <c r="B210" s="33">
        <f ca="1">IF(ввод!D207="","",OFFSET(q!A209,w!$B$48,0,1,1)-парам!$B$8)</f>
        <v>1.0899726450860499</v>
      </c>
      <c r="C210" s="9">
        <f t="shared" ca="1" si="10"/>
        <v>1.0900000000000001</v>
      </c>
      <c r="E210" s="9">
        <f>MAX(w!B284:E284)</f>
        <v>102.96370914332923</v>
      </c>
      <c r="F210" s="9">
        <f t="shared" si="12"/>
        <v>103</v>
      </c>
      <c r="G210" s="9">
        <f>MIN(w!B284:E284)</f>
        <v>99.216236146842888</v>
      </c>
      <c r="H210" s="9">
        <f t="shared" si="11"/>
        <v>99.2</v>
      </c>
    </row>
    <row r="211" spans="1:8" x14ac:dyDescent="0.25">
      <c r="A211" s="11">
        <f>AVERAGE(ввод!F208:I208)</f>
        <v>99.555021822968229</v>
      </c>
      <c r="B211" s="33">
        <f ca="1">IF(ввод!D208="","",OFFSET(q!A210,w!$B$48,0,1,1)-парам!$B$8)</f>
        <v>-0.44497817703177134</v>
      </c>
      <c r="C211" s="9">
        <f t="shared" ca="1" si="10"/>
        <v>-0.44500000000000001</v>
      </c>
      <c r="E211" s="9">
        <f>MAX(w!B285:E285)</f>
        <v>100.62396576010728</v>
      </c>
      <c r="F211" s="9">
        <f t="shared" si="12"/>
        <v>100.6</v>
      </c>
      <c r="G211" s="9">
        <f>MIN(w!B285:E285)</f>
        <v>98.486077885829161</v>
      </c>
      <c r="H211" s="9">
        <f t="shared" si="11"/>
        <v>98.5</v>
      </c>
    </row>
    <row r="212" spans="1:8" x14ac:dyDescent="0.25">
      <c r="A212" s="11">
        <f>AVERAGE(ввод!F209:I209)</f>
        <v>100.5209134319867</v>
      </c>
      <c r="B212" s="33">
        <f ca="1">IF(ввод!D209="","",OFFSET(q!A211,w!$B$48,0,1,1)-парам!$B$8)</f>
        <v>0.52091343198669904</v>
      </c>
      <c r="C212" s="9">
        <f t="shared" ca="1" si="10"/>
        <v>0.52100000000000002</v>
      </c>
      <c r="E212" s="9">
        <f>MAX(w!B286:E286)</f>
        <v>102.04098370338239</v>
      </c>
      <c r="F212" s="9">
        <f t="shared" si="12"/>
        <v>102</v>
      </c>
      <c r="G212" s="9">
        <f>MIN(w!B286:E286)</f>
        <v>99.000843160591003</v>
      </c>
      <c r="H212" s="9">
        <f t="shared" si="11"/>
        <v>99</v>
      </c>
    </row>
    <row r="213" spans="1:8" x14ac:dyDescent="0.25">
      <c r="A213" s="11">
        <f>AVERAGE(ввод!F210:I210)</f>
        <v>100.86135702631015</v>
      </c>
      <c r="B213" s="33">
        <f ca="1">IF(ввод!D210="","",OFFSET(q!A212,w!$B$48,0,1,1)-парам!$B$8)</f>
        <v>0.8613570263101451</v>
      </c>
      <c r="C213" s="9">
        <f t="shared" ca="1" si="10"/>
        <v>0.86099999999999999</v>
      </c>
      <c r="E213" s="9">
        <f>MAX(w!B287:E287)</f>
        <v>101.0178715730341</v>
      </c>
      <c r="F213" s="9">
        <f t="shared" si="12"/>
        <v>101</v>
      </c>
      <c r="G213" s="9">
        <f>MIN(w!B287:E287)</f>
        <v>100.7048424795862</v>
      </c>
      <c r="H213" s="9">
        <f t="shared" si="11"/>
        <v>100.7</v>
      </c>
    </row>
    <row r="214" spans="1:8" x14ac:dyDescent="0.25">
      <c r="A214" s="11">
        <f>AVERAGE(ввод!F211:I211)</f>
        <v>99.508433747803238</v>
      </c>
      <c r="B214" s="33">
        <f ca="1">IF(ввод!D211="","",OFFSET(q!A213,w!$B$48,0,1,1)-парам!$B$8)</f>
        <v>-0.49156625219676187</v>
      </c>
      <c r="C214" s="9">
        <f t="shared" ca="1" si="10"/>
        <v>-0.49199999999999999</v>
      </c>
      <c r="E214" s="9">
        <f>MAX(w!B288:E288)</f>
        <v>100.1365733478397</v>
      </c>
      <c r="F214" s="9">
        <f t="shared" si="12"/>
        <v>100.1</v>
      </c>
      <c r="G214" s="9">
        <f>MIN(w!B288:E288)</f>
        <v>98.880294147766776</v>
      </c>
      <c r="H214" s="9">
        <f t="shared" si="11"/>
        <v>98.9</v>
      </c>
    </row>
    <row r="215" spans="1:8" x14ac:dyDescent="0.25">
      <c r="A215" s="11">
        <f>AVERAGE(ввод!F212:I212)</f>
        <v>100.43482654752137</v>
      </c>
      <c r="B215" s="33">
        <f ca="1">IF(ввод!D212="","",OFFSET(q!A214,w!$B$48,0,1,1)-парам!$B$8)</f>
        <v>0.43482654752136796</v>
      </c>
      <c r="C215" s="9">
        <f t="shared" ca="1" si="10"/>
        <v>0.435</v>
      </c>
      <c r="E215" s="9">
        <f>MAX(w!B289:E289)</f>
        <v>101.0032560265474</v>
      </c>
      <c r="F215" s="9">
        <f t="shared" si="12"/>
        <v>101</v>
      </c>
      <c r="G215" s="9">
        <f>MIN(w!B289:E289)</f>
        <v>99.866397068495331</v>
      </c>
      <c r="H215" s="9">
        <f t="shared" si="11"/>
        <v>99.9</v>
      </c>
    </row>
    <row r="216" spans="1:8" x14ac:dyDescent="0.25">
      <c r="A216" s="11">
        <f>AVERAGE(ввод!F213:I213)</f>
        <v>100.09469113091038</v>
      </c>
      <c r="B216" s="33">
        <f ca="1">IF(ввод!D213="","",OFFSET(q!A215,w!$B$48,0,1,1)-парам!$B$8)</f>
        <v>9.4691130910376842E-2</v>
      </c>
      <c r="C216" s="9">
        <f t="shared" ca="1" si="10"/>
        <v>9.4700000000000006E-2</v>
      </c>
      <c r="E216" s="9">
        <f>MAX(w!B290:E290)</f>
        <v>100.51099096073887</v>
      </c>
      <c r="F216" s="9">
        <f t="shared" si="12"/>
        <v>100.5</v>
      </c>
      <c r="G216" s="9">
        <f>MIN(w!B290:E290)</f>
        <v>99.678391301081874</v>
      </c>
      <c r="H216" s="9">
        <f t="shared" si="11"/>
        <v>99.7</v>
      </c>
    </row>
    <row r="217" spans="1:8" x14ac:dyDescent="0.25">
      <c r="A217" s="11">
        <f>AVERAGE(ввод!F214:I214)</f>
        <v>100.67277283049285</v>
      </c>
      <c r="B217" s="33">
        <f ca="1">IF(ввод!D214="","",OFFSET(q!A216,w!$B$48,0,1,1)-парам!$B$8)</f>
        <v>0.6727728304928462</v>
      </c>
      <c r="C217" s="9">
        <f t="shared" ca="1" si="10"/>
        <v>0.67300000000000004</v>
      </c>
      <c r="E217" s="9">
        <f>MAX(w!B291:E291)</f>
        <v>100.99889001390682</v>
      </c>
      <c r="F217" s="9">
        <f t="shared" si="12"/>
        <v>101</v>
      </c>
      <c r="G217" s="9">
        <f>MIN(w!B291:E291)</f>
        <v>100.34665564707886</v>
      </c>
      <c r="H217" s="9">
        <f t="shared" si="11"/>
        <v>100.3</v>
      </c>
    </row>
    <row r="218" spans="1:8" x14ac:dyDescent="0.25">
      <c r="A218" s="11">
        <f>AVERAGE(ввод!F215:I215)</f>
        <v>101.14552654428866</v>
      </c>
      <c r="B218" s="33">
        <f ca="1">IF(ввод!D215="","",OFFSET(q!A217,w!$B$48,0,1,1)-парам!$B$8)</f>
        <v>1.1455265442886571</v>
      </c>
      <c r="C218" s="9">
        <f t="shared" ca="1" si="10"/>
        <v>1.1499999999999999</v>
      </c>
      <c r="E218" s="9">
        <f>MAX(w!B292:E292)</f>
        <v>101.87421524780527</v>
      </c>
      <c r="F218" s="9">
        <f t="shared" si="12"/>
        <v>101.9</v>
      </c>
      <c r="G218" s="9">
        <f>MIN(w!B292:E292)</f>
        <v>100.41683784077203</v>
      </c>
      <c r="H218" s="9">
        <f t="shared" si="11"/>
        <v>100.4</v>
      </c>
    </row>
    <row r="219" spans="1:8" x14ac:dyDescent="0.25">
      <c r="A219" s="11">
        <f>AVERAGE(ввод!F216:I216)</f>
        <v>99.340974717846606</v>
      </c>
      <c r="B219" s="33">
        <f ca="1">IF(ввод!D216="","",OFFSET(q!A218,w!$B$48,0,1,1)-парам!$B$8)</f>
        <v>-0.65902528215339373</v>
      </c>
      <c r="C219" s="9">
        <f t="shared" ca="1" si="10"/>
        <v>-0.65900000000000003</v>
      </c>
      <c r="E219" s="9">
        <f>MAX(w!B293:E293)</f>
        <v>99.905594756674034</v>
      </c>
      <c r="F219" s="9">
        <f t="shared" si="12"/>
        <v>99.9</v>
      </c>
      <c r="G219" s="9">
        <f>MIN(w!B293:E293)</f>
        <v>98.776354679019178</v>
      </c>
      <c r="H219" s="9">
        <f t="shared" si="11"/>
        <v>98.8</v>
      </c>
    </row>
    <row r="220" spans="1:8" x14ac:dyDescent="0.25">
      <c r="A220" s="11">
        <f>AVERAGE(ввод!F217:I217)</f>
        <v>100.15117386919647</v>
      </c>
      <c r="B220" s="33">
        <f ca="1">IF(ввод!D217="","",OFFSET(q!A219,w!$B$48,0,1,1)-парам!$B$8)</f>
        <v>0.15117386919646947</v>
      </c>
      <c r="C220" s="9">
        <f t="shared" ca="1" si="10"/>
        <v>0.151</v>
      </c>
      <c r="E220" s="9">
        <f>MAX(w!B294:E294)</f>
        <v>100.28693926324669</v>
      </c>
      <c r="F220" s="9">
        <f t="shared" si="12"/>
        <v>100.3</v>
      </c>
      <c r="G220" s="9">
        <f>MIN(w!B294:E294)</f>
        <v>100.01540847514626</v>
      </c>
      <c r="H220" s="9">
        <f t="shared" si="11"/>
        <v>100</v>
      </c>
    </row>
    <row r="221" spans="1:8" x14ac:dyDescent="0.25">
      <c r="A221" s="11">
        <f>AVERAGE(ввод!F218:I218)</f>
        <v>100.42352616045633</v>
      </c>
      <c r="B221" s="33">
        <f ca="1">IF(ввод!D218="","",OFFSET(q!A220,w!$B$48,0,1,1)-парам!$B$8)</f>
        <v>0.4235261604563334</v>
      </c>
      <c r="C221" s="9">
        <f t="shared" ca="1" si="10"/>
        <v>0.42399999999999999</v>
      </c>
      <c r="E221" s="9">
        <f>MAX(w!B295:E295)</f>
        <v>101.06095297013212</v>
      </c>
      <c r="F221" s="9">
        <f t="shared" si="12"/>
        <v>101.1</v>
      </c>
      <c r="G221" s="9">
        <f>MIN(w!B295:E295)</f>
        <v>99.786099350780532</v>
      </c>
      <c r="H221" s="9">
        <f t="shared" si="11"/>
        <v>99.8</v>
      </c>
    </row>
    <row r="222" spans="1:8" x14ac:dyDescent="0.25">
      <c r="A222" s="11">
        <f>AVERAGE(ввод!F219:I219)</f>
        <v>99.160299990117494</v>
      </c>
      <c r="B222" s="33">
        <f ca="1">IF(ввод!D219="","",OFFSET(q!A221,w!$B$48,0,1,1)-парам!$B$8)</f>
        <v>-0.83970000988250604</v>
      </c>
      <c r="C222" s="9">
        <f t="shared" ca="1" si="10"/>
        <v>-0.84</v>
      </c>
      <c r="E222" s="9">
        <f>MAX(w!B296:E296)</f>
        <v>99.502599785560918</v>
      </c>
      <c r="F222" s="9">
        <f t="shared" si="12"/>
        <v>99.5</v>
      </c>
      <c r="G222" s="9">
        <f>MIN(w!B296:E296)</f>
        <v>98.818000194674084</v>
      </c>
      <c r="H222" s="9">
        <f t="shared" si="11"/>
        <v>98.8</v>
      </c>
    </row>
    <row r="223" spans="1:8" x14ac:dyDescent="0.25">
      <c r="A223" s="11">
        <f>AVERAGE(ввод!F220:I220)</f>
        <v>99.587234656396831</v>
      </c>
      <c r="B223" s="33">
        <f ca="1">IF(ввод!D220="","",OFFSET(q!A222,w!$B$48,0,1,1)-парам!$B$8)</f>
        <v>-0.4127653436031693</v>
      </c>
      <c r="C223" s="9">
        <f t="shared" ca="1" si="10"/>
        <v>-0.41299999999999998</v>
      </c>
      <c r="E223" s="9">
        <f>MAX(w!B297:E297)</f>
        <v>99.770739867100474</v>
      </c>
      <c r="F223" s="9">
        <f t="shared" si="12"/>
        <v>99.8</v>
      </c>
      <c r="G223" s="9">
        <f>MIN(w!B297:E297)</f>
        <v>99.403729445693187</v>
      </c>
      <c r="H223" s="9">
        <f t="shared" si="11"/>
        <v>99.4</v>
      </c>
    </row>
    <row r="224" spans="1:8" x14ac:dyDescent="0.25">
      <c r="A224" s="11">
        <f>AVERAGE(ввод!F221:I221)</f>
        <v>100.40777863081867</v>
      </c>
      <c r="B224" s="33">
        <f ca="1">IF(ввод!D221="","",OFFSET(q!A223,w!$B$48,0,1,1)-парам!$B$8)</f>
        <v>0.40777863081866883</v>
      </c>
      <c r="C224" s="9">
        <f t="shared" ca="1" si="10"/>
        <v>0.40799999999999997</v>
      </c>
      <c r="E224" s="9">
        <f>MAX(w!B298:E298)</f>
        <v>101.45880128573147</v>
      </c>
      <c r="F224" s="9">
        <f t="shared" si="12"/>
        <v>101.5</v>
      </c>
      <c r="G224" s="9">
        <f>MIN(w!B298:E298)</f>
        <v>99.35675597590587</v>
      </c>
      <c r="H224" s="9">
        <f t="shared" si="11"/>
        <v>99.4</v>
      </c>
    </row>
    <row r="225" spans="1:8" x14ac:dyDescent="0.25">
      <c r="A225" s="11">
        <f>AVERAGE(ввод!F222:I222)</f>
        <v>99.529272548413786</v>
      </c>
      <c r="B225" s="33">
        <f ca="1">IF(ввод!D222="","",OFFSET(q!A224,w!$B$48,0,1,1)-парам!$B$8)</f>
        <v>-0.47072745158621387</v>
      </c>
      <c r="C225" s="9">
        <f t="shared" ca="1" si="10"/>
        <v>-0.47099999999999997</v>
      </c>
      <c r="E225" s="9">
        <f>MAX(w!B299:E299)</f>
        <v>99.540089210447107</v>
      </c>
      <c r="F225" s="9">
        <f t="shared" si="12"/>
        <v>99.5</v>
      </c>
      <c r="G225" s="9">
        <f>MIN(w!B299:E299)</f>
        <v>99.518455886380451</v>
      </c>
      <c r="H225" s="9">
        <f t="shared" si="11"/>
        <v>99.5</v>
      </c>
    </row>
    <row r="226" spans="1:8" x14ac:dyDescent="0.25">
      <c r="A226" s="11">
        <f>AVERAGE(ввод!F223:I223)</f>
        <v>99.456371884538697</v>
      </c>
      <c r="B226" s="33">
        <f ca="1">IF(ввод!D223="","",OFFSET(q!A225,w!$B$48,0,1,1)-парам!$B$8)</f>
        <v>-0.54362811546130274</v>
      </c>
      <c r="C226" s="9">
        <f t="shared" ca="1" si="10"/>
        <v>-0.54400000000000004</v>
      </c>
      <c r="E226" s="9">
        <f>MAX(w!B300:E300)</f>
        <v>100.69244400951629</v>
      </c>
      <c r="F226" s="9">
        <f t="shared" si="12"/>
        <v>100.7</v>
      </c>
      <c r="G226" s="9">
        <f>MIN(w!B300:E300)</f>
        <v>98.220299759561101</v>
      </c>
      <c r="H226" s="9">
        <f t="shared" si="11"/>
        <v>98.2</v>
      </c>
    </row>
    <row r="227" spans="1:8" x14ac:dyDescent="0.25">
      <c r="A227" s="11">
        <f>AVERAGE(ввод!F224:I224)</f>
        <v>99.689483635502455</v>
      </c>
      <c r="B227" s="33">
        <f ca="1">IF(ввод!D224="","",OFFSET(q!A226,w!$B$48,0,1,1)-парам!$B$8)</f>
        <v>-0.31051636449754483</v>
      </c>
      <c r="C227" s="9">
        <f t="shared" ca="1" si="10"/>
        <v>-0.311</v>
      </c>
      <c r="E227" s="9">
        <f>MAX(w!B301:E301)</f>
        <v>101.18062366902527</v>
      </c>
      <c r="F227" s="9">
        <f t="shared" si="12"/>
        <v>101.2</v>
      </c>
      <c r="G227" s="9">
        <f>MIN(w!B301:E301)</f>
        <v>98.198343601979659</v>
      </c>
      <c r="H227" s="9">
        <f t="shared" si="11"/>
        <v>98.2</v>
      </c>
    </row>
    <row r="228" spans="1:8" x14ac:dyDescent="0.25">
      <c r="A228" s="11">
        <f>AVERAGE(ввод!F225:I225)</f>
        <v>100.57331569368817</v>
      </c>
      <c r="B228" s="33">
        <f ca="1">IF(ввод!D225="","",OFFSET(q!A227,w!$B$48,0,1,1)-парам!$B$8)</f>
        <v>0.5733156936881727</v>
      </c>
      <c r="C228" s="9">
        <f t="shared" ca="1" si="10"/>
        <v>0.57299999999999995</v>
      </c>
      <c r="E228" s="9">
        <f>MAX(w!B302:E302)</f>
        <v>101.75084869367248</v>
      </c>
      <c r="F228" s="9">
        <f t="shared" si="12"/>
        <v>101.8</v>
      </c>
      <c r="G228" s="9">
        <f>MIN(w!B302:E302)</f>
        <v>99.395782693703865</v>
      </c>
      <c r="H228" s="9">
        <f t="shared" si="11"/>
        <v>99.4</v>
      </c>
    </row>
    <row r="229" spans="1:8" x14ac:dyDescent="0.25">
      <c r="A229" s="11">
        <f>AVERAGE(ввод!F226:I226)</f>
        <v>100.09507345311852</v>
      </c>
      <c r="B229" s="33">
        <f ca="1">IF(ввод!D226="","",OFFSET(q!A228,w!$B$48,0,1,1)-парам!$B$8)</f>
        <v>9.5073453118516227E-2</v>
      </c>
      <c r="C229" s="9">
        <f t="shared" ca="1" si="10"/>
        <v>9.5100000000000004E-2</v>
      </c>
      <c r="E229" s="9">
        <f>MAX(w!B303:E303)</f>
        <v>101.58299517099245</v>
      </c>
      <c r="F229" s="9">
        <f t="shared" si="12"/>
        <v>101.6</v>
      </c>
      <c r="G229" s="9">
        <f>MIN(w!B303:E303)</f>
        <v>98.607151735244585</v>
      </c>
      <c r="H229" s="9">
        <f t="shared" si="11"/>
        <v>98.6</v>
      </c>
    </row>
    <row r="230" spans="1:8" x14ac:dyDescent="0.25">
      <c r="A230" s="11">
        <f>AVERAGE(ввод!F227:I227)</f>
        <v>100.51154249823939</v>
      </c>
      <c r="B230" s="33">
        <f ca="1">IF(ввод!D227="","",OFFSET(q!A229,w!$B$48,0,1,1)-парам!$B$8)</f>
        <v>0.51154249823939324</v>
      </c>
      <c r="C230" s="9">
        <f t="shared" ca="1" si="10"/>
        <v>0.51200000000000001</v>
      </c>
      <c r="E230" s="9">
        <f>MAX(w!B304:E304)</f>
        <v>101.4817831010164</v>
      </c>
      <c r="F230" s="9">
        <f t="shared" si="12"/>
        <v>101.5</v>
      </c>
      <c r="G230" s="9">
        <f>MIN(w!B304:E304)</f>
        <v>99.541301895462382</v>
      </c>
      <c r="H230" s="9">
        <f t="shared" si="11"/>
        <v>99.5</v>
      </c>
    </row>
    <row r="231" spans="1:8" x14ac:dyDescent="0.25">
      <c r="A231" s="11">
        <f>AVERAGE(ввод!F228:I228)</f>
        <v>100.84008162993624</v>
      </c>
      <c r="B231" s="33">
        <f ca="1">IF(ввод!D228="","",OFFSET(q!A230,w!$B$48,0,1,1)-парам!$B$8)</f>
        <v>0.84008162993623614</v>
      </c>
      <c r="C231" s="9">
        <f t="shared" ca="1" si="10"/>
        <v>0.84</v>
      </c>
      <c r="E231" s="9">
        <f>MAX(w!B305:E305)</f>
        <v>101.85315418582152</v>
      </c>
      <c r="F231" s="9">
        <f t="shared" si="12"/>
        <v>101.9</v>
      </c>
      <c r="G231" s="9">
        <f>MIN(w!B305:E305)</f>
        <v>99.827009074050963</v>
      </c>
      <c r="H231" s="9">
        <f t="shared" si="11"/>
        <v>99.8</v>
      </c>
    </row>
    <row r="232" spans="1:8" x14ac:dyDescent="0.25">
      <c r="A232" s="11">
        <f>AVERAGE(ввод!F229:I229)</f>
        <v>99.461960289686303</v>
      </c>
      <c r="B232" s="33">
        <f ca="1">IF(ввод!D229="","",OFFSET(q!A231,w!$B$48,0,1,1)-парам!$B$8)</f>
        <v>-0.53803971031369713</v>
      </c>
      <c r="C232" s="9">
        <f t="shared" ca="1" si="10"/>
        <v>-0.53800000000000003</v>
      </c>
      <c r="E232" s="9">
        <f>MAX(w!B306:E306)</f>
        <v>100.00926378251309</v>
      </c>
      <c r="F232" s="9">
        <f t="shared" si="12"/>
        <v>100</v>
      </c>
      <c r="G232" s="9">
        <f>MIN(w!B306:E306)</f>
        <v>98.914656796859518</v>
      </c>
      <c r="H232" s="9">
        <f t="shared" si="11"/>
        <v>98.9</v>
      </c>
    </row>
    <row r="233" spans="1:8" x14ac:dyDescent="0.25">
      <c r="A233" s="11">
        <f>AVERAGE(ввод!F230:I230)</f>
        <v>101.08491334042017</v>
      </c>
      <c r="B233" s="33">
        <f ca="1">IF(ввод!D230="","",OFFSET(q!A232,w!$B$48,0,1,1)-парам!$B$8)</f>
        <v>1.0849133404201723</v>
      </c>
      <c r="C233" s="9">
        <f t="shared" ca="1" si="10"/>
        <v>1.08</v>
      </c>
      <c r="E233" s="9">
        <f>MAX(w!B307:E307)</f>
        <v>101.59549218594506</v>
      </c>
      <c r="F233" s="9">
        <f t="shared" si="12"/>
        <v>101.6</v>
      </c>
      <c r="G233" s="9">
        <f>MIN(w!B307:E307)</f>
        <v>100.57433449489528</v>
      </c>
      <c r="H233" s="9">
        <f t="shared" si="11"/>
        <v>100.6</v>
      </c>
    </row>
    <row r="234" spans="1:8" x14ac:dyDescent="0.25">
      <c r="A234" s="11">
        <f>AVERAGE(ввод!F231:I231)</f>
        <v>100.87122725073507</v>
      </c>
      <c r="B234" s="33">
        <f ca="1">IF(ввод!D231="","",OFFSET(q!A233,w!$B$48,0,1,1)-парам!$B$8)</f>
        <v>0.87122725073507468</v>
      </c>
      <c r="C234" s="9">
        <f t="shared" ca="1" si="10"/>
        <v>0.871</v>
      </c>
      <c r="E234" s="9">
        <f>MAX(w!B308:E308)</f>
        <v>101.80246199671762</v>
      </c>
      <c r="F234" s="9">
        <f t="shared" si="12"/>
        <v>101.8</v>
      </c>
      <c r="G234" s="9">
        <f>MIN(w!B308:E308)</f>
        <v>99.939992504752524</v>
      </c>
      <c r="H234" s="9">
        <f t="shared" si="11"/>
        <v>99.9</v>
      </c>
    </row>
    <row r="235" spans="1:8" x14ac:dyDescent="0.25">
      <c r="A235" s="11">
        <f>AVERAGE(ввод!F232:I232)</f>
        <v>99.457411780690251</v>
      </c>
      <c r="B235" s="33">
        <f ca="1">IF(ввод!D232="","",OFFSET(q!A234,w!$B$48,0,1,1)-парам!$B$8)</f>
        <v>-0.54258821930974932</v>
      </c>
      <c r="C235" s="9">
        <f t="shared" ca="1" si="10"/>
        <v>-0.54300000000000004</v>
      </c>
      <c r="E235" s="9">
        <f>MAX(w!B309:E309)</f>
        <v>99.872869667607645</v>
      </c>
      <c r="F235" s="9">
        <f t="shared" si="12"/>
        <v>99.9</v>
      </c>
      <c r="G235" s="9">
        <f>MIN(w!B309:E309)</f>
        <v>99.041953893772842</v>
      </c>
      <c r="H235" s="9">
        <f t="shared" si="11"/>
        <v>99</v>
      </c>
    </row>
    <row r="236" spans="1:8" x14ac:dyDescent="0.25">
      <c r="A236" s="11">
        <f>AVERAGE(ввод!F233:I233)</f>
        <v>99.712602420816495</v>
      </c>
      <c r="B236" s="33">
        <f ca="1">IF(ввод!D233="","",OFFSET(q!A235,w!$B$48,0,1,1)-парам!$B$8)</f>
        <v>-0.28739757918350506</v>
      </c>
      <c r="C236" s="9">
        <f t="shared" ca="1" si="10"/>
        <v>-0.28699999999999998</v>
      </c>
      <c r="E236" s="9">
        <f>MAX(w!B310:E310)</f>
        <v>99.764600239783604</v>
      </c>
      <c r="F236" s="9">
        <f t="shared" si="12"/>
        <v>99.8</v>
      </c>
      <c r="G236" s="9">
        <f>MIN(w!B310:E310)</f>
        <v>99.6606046018494</v>
      </c>
      <c r="H236" s="9">
        <f t="shared" si="11"/>
        <v>99.7</v>
      </c>
    </row>
    <row r="237" spans="1:8" x14ac:dyDescent="0.25">
      <c r="A237" s="11">
        <f>AVERAGE(ввод!F234:I234)</f>
        <v>100.31502375051232</v>
      </c>
      <c r="B237" s="33">
        <f ca="1">IF(ввод!D234="","",OFFSET(q!A236,w!$B$48,0,1,1)-парам!$B$8)</f>
        <v>0.31502375051232434</v>
      </c>
      <c r="C237" s="9">
        <f t="shared" ca="1" si="10"/>
        <v>0.315</v>
      </c>
      <c r="E237" s="9">
        <f>MAX(w!B311:E311)</f>
        <v>100.73232942872775</v>
      </c>
      <c r="F237" s="9">
        <f t="shared" si="12"/>
        <v>100.7</v>
      </c>
      <c r="G237" s="9">
        <f>MIN(w!B311:E311)</f>
        <v>99.897718072296911</v>
      </c>
      <c r="H237" s="9">
        <f t="shared" si="11"/>
        <v>99.9</v>
      </c>
    </row>
    <row r="238" spans="1:8" x14ac:dyDescent="0.25">
      <c r="A238" s="11">
        <f>AVERAGE(ввод!F235:I235)</f>
        <v>100.7790607691264</v>
      </c>
      <c r="B238" s="33">
        <f ca="1">IF(ввод!D235="","",OFFSET(q!A237,w!$B$48,0,1,1)-парам!$B$8)</f>
        <v>0.77906076912640287</v>
      </c>
      <c r="C238" s="9">
        <f t="shared" ca="1" si="10"/>
        <v>0.77900000000000003</v>
      </c>
      <c r="E238" s="9">
        <f>MAX(w!B312:E312)</f>
        <v>101.31942369628024</v>
      </c>
      <c r="F238" s="9">
        <f t="shared" si="12"/>
        <v>101.3</v>
      </c>
      <c r="G238" s="9">
        <f>MIN(w!B312:E312)</f>
        <v>100.23869784197255</v>
      </c>
      <c r="H238" s="9">
        <f t="shared" si="11"/>
        <v>100.2</v>
      </c>
    </row>
    <row r="239" spans="1:8" x14ac:dyDescent="0.25">
      <c r="A239" s="11">
        <f>AVERAGE(ввод!F236:I236)</f>
        <v>100.21053226603206</v>
      </c>
      <c r="B239" s="33">
        <f ca="1">IF(ввод!D236="","",OFFSET(q!A238,w!$B$48,0,1,1)-парам!$B$8)</f>
        <v>0.21053226603206099</v>
      </c>
      <c r="C239" s="9">
        <f t="shared" ca="1" si="10"/>
        <v>0.21099999999999999</v>
      </c>
      <c r="E239" s="9">
        <f>MAX(w!B313:E313)</f>
        <v>100.69849684116295</v>
      </c>
      <c r="F239" s="9">
        <f t="shared" si="12"/>
        <v>100.7</v>
      </c>
      <c r="G239" s="9">
        <f>MIN(w!B313:E313)</f>
        <v>99.722567690901158</v>
      </c>
      <c r="H239" s="9">
        <f t="shared" si="11"/>
        <v>99.7</v>
      </c>
    </row>
    <row r="240" spans="1:8" x14ac:dyDescent="0.25">
      <c r="A240" s="11">
        <f>AVERAGE(ввод!F237:I237)</f>
        <v>100.45394550465156</v>
      </c>
      <c r="B240" s="33">
        <f ca="1">IF(ввод!D237="","",OFFSET(q!A239,w!$B$48,0,1,1)-парам!$B$8)</f>
        <v>0.45394550465155703</v>
      </c>
      <c r="C240" s="9">
        <f t="shared" ca="1" si="10"/>
        <v>0.45400000000000001</v>
      </c>
      <c r="E240" s="9">
        <f>MAX(w!B314:E314)</f>
        <v>100.86841239811314</v>
      </c>
      <c r="F240" s="9">
        <f t="shared" si="12"/>
        <v>100.9</v>
      </c>
      <c r="G240" s="9">
        <f>MIN(w!B314:E314)</f>
        <v>100.03947861118998</v>
      </c>
      <c r="H240" s="9">
        <f t="shared" si="11"/>
        <v>100</v>
      </c>
    </row>
    <row r="241" spans="1:8" x14ac:dyDescent="0.25">
      <c r="A241" s="11">
        <f>AVERAGE(ввод!F238:I238)</f>
        <v>99.040987795975184</v>
      </c>
      <c r="B241" s="33">
        <f ca="1">IF(ввод!D238="","",OFFSET(q!A240,w!$B$48,0,1,1)-парам!$B$8)</f>
        <v>-0.95901220402481613</v>
      </c>
      <c r="C241" s="9">
        <f t="shared" ca="1" si="10"/>
        <v>-0.95899999999999996</v>
      </c>
      <c r="E241" s="9">
        <f>MAX(w!B315:E315)</f>
        <v>99.134555066285259</v>
      </c>
      <c r="F241" s="9">
        <f t="shared" si="12"/>
        <v>99.1</v>
      </c>
      <c r="G241" s="9">
        <f>MIN(w!B315:E315)</f>
        <v>98.947420525665109</v>
      </c>
      <c r="H241" s="9">
        <f t="shared" si="11"/>
        <v>98.9</v>
      </c>
    </row>
    <row r="242" spans="1:8" x14ac:dyDescent="0.25">
      <c r="A242" s="11">
        <f>AVERAGE(ввод!F239:I239)</f>
        <v>101.06426436615564</v>
      </c>
      <c r="B242" s="33">
        <f ca="1">IF(ввод!D239="","",OFFSET(q!A241,w!$B$48,0,1,1)-парам!$B$8)</f>
        <v>1.0642643661556406</v>
      </c>
      <c r="C242" s="9">
        <f t="shared" ca="1" si="10"/>
        <v>1.06</v>
      </c>
      <c r="E242" s="9">
        <f>MAX(w!B316:E316)</f>
        <v>102.13675182092018</v>
      </c>
      <c r="F242" s="9">
        <f t="shared" si="12"/>
        <v>102.1</v>
      </c>
      <c r="G242" s="9">
        <f>MIN(w!B316:E316)</f>
        <v>99.991776911391099</v>
      </c>
      <c r="H242" s="9">
        <f t="shared" si="11"/>
        <v>100</v>
      </c>
    </row>
    <row r="243" spans="1:8" x14ac:dyDescent="0.25">
      <c r="A243" s="11">
        <f>AVERAGE(ввод!F240:I240)</f>
        <v>99.401229091732745</v>
      </c>
      <c r="B243" s="33">
        <f ca="1">IF(ввод!D240="","",OFFSET(q!A242,w!$B$48,0,1,1)-парам!$B$8)</f>
        <v>-0.59877090826725521</v>
      </c>
      <c r="C243" s="9">
        <f t="shared" ca="1" si="10"/>
        <v>-0.59899999999999998</v>
      </c>
      <c r="E243" s="9">
        <f>MAX(w!B317:E317)</f>
        <v>100.04167230316769</v>
      </c>
      <c r="F243" s="9">
        <f t="shared" si="12"/>
        <v>100</v>
      </c>
      <c r="G243" s="9">
        <f>MIN(w!B317:E317)</f>
        <v>98.760785880297817</v>
      </c>
      <c r="H243" s="9">
        <f t="shared" si="11"/>
        <v>98.8</v>
      </c>
    </row>
    <row r="244" spans="1:8" x14ac:dyDescent="0.25">
      <c r="A244" s="11">
        <f>AVERAGE(ввод!F241:I241)</f>
        <v>98.927415701843358</v>
      </c>
      <c r="B244" s="33">
        <f ca="1">IF(ввод!D241="","",OFFSET(q!A243,w!$B$48,0,1,1)-парам!$B$8)</f>
        <v>-1.0725842981566416</v>
      </c>
      <c r="C244" s="9">
        <f t="shared" ca="1" si="10"/>
        <v>-1.07</v>
      </c>
      <c r="E244" s="9">
        <f>MAX(w!B318:E318)</f>
        <v>100.1971179465372</v>
      </c>
      <c r="F244" s="9">
        <f t="shared" si="12"/>
        <v>100.2</v>
      </c>
      <c r="G244" s="9">
        <f>MIN(w!B318:E318)</f>
        <v>97.657713457149512</v>
      </c>
      <c r="H244" s="9">
        <f t="shared" si="11"/>
        <v>97.7</v>
      </c>
    </row>
    <row r="245" spans="1:8" x14ac:dyDescent="0.25">
      <c r="A245" s="11">
        <f>AVERAGE(ввод!F242:I242)</f>
        <v>100.58369328841717</v>
      </c>
      <c r="B245" s="33">
        <f ca="1">IF(ввод!D242="","",OFFSET(q!A244,w!$B$48,0,1,1)-парам!$B$8)</f>
        <v>0.58369328841716595</v>
      </c>
      <c r="C245" s="9">
        <f t="shared" ca="1" si="10"/>
        <v>0.58399999999999996</v>
      </c>
      <c r="E245" s="9">
        <f>MAX(w!B319:E319)</f>
        <v>100.81618008032012</v>
      </c>
      <c r="F245" s="9">
        <f t="shared" si="12"/>
        <v>100.8</v>
      </c>
      <c r="G245" s="9">
        <f>MIN(w!B319:E319)</f>
        <v>100.35120649651421</v>
      </c>
      <c r="H245" s="9">
        <f t="shared" si="11"/>
        <v>100.4</v>
      </c>
    </row>
    <row r="246" spans="1:8" x14ac:dyDescent="0.25">
      <c r="A246" s="11">
        <f>AVERAGE(ввод!F243:I243)</f>
        <v>98.78425498391374</v>
      </c>
      <c r="B246" s="33">
        <f ca="1">IF(ввод!D243="","",OFFSET(q!A245,w!$B$48,0,1,1)-парам!$B$8)</f>
        <v>-1.2157450160862595</v>
      </c>
      <c r="C246" s="9">
        <f t="shared" ca="1" si="10"/>
        <v>-1.22</v>
      </c>
      <c r="E246" s="9">
        <f>MAX(w!B320:E320)</f>
        <v>99.57801693778886</v>
      </c>
      <c r="F246" s="9">
        <f t="shared" si="12"/>
        <v>99.6</v>
      </c>
      <c r="G246" s="9">
        <f>MIN(w!B320:E320)</f>
        <v>97.990493030038607</v>
      </c>
      <c r="H246" s="9">
        <f t="shared" si="11"/>
        <v>98</v>
      </c>
    </row>
    <row r="247" spans="1:8" x14ac:dyDescent="0.25">
      <c r="A247" s="11">
        <f>AVERAGE(ввод!F244:I244)</f>
        <v>100.05116439615045</v>
      </c>
      <c r="B247" s="33">
        <f ca="1">IF(ввод!D244="","",OFFSET(q!A246,w!$B$48,0,1,1)-парам!$B$8)</f>
        <v>5.116439615045465E-2</v>
      </c>
      <c r="C247" s="9">
        <f t="shared" ca="1" si="10"/>
        <v>5.1200000000000002E-2</v>
      </c>
      <c r="E247" s="9">
        <f>MAX(w!B321:E321)</f>
        <v>100.14441983672219</v>
      </c>
      <c r="F247" s="9">
        <f t="shared" si="12"/>
        <v>100.1</v>
      </c>
      <c r="G247" s="9">
        <f>MIN(w!B321:E321)</f>
        <v>99.957908955578702</v>
      </c>
      <c r="H247" s="9">
        <f t="shared" si="11"/>
        <v>100</v>
      </c>
    </row>
    <row r="248" spans="1:8" x14ac:dyDescent="0.25">
      <c r="A248" s="11">
        <f>AVERAGE(ввод!F245:I245)</f>
        <v>99.676105389405691</v>
      </c>
      <c r="B248" s="33">
        <f ca="1">IF(ввод!D245="","",OFFSET(q!A247,w!$B$48,0,1,1)-парам!$B$8)</f>
        <v>-0.32389461059430857</v>
      </c>
      <c r="C248" s="9">
        <f t="shared" ca="1" si="10"/>
        <v>-0.32400000000000001</v>
      </c>
      <c r="E248" s="9">
        <f>MAX(w!B322:E322)</f>
        <v>100.34589404566569</v>
      </c>
      <c r="F248" s="9">
        <f t="shared" si="12"/>
        <v>100.3</v>
      </c>
      <c r="G248" s="9">
        <f>MIN(w!B322:E322)</f>
        <v>99.006316733145695</v>
      </c>
      <c r="H248" s="9">
        <f t="shared" si="11"/>
        <v>99</v>
      </c>
    </row>
    <row r="249" spans="1:8" x14ac:dyDescent="0.25">
      <c r="A249" s="11">
        <f>AVERAGE(ввод!F246:I246)</f>
        <v>100.59903429718422</v>
      </c>
      <c r="B249" s="33">
        <f ca="1">IF(ввод!D246="","",OFFSET(q!A248,w!$B$48,0,1,1)-парам!$B$8)</f>
        <v>0.59903429718421819</v>
      </c>
      <c r="C249" s="9">
        <f t="shared" ca="1" si="10"/>
        <v>0.59899999999999998</v>
      </c>
      <c r="E249" s="9">
        <f>MAX(w!B323:E323)</f>
        <v>101.02766227529155</v>
      </c>
      <c r="F249" s="9">
        <f t="shared" si="12"/>
        <v>101</v>
      </c>
      <c r="G249" s="9">
        <f>MIN(w!B323:E323)</f>
        <v>100.17040631907689</v>
      </c>
      <c r="H249" s="9">
        <f t="shared" si="11"/>
        <v>100.2</v>
      </c>
    </row>
    <row r="250" spans="1:8" x14ac:dyDescent="0.25">
      <c r="A250" s="11">
        <f>AVERAGE(ввод!F247:I247)</f>
        <v>99.328211357219544</v>
      </c>
      <c r="B250" s="33">
        <f ca="1">IF(ввод!D247="","",OFFSET(q!A249,w!$B$48,0,1,1)-парам!$B$8)</f>
        <v>-0.6717886427804558</v>
      </c>
      <c r="C250" s="9">
        <f t="shared" ca="1" si="10"/>
        <v>-0.67200000000000004</v>
      </c>
      <c r="E250" s="9">
        <f>MAX(w!B324:E324)</f>
        <v>99.61324564435715</v>
      </c>
      <c r="F250" s="9">
        <f t="shared" si="12"/>
        <v>99.6</v>
      </c>
      <c r="G250" s="9">
        <f>MIN(w!B324:E324)</f>
        <v>99.043177070081924</v>
      </c>
      <c r="H250" s="9">
        <f t="shared" si="11"/>
        <v>99</v>
      </c>
    </row>
    <row r="251" spans="1:8" x14ac:dyDescent="0.25">
      <c r="A251" s="11">
        <f>AVERAGE(ввод!F248:I248)</f>
        <v>99.443788946306</v>
      </c>
      <c r="B251" s="33">
        <f ca="1">IF(ввод!D248="","",OFFSET(q!A250,w!$B$48,0,1,1)-парам!$B$8)</f>
        <v>-0.5562110536939997</v>
      </c>
      <c r="C251" s="9">
        <f t="shared" ca="1" si="10"/>
        <v>-0.55600000000000005</v>
      </c>
      <c r="E251" s="9">
        <f>MAX(w!B325:E325)</f>
        <v>99.941501113905488</v>
      </c>
      <c r="F251" s="9">
        <f t="shared" si="12"/>
        <v>99.9</v>
      </c>
      <c r="G251" s="9">
        <f>MIN(w!B325:E325)</f>
        <v>98.946076778706512</v>
      </c>
      <c r="H251" s="9">
        <f t="shared" si="11"/>
        <v>98.9</v>
      </c>
    </row>
    <row r="252" spans="1:8" x14ac:dyDescent="0.25">
      <c r="A252" s="11">
        <f>AVERAGE(ввод!F249:I249)</f>
        <v>98.27965618387536</v>
      </c>
      <c r="B252" s="33">
        <f ca="1">IF(ввод!D249="","",OFFSET(q!A251,w!$B$48,0,1,1)-парам!$B$8)</f>
        <v>-1.7203438161246396</v>
      </c>
      <c r="C252" s="9">
        <f t="shared" ca="1" si="10"/>
        <v>-1.72</v>
      </c>
      <c r="E252" s="9">
        <f>MAX(w!B326:E326)</f>
        <v>98.354281951393432</v>
      </c>
      <c r="F252" s="9">
        <f t="shared" si="12"/>
        <v>98.4</v>
      </c>
      <c r="G252" s="9">
        <f>MIN(w!B326:E326)</f>
        <v>98.205030416357289</v>
      </c>
      <c r="H252" s="9">
        <f t="shared" si="11"/>
        <v>98.2</v>
      </c>
    </row>
    <row r="253" spans="1:8" x14ac:dyDescent="0.25">
      <c r="A253" s="11">
        <f>AVERAGE(ввод!F250:I250)</f>
        <v>99.649799104130693</v>
      </c>
      <c r="B253" s="33">
        <f ca="1">IF(ввод!D250="","",OFFSET(q!A252,w!$B$48,0,1,1)-парам!$B$8)</f>
        <v>-0.35020089586930681</v>
      </c>
      <c r="C253" s="9">
        <f t="shared" ca="1" si="10"/>
        <v>-0.35</v>
      </c>
      <c r="E253" s="9">
        <f>MAX(w!B327:E327)</f>
        <v>100.05373315516374</v>
      </c>
      <c r="F253" s="9">
        <f t="shared" si="12"/>
        <v>100.1</v>
      </c>
      <c r="G253" s="9">
        <f>MIN(w!B327:E327)</f>
        <v>99.245865053097646</v>
      </c>
      <c r="H253" s="9">
        <f t="shared" si="11"/>
        <v>99.2</v>
      </c>
    </row>
    <row r="254" spans="1:8" x14ac:dyDescent="0.25">
      <c r="A254" s="11">
        <f>AVERAGE(ввод!F251:I251)</f>
        <v>100.82808196271591</v>
      </c>
      <c r="B254" s="33">
        <f ca="1">IF(ввод!D251="","",OFFSET(q!A253,w!$B$48,0,1,1)-парам!$B$8)</f>
        <v>0.82808196271591328</v>
      </c>
      <c r="C254" s="9">
        <f t="shared" ca="1" si="10"/>
        <v>0.82799999999999996</v>
      </c>
      <c r="E254" s="9">
        <f>MAX(w!B328:E328)</f>
        <v>101.39205518549251</v>
      </c>
      <c r="F254" s="9">
        <f t="shared" si="12"/>
        <v>101.4</v>
      </c>
      <c r="G254" s="9">
        <f>MIN(w!B328:E328)</f>
        <v>100.26410873993933</v>
      </c>
      <c r="H254" s="9">
        <f t="shared" si="11"/>
        <v>100.3</v>
      </c>
    </row>
    <row r="255" spans="1:8" x14ac:dyDescent="0.25">
      <c r="A255" s="11">
        <f>AVERAGE(ввод!F252:I252)</f>
        <v>99.969397724781444</v>
      </c>
      <c r="B255" s="33">
        <f ca="1">IF(ввод!D252="","",OFFSET(q!A254,w!$B$48,0,1,1)-парам!$B$8)</f>
        <v>-3.0602275218555519E-2</v>
      </c>
      <c r="C255" s="9">
        <f t="shared" ca="1" si="10"/>
        <v>-3.0599999999999999E-2</v>
      </c>
      <c r="E255" s="9">
        <f>MAX(w!B329:E329)</f>
        <v>100.10893712607981</v>
      </c>
      <c r="F255" s="9">
        <f t="shared" si="12"/>
        <v>100.1</v>
      </c>
      <c r="G255" s="9">
        <f>MIN(w!B329:E329)</f>
        <v>99.82985832348308</v>
      </c>
      <c r="H255" s="9">
        <f t="shared" si="11"/>
        <v>99.8</v>
      </c>
    </row>
    <row r="256" spans="1:8" x14ac:dyDescent="0.25">
      <c r="A256" s="11" t="e">
        <f>AVERAGE(ввод!F253:I253)</f>
        <v>#DIV/0!</v>
      </c>
      <c r="B256" s="33" t="str">
        <f ca="1">IF(ввод!D253="","",OFFSET(q!A255,w!$B$48,0,1,1)-парам!$B$8)</f>
        <v/>
      </c>
      <c r="C256" s="9" t="str">
        <f t="shared" ca="1" si="10"/>
        <v/>
      </c>
      <c r="E256" s="9">
        <f>MAX(w!B330:E330)</f>
        <v>0</v>
      </c>
      <c r="F256" s="9">
        <f t="shared" si="12"/>
        <v>0</v>
      </c>
      <c r="G256" s="9">
        <f>MIN(w!B330:E330)</f>
        <v>0</v>
      </c>
      <c r="H256" s="9">
        <f t="shared" si="11"/>
        <v>0</v>
      </c>
    </row>
    <row r="257" spans="1:8" x14ac:dyDescent="0.25">
      <c r="A257" s="11" t="e">
        <f>AVERAGE(ввод!F254:I254)</f>
        <v>#DIV/0!</v>
      </c>
      <c r="B257" s="33" t="str">
        <f ca="1">IF(ввод!D254="","",OFFSET(q!A256,w!$B$48,0,1,1)-парам!$B$8)</f>
        <v/>
      </c>
      <c r="C257" s="9" t="str">
        <f t="shared" ca="1" si="10"/>
        <v/>
      </c>
      <c r="E257" s="9">
        <f>MAX(w!B331:E331)</f>
        <v>0</v>
      </c>
      <c r="F257" s="9">
        <f t="shared" si="12"/>
        <v>0</v>
      </c>
      <c r="G257" s="9">
        <f>MIN(w!B331:E331)</f>
        <v>0</v>
      </c>
      <c r="H257" s="9">
        <f t="shared" si="11"/>
        <v>0</v>
      </c>
    </row>
    <row r="258" spans="1:8" x14ac:dyDescent="0.25">
      <c r="A258" s="11" t="e">
        <f>AVERAGE(ввод!F255:I255)</f>
        <v>#DIV/0!</v>
      </c>
      <c r="B258" s="33" t="str">
        <f ca="1">IF(ввод!D255="","",OFFSET(q!A257,w!$B$48,0,1,1)-парам!$B$8)</f>
        <v/>
      </c>
      <c r="C258" s="9" t="str">
        <f t="shared" ca="1" si="10"/>
        <v/>
      </c>
      <c r="E258" s="9">
        <f>MAX(w!B332:E332)</f>
        <v>0</v>
      </c>
      <c r="F258" s="9">
        <f t="shared" si="12"/>
        <v>0</v>
      </c>
      <c r="G258" s="9">
        <f>MIN(w!B332:E332)</f>
        <v>0</v>
      </c>
      <c r="H258" s="9">
        <f t="shared" si="11"/>
        <v>0</v>
      </c>
    </row>
    <row r="259" spans="1:8" x14ac:dyDescent="0.25">
      <c r="A259" s="11" t="e">
        <f>AVERAGE(ввод!F256:I256)</f>
        <v>#DIV/0!</v>
      </c>
      <c r="B259" s="33" t="str">
        <f ca="1">IF(ввод!D256="","",OFFSET(q!A258,w!$B$48,0,1,1)-парам!$B$8)</f>
        <v/>
      </c>
      <c r="C259" s="9" t="str">
        <f t="shared" ca="1" si="10"/>
        <v/>
      </c>
      <c r="E259" s="9">
        <f>MAX(w!B333:E333)</f>
        <v>0</v>
      </c>
      <c r="F259" s="9">
        <f t="shared" si="12"/>
        <v>0</v>
      </c>
      <c r="G259" s="9">
        <f>MIN(w!B333:E333)</f>
        <v>0</v>
      </c>
      <c r="H259" s="9">
        <f t="shared" si="11"/>
        <v>0</v>
      </c>
    </row>
    <row r="260" spans="1:8" x14ac:dyDescent="0.25">
      <c r="A260" s="11" t="e">
        <f>AVERAGE(ввод!F257:I257)</f>
        <v>#DIV/0!</v>
      </c>
      <c r="B260" s="33" t="str">
        <f ca="1">IF(ввод!D257="","",OFFSET(q!A259,w!$B$48,0,1,1)-парам!$B$8)</f>
        <v/>
      </c>
      <c r="C260" s="9" t="str">
        <f t="shared" ca="1" si="10"/>
        <v/>
      </c>
      <c r="E260" s="9">
        <f>MAX(w!B334:E334)</f>
        <v>0</v>
      </c>
      <c r="F260" s="9">
        <f t="shared" si="12"/>
        <v>0</v>
      </c>
      <c r="G260" s="9">
        <f>MIN(w!B334:E334)</f>
        <v>0</v>
      </c>
      <c r="H260" s="9">
        <f t="shared" si="11"/>
        <v>0</v>
      </c>
    </row>
    <row r="261" spans="1:8" x14ac:dyDescent="0.25">
      <c r="A261" s="11" t="e">
        <f>AVERAGE(ввод!F258:I258)</f>
        <v>#DIV/0!</v>
      </c>
      <c r="B261" s="33" t="str">
        <f ca="1">IF(ввод!D258="","",OFFSET(q!A260,w!$B$48,0,1,1)-парам!$B$8)</f>
        <v/>
      </c>
      <c r="C261" s="9" t="str">
        <f t="shared" ca="1" si="10"/>
        <v/>
      </c>
      <c r="E261" s="9">
        <f>MAX(w!B335:E335)</f>
        <v>0</v>
      </c>
      <c r="F261" s="9">
        <f t="shared" si="12"/>
        <v>0</v>
      </c>
      <c r="G261" s="9">
        <f>MIN(w!B335:E335)</f>
        <v>0</v>
      </c>
      <c r="H261" s="9">
        <f t="shared" si="11"/>
        <v>0</v>
      </c>
    </row>
    <row r="262" spans="1:8" x14ac:dyDescent="0.25">
      <c r="A262" s="11" t="e">
        <f>AVERAGE(ввод!F259:I259)</f>
        <v>#DIV/0!</v>
      </c>
      <c r="B262" s="33" t="str">
        <f ca="1">IF(ввод!D259="","",OFFSET(q!A261,w!$B$48,0,1,1)-парам!$B$8)</f>
        <v/>
      </c>
      <c r="C262" s="9" t="str">
        <f t="shared" ref="C262:C325" ca="1" si="13">IFERROR(ROUND(B262,LEN(ROUND(1000/ABS(B262),0))-1),B262)</f>
        <v/>
      </c>
      <c r="E262" s="9">
        <f>MAX(w!B336:E336)</f>
        <v>0</v>
      </c>
      <c r="F262" s="9">
        <f t="shared" si="12"/>
        <v>0</v>
      </c>
      <c r="G262" s="9">
        <f>MIN(w!B336:E336)</f>
        <v>0</v>
      </c>
      <c r="H262" s="9">
        <f t="shared" ref="H262:H325" si="14">IFERROR(ROUND(G262,LEN(ROUND(1000/ABS(G262),0))-1),G262)</f>
        <v>0</v>
      </c>
    </row>
    <row r="263" spans="1:8" x14ac:dyDescent="0.25">
      <c r="A263" s="11" t="e">
        <f>AVERAGE(ввод!F260:I260)</f>
        <v>#DIV/0!</v>
      </c>
      <c r="B263" s="33" t="str">
        <f ca="1">IF(ввод!D260="","",OFFSET(q!A262,w!$B$48,0,1,1)-парам!$B$8)</f>
        <v/>
      </c>
      <c r="C263" s="9" t="str">
        <f t="shared" ca="1" si="13"/>
        <v/>
      </c>
      <c r="E263" s="9">
        <f>MAX(w!B337:E337)</f>
        <v>0</v>
      </c>
      <c r="F263" s="9">
        <f t="shared" ref="F263:F326" si="15">IFERROR(ROUND(E263,LEN(ROUND(1000/ABS(E263),0))-1),E263)</f>
        <v>0</v>
      </c>
      <c r="G263" s="9">
        <f>MIN(w!B337:E337)</f>
        <v>0</v>
      </c>
      <c r="H263" s="9">
        <f t="shared" si="14"/>
        <v>0</v>
      </c>
    </row>
    <row r="264" spans="1:8" x14ac:dyDescent="0.25">
      <c r="A264" s="11" t="e">
        <f>AVERAGE(ввод!F261:I261)</f>
        <v>#DIV/0!</v>
      </c>
      <c r="B264" s="33" t="str">
        <f ca="1">IF(ввод!D261="","",OFFSET(q!A263,w!$B$48,0,1,1)-парам!$B$8)</f>
        <v/>
      </c>
      <c r="C264" s="9" t="str">
        <f t="shared" ca="1" si="13"/>
        <v/>
      </c>
      <c r="E264" s="9">
        <f>MAX(w!B338:E338)</f>
        <v>0</v>
      </c>
      <c r="F264" s="9">
        <f t="shared" si="15"/>
        <v>0</v>
      </c>
      <c r="G264" s="9">
        <f>MIN(w!B338:E338)</f>
        <v>0</v>
      </c>
      <c r="H264" s="9">
        <f t="shared" si="14"/>
        <v>0</v>
      </c>
    </row>
    <row r="265" spans="1:8" x14ac:dyDescent="0.25">
      <c r="A265" s="11" t="e">
        <f>AVERAGE(ввод!F262:I262)</f>
        <v>#DIV/0!</v>
      </c>
      <c r="B265" s="33" t="str">
        <f ca="1">IF(ввод!D262="","",OFFSET(q!A264,w!$B$48,0,1,1)-парам!$B$8)</f>
        <v/>
      </c>
      <c r="C265" s="9" t="str">
        <f t="shared" ca="1" si="13"/>
        <v/>
      </c>
      <c r="E265" s="9">
        <f>MAX(w!B339:E339)</f>
        <v>0</v>
      </c>
      <c r="F265" s="9">
        <f t="shared" si="15"/>
        <v>0</v>
      </c>
      <c r="G265" s="9">
        <f>MIN(w!B339:E339)</f>
        <v>0</v>
      </c>
      <c r="H265" s="9">
        <f t="shared" si="14"/>
        <v>0</v>
      </c>
    </row>
    <row r="266" spans="1:8" x14ac:dyDescent="0.25">
      <c r="A266" s="11" t="e">
        <f>AVERAGE(ввод!F263:I263)</f>
        <v>#DIV/0!</v>
      </c>
      <c r="B266" s="33" t="str">
        <f ca="1">IF(ввод!D263="","",OFFSET(q!A265,w!$B$48,0,1,1)-парам!$B$8)</f>
        <v/>
      </c>
      <c r="C266" s="9" t="str">
        <f t="shared" ca="1" si="13"/>
        <v/>
      </c>
      <c r="E266" s="9">
        <f>MAX(w!B340:E340)</f>
        <v>0</v>
      </c>
      <c r="F266" s="9">
        <f t="shared" si="15"/>
        <v>0</v>
      </c>
      <c r="G266" s="9">
        <f>MIN(w!B340:E340)</f>
        <v>0</v>
      </c>
      <c r="H266" s="9">
        <f t="shared" si="14"/>
        <v>0</v>
      </c>
    </row>
    <row r="267" spans="1:8" x14ac:dyDescent="0.25">
      <c r="A267" s="11" t="e">
        <f>AVERAGE(ввод!F264:I264)</f>
        <v>#DIV/0!</v>
      </c>
      <c r="B267" s="33" t="str">
        <f ca="1">IF(ввод!D264="","",OFFSET(q!A266,w!$B$48,0,1,1)-парам!$B$8)</f>
        <v/>
      </c>
      <c r="C267" s="9" t="str">
        <f t="shared" ca="1" si="13"/>
        <v/>
      </c>
      <c r="E267" s="9">
        <f>MAX(w!B341:E341)</f>
        <v>0</v>
      </c>
      <c r="F267" s="9">
        <f t="shared" si="15"/>
        <v>0</v>
      </c>
      <c r="G267" s="9">
        <f>MIN(w!B341:E341)</f>
        <v>0</v>
      </c>
      <c r="H267" s="9">
        <f t="shared" si="14"/>
        <v>0</v>
      </c>
    </row>
    <row r="268" spans="1:8" x14ac:dyDescent="0.25">
      <c r="A268" s="11" t="e">
        <f>AVERAGE(ввод!F265:I265)</f>
        <v>#DIV/0!</v>
      </c>
      <c r="B268" s="33" t="str">
        <f ca="1">IF(ввод!D265="","",OFFSET(q!A267,w!$B$48,0,1,1)-парам!$B$8)</f>
        <v/>
      </c>
      <c r="C268" s="9" t="str">
        <f t="shared" ca="1" si="13"/>
        <v/>
      </c>
      <c r="E268" s="9">
        <f>MAX(w!B342:E342)</f>
        <v>0</v>
      </c>
      <c r="F268" s="9">
        <f t="shared" si="15"/>
        <v>0</v>
      </c>
      <c r="G268" s="9">
        <f>MIN(w!B342:E342)</f>
        <v>0</v>
      </c>
      <c r="H268" s="9">
        <f t="shared" si="14"/>
        <v>0</v>
      </c>
    </row>
    <row r="269" spans="1:8" x14ac:dyDescent="0.25">
      <c r="A269" s="11" t="e">
        <f>AVERAGE(ввод!F266:I266)</f>
        <v>#DIV/0!</v>
      </c>
      <c r="B269" s="33" t="str">
        <f ca="1">IF(ввод!D266="","",OFFSET(q!A268,w!$B$48,0,1,1)-парам!$B$8)</f>
        <v/>
      </c>
      <c r="C269" s="9" t="str">
        <f t="shared" ca="1" si="13"/>
        <v/>
      </c>
      <c r="E269" s="9">
        <f>MAX(w!B343:E343)</f>
        <v>0</v>
      </c>
      <c r="F269" s="9">
        <f t="shared" si="15"/>
        <v>0</v>
      </c>
      <c r="G269" s="9">
        <f>MIN(w!B343:E343)</f>
        <v>0</v>
      </c>
      <c r="H269" s="9">
        <f t="shared" si="14"/>
        <v>0</v>
      </c>
    </row>
    <row r="270" spans="1:8" x14ac:dyDescent="0.25">
      <c r="A270" s="11" t="e">
        <f>AVERAGE(ввод!F267:I267)</f>
        <v>#DIV/0!</v>
      </c>
      <c r="B270" s="33" t="str">
        <f ca="1">IF(ввод!D267="","",OFFSET(q!A269,w!$B$48,0,1,1)-парам!$B$8)</f>
        <v/>
      </c>
      <c r="C270" s="9" t="str">
        <f t="shared" ca="1" si="13"/>
        <v/>
      </c>
      <c r="E270" s="9">
        <f>MAX(w!B344:E344)</f>
        <v>0</v>
      </c>
      <c r="F270" s="9">
        <f t="shared" si="15"/>
        <v>0</v>
      </c>
      <c r="G270" s="9">
        <f>MIN(w!B344:E344)</f>
        <v>0</v>
      </c>
      <c r="H270" s="9">
        <f t="shared" si="14"/>
        <v>0</v>
      </c>
    </row>
    <row r="271" spans="1:8" x14ac:dyDescent="0.25">
      <c r="A271" s="11" t="e">
        <f>AVERAGE(ввод!F268:I268)</f>
        <v>#DIV/0!</v>
      </c>
      <c r="B271" s="33" t="str">
        <f ca="1">IF(ввод!D268="","",OFFSET(q!A270,w!$B$48,0,1,1)-парам!$B$8)</f>
        <v/>
      </c>
      <c r="C271" s="9" t="str">
        <f t="shared" ca="1" si="13"/>
        <v/>
      </c>
      <c r="E271" s="9">
        <f>MAX(w!B345:E345)</f>
        <v>0</v>
      </c>
      <c r="F271" s="9">
        <f t="shared" si="15"/>
        <v>0</v>
      </c>
      <c r="G271" s="9">
        <f>MIN(w!B345:E345)</f>
        <v>0</v>
      </c>
      <c r="H271" s="9">
        <f t="shared" si="14"/>
        <v>0</v>
      </c>
    </row>
    <row r="272" spans="1:8" x14ac:dyDescent="0.25">
      <c r="A272" s="11" t="e">
        <f>AVERAGE(ввод!F269:I269)</f>
        <v>#DIV/0!</v>
      </c>
      <c r="B272" s="33" t="str">
        <f ca="1">IF(ввод!D269="","",OFFSET(q!A271,w!$B$48,0,1,1)-парам!$B$8)</f>
        <v/>
      </c>
      <c r="C272" s="9" t="str">
        <f t="shared" ca="1" si="13"/>
        <v/>
      </c>
      <c r="E272" s="9">
        <f>MAX(w!B346:E346)</f>
        <v>0</v>
      </c>
      <c r="F272" s="9">
        <f t="shared" si="15"/>
        <v>0</v>
      </c>
      <c r="G272" s="9">
        <f>MIN(w!B346:E346)</f>
        <v>0</v>
      </c>
      <c r="H272" s="9">
        <f t="shared" si="14"/>
        <v>0</v>
      </c>
    </row>
    <row r="273" spans="1:8" x14ac:dyDescent="0.25">
      <c r="A273" s="11" t="e">
        <f>AVERAGE(ввод!F270:I270)</f>
        <v>#DIV/0!</v>
      </c>
      <c r="B273" s="33" t="str">
        <f ca="1">IF(ввод!D270="","",OFFSET(q!A272,w!$B$48,0,1,1)-парам!$B$8)</f>
        <v/>
      </c>
      <c r="C273" s="9" t="str">
        <f t="shared" ca="1" si="13"/>
        <v/>
      </c>
      <c r="E273" s="9">
        <f>MAX(w!B347:E347)</f>
        <v>0</v>
      </c>
      <c r="F273" s="9">
        <f t="shared" si="15"/>
        <v>0</v>
      </c>
      <c r="G273" s="9">
        <f>MIN(w!B347:E347)</f>
        <v>0</v>
      </c>
      <c r="H273" s="9">
        <f t="shared" si="14"/>
        <v>0</v>
      </c>
    </row>
    <row r="274" spans="1:8" x14ac:dyDescent="0.25">
      <c r="A274" s="11" t="e">
        <f>AVERAGE(ввод!F271:I271)</f>
        <v>#DIV/0!</v>
      </c>
      <c r="B274" s="33" t="str">
        <f ca="1">IF(ввод!D271="","",OFFSET(q!A273,w!$B$48,0,1,1)-парам!$B$8)</f>
        <v/>
      </c>
      <c r="C274" s="9" t="str">
        <f t="shared" ca="1" si="13"/>
        <v/>
      </c>
      <c r="E274" s="9">
        <f>MAX(w!B348:E348)</f>
        <v>0</v>
      </c>
      <c r="F274" s="9">
        <f t="shared" si="15"/>
        <v>0</v>
      </c>
      <c r="G274" s="9">
        <f>MIN(w!B348:E348)</f>
        <v>0</v>
      </c>
      <c r="H274" s="9">
        <f t="shared" si="14"/>
        <v>0</v>
      </c>
    </row>
    <row r="275" spans="1:8" x14ac:dyDescent="0.25">
      <c r="A275" s="11" t="e">
        <f>AVERAGE(ввод!F272:I272)</f>
        <v>#DIV/0!</v>
      </c>
      <c r="B275" s="33" t="str">
        <f ca="1">IF(ввод!D272="","",OFFSET(q!A274,w!$B$48,0,1,1)-парам!$B$8)</f>
        <v/>
      </c>
      <c r="C275" s="9" t="str">
        <f t="shared" ca="1" si="13"/>
        <v/>
      </c>
      <c r="E275" s="9">
        <f>MAX(w!B349:E349)</f>
        <v>0</v>
      </c>
      <c r="F275" s="9">
        <f t="shared" si="15"/>
        <v>0</v>
      </c>
      <c r="G275" s="9">
        <f>MIN(w!B349:E349)</f>
        <v>0</v>
      </c>
      <c r="H275" s="9">
        <f t="shared" si="14"/>
        <v>0</v>
      </c>
    </row>
    <row r="276" spans="1:8" x14ac:dyDescent="0.25">
      <c r="A276" s="11" t="e">
        <f>AVERAGE(ввод!F273:I273)</f>
        <v>#DIV/0!</v>
      </c>
      <c r="B276" s="33" t="str">
        <f ca="1">IF(ввод!D273="","",OFFSET(q!A275,w!$B$48,0,1,1)-парам!$B$8)</f>
        <v/>
      </c>
      <c r="C276" s="9" t="str">
        <f t="shared" ca="1" si="13"/>
        <v/>
      </c>
      <c r="E276" s="9">
        <f>MAX(w!B350:E350)</f>
        <v>0</v>
      </c>
      <c r="F276" s="9">
        <f t="shared" si="15"/>
        <v>0</v>
      </c>
      <c r="G276" s="9">
        <f>MIN(w!B350:E350)</f>
        <v>0</v>
      </c>
      <c r="H276" s="9">
        <f t="shared" si="14"/>
        <v>0</v>
      </c>
    </row>
    <row r="277" spans="1:8" x14ac:dyDescent="0.25">
      <c r="A277" s="11" t="e">
        <f>AVERAGE(ввод!F274:I274)</f>
        <v>#DIV/0!</v>
      </c>
      <c r="B277" s="33" t="str">
        <f ca="1">IF(ввод!D274="","",OFFSET(q!A276,w!$B$48,0,1,1)-парам!$B$8)</f>
        <v/>
      </c>
      <c r="C277" s="9" t="str">
        <f t="shared" ca="1" si="13"/>
        <v/>
      </c>
      <c r="E277" s="9">
        <f>MAX(w!B351:E351)</f>
        <v>0</v>
      </c>
      <c r="F277" s="9">
        <f t="shared" si="15"/>
        <v>0</v>
      </c>
      <c r="G277" s="9">
        <f>MIN(w!B351:E351)</f>
        <v>0</v>
      </c>
      <c r="H277" s="9">
        <f t="shared" si="14"/>
        <v>0</v>
      </c>
    </row>
    <row r="278" spans="1:8" x14ac:dyDescent="0.25">
      <c r="A278" s="11" t="e">
        <f>AVERAGE(ввод!F275:I275)</f>
        <v>#DIV/0!</v>
      </c>
      <c r="B278" s="33" t="str">
        <f ca="1">IF(ввод!D275="","",OFFSET(q!A277,w!$B$48,0,1,1)-парам!$B$8)</f>
        <v/>
      </c>
      <c r="C278" s="9" t="str">
        <f t="shared" ca="1" si="13"/>
        <v/>
      </c>
      <c r="E278" s="9">
        <f>MAX(w!B352:E352)</f>
        <v>0</v>
      </c>
      <c r="F278" s="9">
        <f t="shared" si="15"/>
        <v>0</v>
      </c>
      <c r="G278" s="9">
        <f>MIN(w!B352:E352)</f>
        <v>0</v>
      </c>
      <c r="H278" s="9">
        <f t="shared" si="14"/>
        <v>0</v>
      </c>
    </row>
    <row r="279" spans="1:8" x14ac:dyDescent="0.25">
      <c r="A279" s="11" t="e">
        <f>AVERAGE(ввод!F276:I276)</f>
        <v>#DIV/0!</v>
      </c>
      <c r="B279" s="33" t="str">
        <f ca="1">IF(ввод!D276="","",OFFSET(q!A278,w!$B$48,0,1,1)-парам!$B$8)</f>
        <v/>
      </c>
      <c r="C279" s="9" t="str">
        <f t="shared" ca="1" si="13"/>
        <v/>
      </c>
      <c r="E279" s="9">
        <f>MAX(w!B353:E353)</f>
        <v>0</v>
      </c>
      <c r="F279" s="9">
        <f t="shared" si="15"/>
        <v>0</v>
      </c>
      <c r="G279" s="9">
        <f>MIN(w!B353:E353)</f>
        <v>0</v>
      </c>
      <c r="H279" s="9">
        <f t="shared" si="14"/>
        <v>0</v>
      </c>
    </row>
    <row r="280" spans="1:8" x14ac:dyDescent="0.25">
      <c r="A280" s="11" t="e">
        <f>AVERAGE(ввод!F277:I277)</f>
        <v>#DIV/0!</v>
      </c>
      <c r="B280" s="33" t="str">
        <f ca="1">IF(ввод!D277="","",OFFSET(q!A279,w!$B$48,0,1,1)-парам!$B$8)</f>
        <v/>
      </c>
      <c r="C280" s="9" t="str">
        <f t="shared" ca="1" si="13"/>
        <v/>
      </c>
      <c r="E280" s="9">
        <f>MAX(w!B354:E354)</f>
        <v>0</v>
      </c>
      <c r="F280" s="9">
        <f t="shared" si="15"/>
        <v>0</v>
      </c>
      <c r="G280" s="9">
        <f>MIN(w!B354:E354)</f>
        <v>0</v>
      </c>
      <c r="H280" s="9">
        <f t="shared" si="14"/>
        <v>0</v>
      </c>
    </row>
    <row r="281" spans="1:8" x14ac:dyDescent="0.25">
      <c r="A281" s="11" t="e">
        <f>AVERAGE(ввод!F278:I278)</f>
        <v>#DIV/0!</v>
      </c>
      <c r="B281" s="33" t="str">
        <f ca="1">IF(ввод!D278="","",OFFSET(q!A280,w!$B$48,0,1,1)-парам!$B$8)</f>
        <v/>
      </c>
      <c r="C281" s="9" t="str">
        <f t="shared" ca="1" si="13"/>
        <v/>
      </c>
      <c r="E281" s="9">
        <f>MAX(w!B355:E355)</f>
        <v>0</v>
      </c>
      <c r="F281" s="9">
        <f t="shared" si="15"/>
        <v>0</v>
      </c>
      <c r="G281" s="9">
        <f>MIN(w!B355:E355)</f>
        <v>0</v>
      </c>
      <c r="H281" s="9">
        <f t="shared" si="14"/>
        <v>0</v>
      </c>
    </row>
    <row r="282" spans="1:8" x14ac:dyDescent="0.25">
      <c r="A282" s="11" t="e">
        <f>AVERAGE(ввод!F279:I279)</f>
        <v>#DIV/0!</v>
      </c>
      <c r="B282" s="33" t="str">
        <f ca="1">IF(ввод!D279="","",OFFSET(q!A281,w!$B$48,0,1,1)-парам!$B$8)</f>
        <v/>
      </c>
      <c r="C282" s="9" t="str">
        <f t="shared" ca="1" si="13"/>
        <v/>
      </c>
      <c r="E282" s="9">
        <f>MAX(w!B356:E356)</f>
        <v>0</v>
      </c>
      <c r="F282" s="9">
        <f t="shared" si="15"/>
        <v>0</v>
      </c>
      <c r="G282" s="9">
        <f>MIN(w!B356:E356)</f>
        <v>0</v>
      </c>
      <c r="H282" s="9">
        <f t="shared" si="14"/>
        <v>0</v>
      </c>
    </row>
    <row r="283" spans="1:8" x14ac:dyDescent="0.25">
      <c r="A283" s="11" t="e">
        <f>AVERAGE(ввод!F280:I280)</f>
        <v>#DIV/0!</v>
      </c>
      <c r="B283" s="33" t="str">
        <f ca="1">IF(ввод!D280="","",OFFSET(q!A282,w!$B$48,0,1,1)-парам!$B$8)</f>
        <v/>
      </c>
      <c r="C283" s="9" t="str">
        <f t="shared" ca="1" si="13"/>
        <v/>
      </c>
      <c r="E283" s="9">
        <f>MAX(w!B357:E357)</f>
        <v>0</v>
      </c>
      <c r="F283" s="9">
        <f t="shared" si="15"/>
        <v>0</v>
      </c>
      <c r="G283" s="9">
        <f>MIN(w!B357:E357)</f>
        <v>0</v>
      </c>
      <c r="H283" s="9">
        <f t="shared" si="14"/>
        <v>0</v>
      </c>
    </row>
    <row r="284" spans="1:8" x14ac:dyDescent="0.25">
      <c r="A284" s="11" t="e">
        <f>AVERAGE(ввод!F281:I281)</f>
        <v>#DIV/0!</v>
      </c>
      <c r="B284" s="33" t="str">
        <f ca="1">IF(ввод!D281="","",OFFSET(q!A283,w!$B$48,0,1,1)-парам!$B$8)</f>
        <v/>
      </c>
      <c r="C284" s="9" t="str">
        <f t="shared" ca="1" si="13"/>
        <v/>
      </c>
      <c r="E284" s="9">
        <f>MAX(w!B358:E358)</f>
        <v>0</v>
      </c>
      <c r="F284" s="9">
        <f t="shared" si="15"/>
        <v>0</v>
      </c>
      <c r="G284" s="9">
        <f>MIN(w!B358:E358)</f>
        <v>0</v>
      </c>
      <c r="H284" s="9">
        <f t="shared" si="14"/>
        <v>0</v>
      </c>
    </row>
    <row r="285" spans="1:8" x14ac:dyDescent="0.25">
      <c r="A285" s="11" t="e">
        <f>AVERAGE(ввод!F282:I282)</f>
        <v>#DIV/0!</v>
      </c>
      <c r="B285" s="33" t="str">
        <f ca="1">IF(ввод!D282="","",OFFSET(q!A284,w!$B$48,0,1,1)-парам!$B$8)</f>
        <v/>
      </c>
      <c r="C285" s="9" t="str">
        <f t="shared" ca="1" si="13"/>
        <v/>
      </c>
      <c r="E285" s="9">
        <f>MAX(w!B359:E359)</f>
        <v>0</v>
      </c>
      <c r="F285" s="9">
        <f t="shared" si="15"/>
        <v>0</v>
      </c>
      <c r="G285" s="9">
        <f>MIN(w!B359:E359)</f>
        <v>0</v>
      </c>
      <c r="H285" s="9">
        <f t="shared" si="14"/>
        <v>0</v>
      </c>
    </row>
    <row r="286" spans="1:8" x14ac:dyDescent="0.25">
      <c r="A286" s="11" t="e">
        <f>AVERAGE(ввод!F283:I283)</f>
        <v>#DIV/0!</v>
      </c>
      <c r="B286" s="33" t="str">
        <f ca="1">IF(ввод!D283="","",OFFSET(q!A285,w!$B$48,0,1,1)-парам!$B$8)</f>
        <v/>
      </c>
      <c r="C286" s="9" t="str">
        <f t="shared" ca="1" si="13"/>
        <v/>
      </c>
      <c r="E286" s="9">
        <f>MAX(w!B360:E360)</f>
        <v>0</v>
      </c>
      <c r="F286" s="9">
        <f t="shared" si="15"/>
        <v>0</v>
      </c>
      <c r="G286" s="9">
        <f>MIN(w!B360:E360)</f>
        <v>0</v>
      </c>
      <c r="H286" s="9">
        <f t="shared" si="14"/>
        <v>0</v>
      </c>
    </row>
    <row r="287" spans="1:8" x14ac:dyDescent="0.25">
      <c r="A287" s="11" t="e">
        <f>AVERAGE(ввод!F284:I284)</f>
        <v>#DIV/0!</v>
      </c>
      <c r="B287" s="33" t="str">
        <f ca="1">IF(ввод!D284="","",OFFSET(q!A286,w!$B$48,0,1,1)-парам!$B$8)</f>
        <v/>
      </c>
      <c r="C287" s="9" t="str">
        <f t="shared" ca="1" si="13"/>
        <v/>
      </c>
      <c r="E287" s="9">
        <f>MAX(w!B361:E361)</f>
        <v>0</v>
      </c>
      <c r="F287" s="9">
        <f t="shared" si="15"/>
        <v>0</v>
      </c>
      <c r="G287" s="9">
        <f>MIN(w!B361:E361)</f>
        <v>0</v>
      </c>
      <c r="H287" s="9">
        <f t="shared" si="14"/>
        <v>0</v>
      </c>
    </row>
    <row r="288" spans="1:8" x14ac:dyDescent="0.25">
      <c r="A288" s="11" t="e">
        <f>AVERAGE(ввод!F285:I285)</f>
        <v>#DIV/0!</v>
      </c>
      <c r="B288" s="33" t="str">
        <f ca="1">IF(ввод!D285="","",OFFSET(q!A287,w!$B$48,0,1,1)-парам!$B$8)</f>
        <v/>
      </c>
      <c r="C288" s="9" t="str">
        <f t="shared" ca="1" si="13"/>
        <v/>
      </c>
      <c r="E288" s="9">
        <f>MAX(w!B362:E362)</f>
        <v>0</v>
      </c>
      <c r="F288" s="9">
        <f t="shared" si="15"/>
        <v>0</v>
      </c>
      <c r="G288" s="9">
        <f>MIN(w!B362:E362)</f>
        <v>0</v>
      </c>
      <c r="H288" s="9">
        <f t="shared" si="14"/>
        <v>0</v>
      </c>
    </row>
    <row r="289" spans="1:8" x14ac:dyDescent="0.25">
      <c r="A289" s="11" t="e">
        <f>AVERAGE(ввод!F286:I286)</f>
        <v>#DIV/0!</v>
      </c>
      <c r="B289" s="33" t="str">
        <f ca="1">IF(ввод!D286="","",OFFSET(q!A288,w!$B$48,0,1,1)-парам!$B$8)</f>
        <v/>
      </c>
      <c r="C289" s="9" t="str">
        <f t="shared" ca="1" si="13"/>
        <v/>
      </c>
      <c r="E289" s="9">
        <f>MAX(w!B363:E363)</f>
        <v>0</v>
      </c>
      <c r="F289" s="9">
        <f t="shared" si="15"/>
        <v>0</v>
      </c>
      <c r="G289" s="9">
        <f>MIN(w!B363:E363)</f>
        <v>0</v>
      </c>
      <c r="H289" s="9">
        <f t="shared" si="14"/>
        <v>0</v>
      </c>
    </row>
    <row r="290" spans="1:8" x14ac:dyDescent="0.25">
      <c r="A290" s="11" t="e">
        <f>AVERAGE(ввод!F287:I287)</f>
        <v>#DIV/0!</v>
      </c>
      <c r="B290" s="33" t="str">
        <f ca="1">IF(ввод!D287="","",OFFSET(q!A289,w!$B$48,0,1,1)-парам!$B$8)</f>
        <v/>
      </c>
      <c r="C290" s="9" t="str">
        <f t="shared" ca="1" si="13"/>
        <v/>
      </c>
      <c r="E290" s="9">
        <f>MAX(w!B364:E364)</f>
        <v>0</v>
      </c>
      <c r="F290" s="9">
        <f t="shared" si="15"/>
        <v>0</v>
      </c>
      <c r="G290" s="9">
        <f>MIN(w!B364:E364)</f>
        <v>0</v>
      </c>
      <c r="H290" s="9">
        <f t="shared" si="14"/>
        <v>0</v>
      </c>
    </row>
    <row r="291" spans="1:8" x14ac:dyDescent="0.25">
      <c r="A291" s="11" t="e">
        <f>AVERAGE(ввод!F288:I288)</f>
        <v>#DIV/0!</v>
      </c>
      <c r="B291" s="33" t="str">
        <f ca="1">IF(ввод!D288="","",OFFSET(q!A290,w!$B$48,0,1,1)-парам!$B$8)</f>
        <v/>
      </c>
      <c r="C291" s="9" t="str">
        <f t="shared" ca="1" si="13"/>
        <v/>
      </c>
      <c r="E291" s="9">
        <f>MAX(w!B365:E365)</f>
        <v>0</v>
      </c>
      <c r="F291" s="9">
        <f t="shared" si="15"/>
        <v>0</v>
      </c>
      <c r="G291" s="9">
        <f>MIN(w!B365:E365)</f>
        <v>0</v>
      </c>
      <c r="H291" s="9">
        <f t="shared" si="14"/>
        <v>0</v>
      </c>
    </row>
    <row r="292" spans="1:8" x14ac:dyDescent="0.25">
      <c r="A292" s="11" t="e">
        <f>AVERAGE(ввод!F289:I289)</f>
        <v>#DIV/0!</v>
      </c>
      <c r="B292" s="33" t="str">
        <f ca="1">IF(ввод!D289="","",OFFSET(q!A291,w!$B$48,0,1,1)-парам!$B$8)</f>
        <v/>
      </c>
      <c r="C292" s="9" t="str">
        <f t="shared" ca="1" si="13"/>
        <v/>
      </c>
      <c r="E292" s="9">
        <f>MAX(w!B366:E366)</f>
        <v>0</v>
      </c>
      <c r="F292" s="9">
        <f t="shared" si="15"/>
        <v>0</v>
      </c>
      <c r="G292" s="9">
        <f>MIN(w!B366:E366)</f>
        <v>0</v>
      </c>
      <c r="H292" s="9">
        <f t="shared" si="14"/>
        <v>0</v>
      </c>
    </row>
    <row r="293" spans="1:8" x14ac:dyDescent="0.25">
      <c r="A293" s="11" t="e">
        <f>AVERAGE(ввод!F290:I290)</f>
        <v>#DIV/0!</v>
      </c>
      <c r="B293" s="33" t="str">
        <f ca="1">IF(ввод!D290="","",OFFSET(q!A292,w!$B$48,0,1,1)-парам!$B$8)</f>
        <v/>
      </c>
      <c r="C293" s="9" t="str">
        <f t="shared" ca="1" si="13"/>
        <v/>
      </c>
      <c r="E293" s="9">
        <f>MAX(w!B367:E367)</f>
        <v>0</v>
      </c>
      <c r="F293" s="9">
        <f t="shared" si="15"/>
        <v>0</v>
      </c>
      <c r="G293" s="9">
        <f>MIN(w!B367:E367)</f>
        <v>0</v>
      </c>
      <c r="H293" s="9">
        <f t="shared" si="14"/>
        <v>0</v>
      </c>
    </row>
    <row r="294" spans="1:8" x14ac:dyDescent="0.25">
      <c r="A294" s="11" t="e">
        <f>AVERAGE(ввод!F291:I291)</f>
        <v>#DIV/0!</v>
      </c>
      <c r="B294" s="33" t="str">
        <f ca="1">IF(ввод!D291="","",OFFSET(q!A293,w!$B$48,0,1,1)-парам!$B$8)</f>
        <v/>
      </c>
      <c r="C294" s="9" t="str">
        <f t="shared" ca="1" si="13"/>
        <v/>
      </c>
      <c r="E294" s="9">
        <f>MAX(w!B368:E368)</f>
        <v>0</v>
      </c>
      <c r="F294" s="9">
        <f t="shared" si="15"/>
        <v>0</v>
      </c>
      <c r="G294" s="9">
        <f>MIN(w!B368:E368)</f>
        <v>0</v>
      </c>
      <c r="H294" s="9">
        <f t="shared" si="14"/>
        <v>0</v>
      </c>
    </row>
    <row r="295" spans="1:8" x14ac:dyDescent="0.25">
      <c r="A295" s="11" t="e">
        <f>AVERAGE(ввод!F292:I292)</f>
        <v>#DIV/0!</v>
      </c>
      <c r="B295" s="33" t="str">
        <f ca="1">IF(ввод!D292="","",OFFSET(q!A294,w!$B$48,0,1,1)-парам!$B$8)</f>
        <v/>
      </c>
      <c r="C295" s="9" t="str">
        <f t="shared" ca="1" si="13"/>
        <v/>
      </c>
      <c r="E295" s="9">
        <f>MAX(w!B369:E369)</f>
        <v>0</v>
      </c>
      <c r="F295" s="9">
        <f t="shared" si="15"/>
        <v>0</v>
      </c>
      <c r="G295" s="9">
        <f>MIN(w!B369:E369)</f>
        <v>0</v>
      </c>
      <c r="H295" s="9">
        <f t="shared" si="14"/>
        <v>0</v>
      </c>
    </row>
    <row r="296" spans="1:8" x14ac:dyDescent="0.25">
      <c r="A296" s="11" t="e">
        <f>AVERAGE(ввод!F293:I293)</f>
        <v>#DIV/0!</v>
      </c>
      <c r="B296" s="33" t="str">
        <f ca="1">IF(ввод!D293="","",OFFSET(q!A295,w!$B$48,0,1,1)-парам!$B$8)</f>
        <v/>
      </c>
      <c r="C296" s="9" t="str">
        <f t="shared" ca="1" si="13"/>
        <v/>
      </c>
      <c r="E296" s="9">
        <f>MAX(w!B370:E370)</f>
        <v>0</v>
      </c>
      <c r="F296" s="9">
        <f t="shared" si="15"/>
        <v>0</v>
      </c>
      <c r="G296" s="9">
        <f>MIN(w!B370:E370)</f>
        <v>0</v>
      </c>
      <c r="H296" s="9">
        <f t="shared" si="14"/>
        <v>0</v>
      </c>
    </row>
    <row r="297" spans="1:8" x14ac:dyDescent="0.25">
      <c r="A297" s="11" t="e">
        <f>AVERAGE(ввод!F294:I294)</f>
        <v>#DIV/0!</v>
      </c>
      <c r="B297" s="33" t="str">
        <f ca="1">IF(ввод!D294="","",OFFSET(q!A296,w!$B$48,0,1,1)-парам!$B$8)</f>
        <v/>
      </c>
      <c r="C297" s="9" t="str">
        <f t="shared" ca="1" si="13"/>
        <v/>
      </c>
      <c r="E297" s="9">
        <f>MAX(w!B371:E371)</f>
        <v>0</v>
      </c>
      <c r="F297" s="9">
        <f t="shared" si="15"/>
        <v>0</v>
      </c>
      <c r="G297" s="9">
        <f>MIN(w!B371:E371)</f>
        <v>0</v>
      </c>
      <c r="H297" s="9">
        <f t="shared" si="14"/>
        <v>0</v>
      </c>
    </row>
    <row r="298" spans="1:8" x14ac:dyDescent="0.25">
      <c r="A298" s="11" t="e">
        <f>AVERAGE(ввод!F295:I295)</f>
        <v>#DIV/0!</v>
      </c>
      <c r="B298" s="33" t="str">
        <f ca="1">IF(ввод!D295="","",OFFSET(q!A297,w!$B$48,0,1,1)-парам!$B$8)</f>
        <v/>
      </c>
      <c r="C298" s="9" t="str">
        <f t="shared" ca="1" si="13"/>
        <v/>
      </c>
      <c r="E298" s="9">
        <f>MAX(w!B372:E372)</f>
        <v>0</v>
      </c>
      <c r="F298" s="9">
        <f t="shared" si="15"/>
        <v>0</v>
      </c>
      <c r="G298" s="9">
        <f>MIN(w!B372:E372)</f>
        <v>0</v>
      </c>
      <c r="H298" s="9">
        <f t="shared" si="14"/>
        <v>0</v>
      </c>
    </row>
    <row r="299" spans="1:8" x14ac:dyDescent="0.25">
      <c r="A299" s="11" t="e">
        <f>AVERAGE(ввод!F296:I296)</f>
        <v>#DIV/0!</v>
      </c>
      <c r="B299" s="33" t="str">
        <f ca="1">IF(ввод!D296="","",OFFSET(q!A298,w!$B$48,0,1,1)-парам!$B$8)</f>
        <v/>
      </c>
      <c r="C299" s="9" t="str">
        <f t="shared" ca="1" si="13"/>
        <v/>
      </c>
      <c r="E299" s="9">
        <f>MAX(w!B373:E373)</f>
        <v>0</v>
      </c>
      <c r="F299" s="9">
        <f t="shared" si="15"/>
        <v>0</v>
      </c>
      <c r="G299" s="9">
        <f>MIN(w!B373:E373)</f>
        <v>0</v>
      </c>
      <c r="H299" s="9">
        <f t="shared" si="14"/>
        <v>0</v>
      </c>
    </row>
    <row r="300" spans="1:8" x14ac:dyDescent="0.25">
      <c r="A300" s="11" t="e">
        <f>AVERAGE(ввод!F297:I297)</f>
        <v>#DIV/0!</v>
      </c>
      <c r="B300" s="33" t="str">
        <f ca="1">IF(ввод!D297="","",OFFSET(q!A299,w!$B$48,0,1,1)-парам!$B$8)</f>
        <v/>
      </c>
      <c r="C300" s="9" t="str">
        <f t="shared" ca="1" si="13"/>
        <v/>
      </c>
      <c r="E300" s="9">
        <f>MAX(w!B374:E374)</f>
        <v>0</v>
      </c>
      <c r="F300" s="9">
        <f t="shared" si="15"/>
        <v>0</v>
      </c>
      <c r="G300" s="9">
        <f>MIN(w!B374:E374)</f>
        <v>0</v>
      </c>
      <c r="H300" s="9">
        <f t="shared" si="14"/>
        <v>0</v>
      </c>
    </row>
    <row r="301" spans="1:8" x14ac:dyDescent="0.25">
      <c r="A301" s="11" t="e">
        <f>AVERAGE(ввод!F298:I298)</f>
        <v>#DIV/0!</v>
      </c>
      <c r="B301" s="33" t="str">
        <f ca="1">IF(ввод!D298="","",OFFSET(q!A300,w!$B$48,0,1,1)-парам!$B$8)</f>
        <v/>
      </c>
      <c r="C301" s="9" t="str">
        <f t="shared" ca="1" si="13"/>
        <v/>
      </c>
      <c r="E301" s="9">
        <f>MAX(w!B375:E375)</f>
        <v>0</v>
      </c>
      <c r="F301" s="9">
        <f t="shared" si="15"/>
        <v>0</v>
      </c>
      <c r="G301" s="9">
        <f>MIN(w!B375:E375)</f>
        <v>0</v>
      </c>
      <c r="H301" s="9">
        <f t="shared" si="14"/>
        <v>0</v>
      </c>
    </row>
    <row r="302" spans="1:8" x14ac:dyDescent="0.25">
      <c r="A302" s="11" t="e">
        <f>AVERAGE(ввод!F299:I299)</f>
        <v>#DIV/0!</v>
      </c>
      <c r="B302" s="33" t="str">
        <f ca="1">IF(ввод!D299="","",OFFSET(q!A301,w!$B$48,0,1,1)-парам!$B$8)</f>
        <v/>
      </c>
      <c r="C302" s="9" t="str">
        <f t="shared" ca="1" si="13"/>
        <v/>
      </c>
      <c r="E302" s="9">
        <f>MAX(w!B376:E376)</f>
        <v>0</v>
      </c>
      <c r="F302" s="9">
        <f t="shared" si="15"/>
        <v>0</v>
      </c>
      <c r="G302" s="9">
        <f>MIN(w!B376:E376)</f>
        <v>0</v>
      </c>
      <c r="H302" s="9">
        <f t="shared" si="14"/>
        <v>0</v>
      </c>
    </row>
    <row r="303" spans="1:8" x14ac:dyDescent="0.25">
      <c r="A303" s="11" t="e">
        <f>AVERAGE(ввод!F300:I300)</f>
        <v>#DIV/0!</v>
      </c>
      <c r="B303" s="33" t="str">
        <f ca="1">IF(ввод!D300="","",OFFSET(q!A302,w!$B$48,0,1,1)-парам!$B$8)</f>
        <v/>
      </c>
      <c r="C303" s="9" t="str">
        <f t="shared" ca="1" si="13"/>
        <v/>
      </c>
      <c r="E303" s="9">
        <f>MAX(w!B377:E377)</f>
        <v>0</v>
      </c>
      <c r="F303" s="9">
        <f t="shared" si="15"/>
        <v>0</v>
      </c>
      <c r="G303" s="9">
        <f>MIN(w!B377:E377)</f>
        <v>0</v>
      </c>
      <c r="H303" s="9">
        <f t="shared" si="14"/>
        <v>0</v>
      </c>
    </row>
    <row r="304" spans="1:8" x14ac:dyDescent="0.25">
      <c r="A304" s="11" t="e">
        <f>AVERAGE(ввод!F301:I301)</f>
        <v>#DIV/0!</v>
      </c>
      <c r="B304" s="33" t="str">
        <f ca="1">IF(ввод!D301="","",OFFSET(q!A303,w!$B$48,0,1,1)-парам!$B$8)</f>
        <v/>
      </c>
      <c r="C304" s="9" t="str">
        <f t="shared" ca="1" si="13"/>
        <v/>
      </c>
      <c r="E304" s="9">
        <f>MAX(w!B378:E378)</f>
        <v>0</v>
      </c>
      <c r="F304" s="9">
        <f t="shared" si="15"/>
        <v>0</v>
      </c>
      <c r="G304" s="9">
        <f>MIN(w!B378:E378)</f>
        <v>0</v>
      </c>
      <c r="H304" s="9">
        <f t="shared" si="14"/>
        <v>0</v>
      </c>
    </row>
    <row r="305" spans="1:8" x14ac:dyDescent="0.25">
      <c r="A305" s="11" t="e">
        <f>AVERAGE(ввод!F302:I302)</f>
        <v>#DIV/0!</v>
      </c>
      <c r="B305" s="33" t="str">
        <f ca="1">IF(ввод!D302="","",OFFSET(q!A304,w!$B$48,0,1,1)-парам!$B$8)</f>
        <v/>
      </c>
      <c r="C305" s="9" t="str">
        <f t="shared" ca="1" si="13"/>
        <v/>
      </c>
      <c r="E305" s="9">
        <f>MAX(w!B379:E379)</f>
        <v>0</v>
      </c>
      <c r="F305" s="9">
        <f t="shared" si="15"/>
        <v>0</v>
      </c>
      <c r="G305" s="9">
        <f>MIN(w!B379:E379)</f>
        <v>0</v>
      </c>
      <c r="H305" s="9">
        <f t="shared" si="14"/>
        <v>0</v>
      </c>
    </row>
    <row r="306" spans="1:8" x14ac:dyDescent="0.25">
      <c r="A306" s="11" t="e">
        <f>AVERAGE(ввод!F303:I303)</f>
        <v>#DIV/0!</v>
      </c>
      <c r="B306" s="33" t="str">
        <f ca="1">IF(ввод!D303="","",OFFSET(q!A305,w!$B$48,0,1,1)-парам!$B$8)</f>
        <v/>
      </c>
      <c r="C306" s="9" t="str">
        <f t="shared" ca="1" si="13"/>
        <v/>
      </c>
      <c r="E306" s="9">
        <f>MAX(w!B380:E380)</f>
        <v>0</v>
      </c>
      <c r="F306" s="9">
        <f t="shared" si="15"/>
        <v>0</v>
      </c>
      <c r="G306" s="9">
        <f>MIN(w!B380:E380)</f>
        <v>0</v>
      </c>
      <c r="H306" s="9">
        <f t="shared" si="14"/>
        <v>0</v>
      </c>
    </row>
    <row r="307" spans="1:8" x14ac:dyDescent="0.25">
      <c r="A307" s="11" t="e">
        <f>AVERAGE(ввод!F304:I304)</f>
        <v>#DIV/0!</v>
      </c>
      <c r="B307" s="33" t="str">
        <f ca="1">IF(ввод!D304="","",OFFSET(q!A306,w!$B$48,0,1,1)-парам!$B$8)</f>
        <v/>
      </c>
      <c r="C307" s="9" t="str">
        <f t="shared" ca="1" si="13"/>
        <v/>
      </c>
      <c r="E307" s="9">
        <f>MAX(w!B381:E381)</f>
        <v>0</v>
      </c>
      <c r="F307" s="9">
        <f t="shared" si="15"/>
        <v>0</v>
      </c>
      <c r="G307" s="9">
        <f>MIN(w!B381:E381)</f>
        <v>0</v>
      </c>
      <c r="H307" s="9">
        <f t="shared" si="14"/>
        <v>0</v>
      </c>
    </row>
    <row r="308" spans="1:8" x14ac:dyDescent="0.25">
      <c r="A308" s="11" t="e">
        <f>AVERAGE(ввод!F305:I305)</f>
        <v>#DIV/0!</v>
      </c>
      <c r="B308" s="33" t="str">
        <f ca="1">IF(ввод!D305="","",OFFSET(q!A307,w!$B$48,0,1,1)-парам!$B$8)</f>
        <v/>
      </c>
      <c r="C308" s="9" t="str">
        <f t="shared" ca="1" si="13"/>
        <v/>
      </c>
      <c r="E308" s="9">
        <f>MAX(w!B382:E382)</f>
        <v>0</v>
      </c>
      <c r="F308" s="9">
        <f t="shared" si="15"/>
        <v>0</v>
      </c>
      <c r="G308" s="9">
        <f>MIN(w!B382:E382)</f>
        <v>0</v>
      </c>
      <c r="H308" s="9">
        <f t="shared" si="14"/>
        <v>0</v>
      </c>
    </row>
    <row r="309" spans="1:8" x14ac:dyDescent="0.25">
      <c r="A309" s="11" t="e">
        <f>AVERAGE(ввод!F306:I306)</f>
        <v>#DIV/0!</v>
      </c>
      <c r="B309" s="33" t="str">
        <f ca="1">IF(ввод!D306="","",OFFSET(q!A308,w!$B$48,0,1,1)-парам!$B$8)</f>
        <v/>
      </c>
      <c r="C309" s="9" t="str">
        <f t="shared" ca="1" si="13"/>
        <v/>
      </c>
      <c r="E309" s="9">
        <f>MAX(w!B383:E383)</f>
        <v>0</v>
      </c>
      <c r="F309" s="9">
        <f t="shared" si="15"/>
        <v>0</v>
      </c>
      <c r="G309" s="9">
        <f>MIN(w!B383:E383)</f>
        <v>0</v>
      </c>
      <c r="H309" s="9">
        <f t="shared" si="14"/>
        <v>0</v>
      </c>
    </row>
    <row r="310" spans="1:8" x14ac:dyDescent="0.25">
      <c r="A310" s="11" t="e">
        <f>AVERAGE(ввод!F307:I307)</f>
        <v>#DIV/0!</v>
      </c>
      <c r="B310" s="33" t="str">
        <f ca="1">IF(ввод!D307="","",OFFSET(q!A309,w!$B$48,0,1,1)-парам!$B$8)</f>
        <v/>
      </c>
      <c r="C310" s="9" t="str">
        <f t="shared" ca="1" si="13"/>
        <v/>
      </c>
      <c r="E310" s="9">
        <f>MAX(w!B384:E384)</f>
        <v>0</v>
      </c>
      <c r="F310" s="9">
        <f t="shared" si="15"/>
        <v>0</v>
      </c>
      <c r="G310" s="9">
        <f>MIN(w!B384:E384)</f>
        <v>0</v>
      </c>
      <c r="H310" s="9">
        <f t="shared" si="14"/>
        <v>0</v>
      </c>
    </row>
    <row r="311" spans="1:8" x14ac:dyDescent="0.25">
      <c r="A311" s="11" t="e">
        <f>AVERAGE(ввод!F308:I308)</f>
        <v>#DIV/0!</v>
      </c>
      <c r="B311" s="33" t="str">
        <f ca="1">IF(ввод!D308="","",OFFSET(q!A310,w!$B$48,0,1,1)-парам!$B$8)</f>
        <v/>
      </c>
      <c r="C311" s="9" t="str">
        <f t="shared" ca="1" si="13"/>
        <v/>
      </c>
      <c r="E311" s="9">
        <f>MAX(w!B385:E385)</f>
        <v>0</v>
      </c>
      <c r="F311" s="9">
        <f t="shared" si="15"/>
        <v>0</v>
      </c>
      <c r="G311" s="9">
        <f>MIN(w!B385:E385)</f>
        <v>0</v>
      </c>
      <c r="H311" s="9">
        <f t="shared" si="14"/>
        <v>0</v>
      </c>
    </row>
    <row r="312" spans="1:8" x14ac:dyDescent="0.25">
      <c r="A312" s="11" t="e">
        <f>AVERAGE(ввод!F309:I309)</f>
        <v>#DIV/0!</v>
      </c>
      <c r="B312" s="33" t="str">
        <f ca="1">IF(ввод!D309="","",OFFSET(q!A311,w!$B$48,0,1,1)-парам!$B$8)</f>
        <v/>
      </c>
      <c r="C312" s="9" t="str">
        <f t="shared" ca="1" si="13"/>
        <v/>
      </c>
      <c r="E312" s="9">
        <f>MAX(w!B386:E386)</f>
        <v>0</v>
      </c>
      <c r="F312" s="9">
        <f t="shared" si="15"/>
        <v>0</v>
      </c>
      <c r="G312" s="9">
        <f>MIN(w!B386:E386)</f>
        <v>0</v>
      </c>
      <c r="H312" s="9">
        <f t="shared" si="14"/>
        <v>0</v>
      </c>
    </row>
    <row r="313" spans="1:8" x14ac:dyDescent="0.25">
      <c r="A313" s="11" t="e">
        <f>AVERAGE(ввод!F310:I310)</f>
        <v>#DIV/0!</v>
      </c>
      <c r="B313" s="33" t="str">
        <f ca="1">IF(ввод!D310="","",OFFSET(q!A312,w!$B$48,0,1,1)-парам!$B$8)</f>
        <v/>
      </c>
      <c r="C313" s="9" t="str">
        <f t="shared" ca="1" si="13"/>
        <v/>
      </c>
      <c r="E313" s="9">
        <f>MAX(w!B387:E387)</f>
        <v>0</v>
      </c>
      <c r="F313" s="9">
        <f t="shared" si="15"/>
        <v>0</v>
      </c>
      <c r="G313" s="9">
        <f>MIN(w!B387:E387)</f>
        <v>0</v>
      </c>
      <c r="H313" s="9">
        <f t="shared" si="14"/>
        <v>0</v>
      </c>
    </row>
    <row r="314" spans="1:8" x14ac:dyDescent="0.25">
      <c r="A314" s="11" t="e">
        <f>AVERAGE(ввод!F311:I311)</f>
        <v>#DIV/0!</v>
      </c>
      <c r="B314" s="33" t="str">
        <f ca="1">IF(ввод!D311="","",OFFSET(q!A313,w!$B$48,0,1,1)-парам!$B$8)</f>
        <v/>
      </c>
      <c r="C314" s="9" t="str">
        <f t="shared" ca="1" si="13"/>
        <v/>
      </c>
      <c r="E314" s="9">
        <f>MAX(w!B388:E388)</f>
        <v>0</v>
      </c>
      <c r="F314" s="9">
        <f t="shared" si="15"/>
        <v>0</v>
      </c>
      <c r="G314" s="9">
        <f>MIN(w!B388:E388)</f>
        <v>0</v>
      </c>
      <c r="H314" s="9">
        <f t="shared" si="14"/>
        <v>0</v>
      </c>
    </row>
    <row r="315" spans="1:8" x14ac:dyDescent="0.25">
      <c r="A315" s="11" t="e">
        <f>AVERAGE(ввод!F312:I312)</f>
        <v>#DIV/0!</v>
      </c>
      <c r="B315" s="33" t="str">
        <f ca="1">IF(ввод!D312="","",OFFSET(q!A314,w!$B$48,0,1,1)-парам!$B$8)</f>
        <v/>
      </c>
      <c r="C315" s="9" t="str">
        <f t="shared" ca="1" si="13"/>
        <v/>
      </c>
      <c r="E315" s="9">
        <f>MAX(w!B389:E389)</f>
        <v>0</v>
      </c>
      <c r="F315" s="9">
        <f t="shared" si="15"/>
        <v>0</v>
      </c>
      <c r="G315" s="9">
        <f>MIN(w!B389:E389)</f>
        <v>0</v>
      </c>
      <c r="H315" s="9">
        <f t="shared" si="14"/>
        <v>0</v>
      </c>
    </row>
    <row r="316" spans="1:8" x14ac:dyDescent="0.25">
      <c r="A316" s="11" t="e">
        <f>AVERAGE(ввод!F313:I313)</f>
        <v>#DIV/0!</v>
      </c>
      <c r="B316" s="33" t="str">
        <f ca="1">IF(ввод!D313="","",OFFSET(q!A315,w!$B$48,0,1,1)-парам!$B$8)</f>
        <v/>
      </c>
      <c r="C316" s="9" t="str">
        <f t="shared" ca="1" si="13"/>
        <v/>
      </c>
      <c r="E316" s="9">
        <f>MAX(w!B390:E390)</f>
        <v>0</v>
      </c>
      <c r="F316" s="9">
        <f t="shared" si="15"/>
        <v>0</v>
      </c>
      <c r="G316" s="9">
        <f>MIN(w!B390:E390)</f>
        <v>0</v>
      </c>
      <c r="H316" s="9">
        <f t="shared" si="14"/>
        <v>0</v>
      </c>
    </row>
    <row r="317" spans="1:8" x14ac:dyDescent="0.25">
      <c r="A317" s="11" t="e">
        <f>AVERAGE(ввод!F314:I314)</f>
        <v>#DIV/0!</v>
      </c>
      <c r="B317" s="33" t="str">
        <f ca="1">IF(ввод!D314="","",OFFSET(q!A316,w!$B$48,0,1,1)-парам!$B$8)</f>
        <v/>
      </c>
      <c r="C317" s="9" t="str">
        <f t="shared" ca="1" si="13"/>
        <v/>
      </c>
      <c r="E317" s="9">
        <f>MAX(w!B391:E391)</f>
        <v>0</v>
      </c>
      <c r="F317" s="9">
        <f t="shared" si="15"/>
        <v>0</v>
      </c>
      <c r="G317" s="9">
        <f>MIN(w!B391:E391)</f>
        <v>0</v>
      </c>
      <c r="H317" s="9">
        <f t="shared" si="14"/>
        <v>0</v>
      </c>
    </row>
    <row r="318" spans="1:8" x14ac:dyDescent="0.25">
      <c r="A318" s="11" t="e">
        <f>AVERAGE(ввод!F315:I315)</f>
        <v>#DIV/0!</v>
      </c>
      <c r="B318" s="33" t="str">
        <f ca="1">IF(ввод!D315="","",OFFSET(q!A317,w!$B$48,0,1,1)-парам!$B$8)</f>
        <v/>
      </c>
      <c r="C318" s="9" t="str">
        <f t="shared" ca="1" si="13"/>
        <v/>
      </c>
      <c r="E318" s="9">
        <f>MAX(w!B392:E392)</f>
        <v>0</v>
      </c>
      <c r="F318" s="9">
        <f t="shared" si="15"/>
        <v>0</v>
      </c>
      <c r="G318" s="9">
        <f>MIN(w!B392:E392)</f>
        <v>0</v>
      </c>
      <c r="H318" s="9">
        <f t="shared" si="14"/>
        <v>0</v>
      </c>
    </row>
    <row r="319" spans="1:8" x14ac:dyDescent="0.25">
      <c r="A319" s="11" t="e">
        <f>AVERAGE(ввод!F316:I316)</f>
        <v>#DIV/0!</v>
      </c>
      <c r="B319" s="33" t="str">
        <f ca="1">IF(ввод!D316="","",OFFSET(q!A318,w!$B$48,0,1,1)-парам!$B$8)</f>
        <v/>
      </c>
      <c r="C319" s="9" t="str">
        <f t="shared" ca="1" si="13"/>
        <v/>
      </c>
      <c r="E319" s="9">
        <f>MAX(w!B393:E393)</f>
        <v>0</v>
      </c>
      <c r="F319" s="9">
        <f t="shared" si="15"/>
        <v>0</v>
      </c>
      <c r="G319" s="9">
        <f>MIN(w!B393:E393)</f>
        <v>0</v>
      </c>
      <c r="H319" s="9">
        <f t="shared" si="14"/>
        <v>0</v>
      </c>
    </row>
    <row r="320" spans="1:8" x14ac:dyDescent="0.25">
      <c r="A320" s="11" t="e">
        <f>AVERAGE(ввод!F317:I317)</f>
        <v>#DIV/0!</v>
      </c>
      <c r="B320" s="33" t="str">
        <f ca="1">IF(ввод!D317="","",OFFSET(q!A319,w!$B$48,0,1,1)-парам!$B$8)</f>
        <v/>
      </c>
      <c r="C320" s="9" t="str">
        <f t="shared" ca="1" si="13"/>
        <v/>
      </c>
      <c r="E320" s="9">
        <f>MAX(w!B394:E394)</f>
        <v>0</v>
      </c>
      <c r="F320" s="9">
        <f t="shared" si="15"/>
        <v>0</v>
      </c>
      <c r="G320" s="9">
        <f>MIN(w!B394:E394)</f>
        <v>0</v>
      </c>
      <c r="H320" s="9">
        <f t="shared" si="14"/>
        <v>0</v>
      </c>
    </row>
    <row r="321" spans="1:8" x14ac:dyDescent="0.25">
      <c r="A321" s="11" t="e">
        <f>AVERAGE(ввод!F318:I318)</f>
        <v>#DIV/0!</v>
      </c>
      <c r="B321" s="33" t="str">
        <f ca="1">IF(ввод!D318="","",OFFSET(q!A320,w!$B$48,0,1,1)-парам!$B$8)</f>
        <v/>
      </c>
      <c r="C321" s="9" t="str">
        <f t="shared" ca="1" si="13"/>
        <v/>
      </c>
      <c r="E321" s="9">
        <f>MAX(w!B395:E395)</f>
        <v>0</v>
      </c>
      <c r="F321" s="9">
        <f t="shared" si="15"/>
        <v>0</v>
      </c>
      <c r="G321" s="9">
        <f>MIN(w!B395:E395)</f>
        <v>0</v>
      </c>
      <c r="H321" s="9">
        <f t="shared" si="14"/>
        <v>0</v>
      </c>
    </row>
    <row r="322" spans="1:8" x14ac:dyDescent="0.25">
      <c r="A322" s="11" t="e">
        <f>AVERAGE(ввод!F319:I319)</f>
        <v>#DIV/0!</v>
      </c>
      <c r="B322" s="33" t="str">
        <f ca="1">IF(ввод!D319="","",OFFSET(q!A321,w!$B$48,0,1,1)-парам!$B$8)</f>
        <v/>
      </c>
      <c r="C322" s="9" t="str">
        <f t="shared" ca="1" si="13"/>
        <v/>
      </c>
      <c r="E322" s="9">
        <f>MAX(w!B396:E396)</f>
        <v>0</v>
      </c>
      <c r="F322" s="9">
        <f t="shared" si="15"/>
        <v>0</v>
      </c>
      <c r="G322" s="9">
        <f>MIN(w!B396:E396)</f>
        <v>0</v>
      </c>
      <c r="H322" s="9">
        <f t="shared" si="14"/>
        <v>0</v>
      </c>
    </row>
    <row r="323" spans="1:8" x14ac:dyDescent="0.25">
      <c r="A323" s="11" t="e">
        <f>AVERAGE(ввод!F320:I320)</f>
        <v>#DIV/0!</v>
      </c>
      <c r="B323" s="33" t="str">
        <f ca="1">IF(ввод!D320="","",OFFSET(q!A322,w!$B$48,0,1,1)-парам!$B$8)</f>
        <v/>
      </c>
      <c r="C323" s="9" t="str">
        <f t="shared" ca="1" si="13"/>
        <v/>
      </c>
      <c r="E323" s="9">
        <f>MAX(w!B397:E397)</f>
        <v>0</v>
      </c>
      <c r="F323" s="9">
        <f t="shared" si="15"/>
        <v>0</v>
      </c>
      <c r="G323" s="9">
        <f>MIN(w!B397:E397)</f>
        <v>0</v>
      </c>
      <c r="H323" s="9">
        <f t="shared" si="14"/>
        <v>0</v>
      </c>
    </row>
    <row r="324" spans="1:8" x14ac:dyDescent="0.25">
      <c r="A324" s="11" t="e">
        <f>AVERAGE(ввод!F321:I321)</f>
        <v>#DIV/0!</v>
      </c>
      <c r="B324" s="33" t="str">
        <f ca="1">IF(ввод!D321="","",OFFSET(q!A323,w!$B$48,0,1,1)-парам!$B$8)</f>
        <v/>
      </c>
      <c r="C324" s="9" t="str">
        <f t="shared" ca="1" si="13"/>
        <v/>
      </c>
      <c r="E324" s="9">
        <f>MAX(w!B398:E398)</f>
        <v>0</v>
      </c>
      <c r="F324" s="9">
        <f t="shared" si="15"/>
        <v>0</v>
      </c>
      <c r="G324" s="9">
        <f>MIN(w!B398:E398)</f>
        <v>0</v>
      </c>
      <c r="H324" s="9">
        <f t="shared" si="14"/>
        <v>0</v>
      </c>
    </row>
    <row r="325" spans="1:8" x14ac:dyDescent="0.25">
      <c r="A325" s="11" t="e">
        <f>AVERAGE(ввод!F322:I322)</f>
        <v>#DIV/0!</v>
      </c>
      <c r="B325" s="33" t="str">
        <f ca="1">IF(ввод!D322="","",OFFSET(q!A324,w!$B$48,0,1,1)-парам!$B$8)</f>
        <v/>
      </c>
      <c r="C325" s="9" t="str">
        <f t="shared" ca="1" si="13"/>
        <v/>
      </c>
      <c r="E325" s="9">
        <f>MAX(w!B399:E399)</f>
        <v>0</v>
      </c>
      <c r="F325" s="9">
        <f t="shared" si="15"/>
        <v>0</v>
      </c>
      <c r="G325" s="9">
        <f>MIN(w!B399:E399)</f>
        <v>0</v>
      </c>
      <c r="H325" s="9">
        <f t="shared" si="14"/>
        <v>0</v>
      </c>
    </row>
    <row r="326" spans="1:8" x14ac:dyDescent="0.25">
      <c r="A326" s="11" t="e">
        <f>AVERAGE(ввод!F323:I323)</f>
        <v>#DIV/0!</v>
      </c>
      <c r="B326" s="33" t="str">
        <f ca="1">IF(ввод!D323="","",OFFSET(q!A325,w!$B$48,0,1,1)-парам!$B$8)</f>
        <v/>
      </c>
      <c r="C326" s="9" t="str">
        <f t="shared" ref="C326:C389" ca="1" si="16">IFERROR(ROUND(B326,LEN(ROUND(1000/ABS(B326),0))-1),B326)</f>
        <v/>
      </c>
      <c r="E326" s="9">
        <f>MAX(w!B400:E400)</f>
        <v>0</v>
      </c>
      <c r="F326" s="9">
        <f t="shared" si="15"/>
        <v>0</v>
      </c>
      <c r="G326" s="9">
        <f>MIN(w!B400:E400)</f>
        <v>0</v>
      </c>
      <c r="H326" s="9">
        <f t="shared" ref="H326:H389" si="17">IFERROR(ROUND(G326,LEN(ROUND(1000/ABS(G326),0))-1),G326)</f>
        <v>0</v>
      </c>
    </row>
    <row r="327" spans="1:8" x14ac:dyDescent="0.25">
      <c r="A327" s="11" t="e">
        <f>AVERAGE(ввод!F324:I324)</f>
        <v>#DIV/0!</v>
      </c>
      <c r="B327" s="33" t="str">
        <f ca="1">IF(ввод!D324="","",OFFSET(q!A326,w!$B$48,0,1,1)-парам!$B$8)</f>
        <v/>
      </c>
      <c r="C327" s="9" t="str">
        <f t="shared" ca="1" si="16"/>
        <v/>
      </c>
      <c r="E327" s="9">
        <f>MAX(w!B401:E401)</f>
        <v>0</v>
      </c>
      <c r="F327" s="9">
        <f t="shared" ref="F327:F390" si="18">IFERROR(ROUND(E327,LEN(ROUND(1000/ABS(E327),0))-1),E327)</f>
        <v>0</v>
      </c>
      <c r="G327" s="9">
        <f>MIN(w!B401:E401)</f>
        <v>0</v>
      </c>
      <c r="H327" s="9">
        <f t="shared" si="17"/>
        <v>0</v>
      </c>
    </row>
    <row r="328" spans="1:8" x14ac:dyDescent="0.25">
      <c r="A328" s="11" t="e">
        <f>AVERAGE(ввод!F325:I325)</f>
        <v>#DIV/0!</v>
      </c>
      <c r="B328" s="33" t="str">
        <f ca="1">IF(ввод!D325="","",OFFSET(q!A327,w!$B$48,0,1,1)-парам!$B$8)</f>
        <v/>
      </c>
      <c r="C328" s="9" t="str">
        <f t="shared" ca="1" si="16"/>
        <v/>
      </c>
      <c r="E328" s="9">
        <f>MAX(w!B402:E402)</f>
        <v>0</v>
      </c>
      <c r="F328" s="9">
        <f t="shared" si="18"/>
        <v>0</v>
      </c>
      <c r="G328" s="9">
        <f>MIN(w!B402:E402)</f>
        <v>0</v>
      </c>
      <c r="H328" s="9">
        <f t="shared" si="17"/>
        <v>0</v>
      </c>
    </row>
    <row r="329" spans="1:8" x14ac:dyDescent="0.25">
      <c r="A329" s="11" t="e">
        <f>AVERAGE(ввод!F326:I326)</f>
        <v>#DIV/0!</v>
      </c>
      <c r="B329" s="33" t="str">
        <f ca="1">IF(ввод!D326="","",OFFSET(q!A328,w!$B$48,0,1,1)-парам!$B$8)</f>
        <v/>
      </c>
      <c r="C329" s="9" t="str">
        <f t="shared" ca="1" si="16"/>
        <v/>
      </c>
      <c r="E329" s="9">
        <f>MAX(w!B403:E403)</f>
        <v>0</v>
      </c>
      <c r="F329" s="9">
        <f t="shared" si="18"/>
        <v>0</v>
      </c>
      <c r="G329" s="9">
        <f>MIN(w!B403:E403)</f>
        <v>0</v>
      </c>
      <c r="H329" s="9">
        <f t="shared" si="17"/>
        <v>0</v>
      </c>
    </row>
    <row r="330" spans="1:8" x14ac:dyDescent="0.25">
      <c r="A330" s="11" t="e">
        <f>AVERAGE(ввод!F327:I327)</f>
        <v>#DIV/0!</v>
      </c>
      <c r="B330" s="33" t="str">
        <f ca="1">IF(ввод!D327="","",OFFSET(q!A329,w!$B$48,0,1,1)-парам!$B$8)</f>
        <v/>
      </c>
      <c r="C330" s="9" t="str">
        <f t="shared" ca="1" si="16"/>
        <v/>
      </c>
      <c r="E330" s="9">
        <f>MAX(w!B404:E404)</f>
        <v>0</v>
      </c>
      <c r="F330" s="9">
        <f t="shared" si="18"/>
        <v>0</v>
      </c>
      <c r="G330" s="9">
        <f>MIN(w!B404:E404)</f>
        <v>0</v>
      </c>
      <c r="H330" s="9">
        <f t="shared" si="17"/>
        <v>0</v>
      </c>
    </row>
    <row r="331" spans="1:8" x14ac:dyDescent="0.25">
      <c r="A331" s="11" t="e">
        <f>AVERAGE(ввод!F328:I328)</f>
        <v>#DIV/0!</v>
      </c>
      <c r="B331" s="33" t="str">
        <f ca="1">IF(ввод!D328="","",OFFSET(q!A330,w!$B$48,0,1,1)-парам!$B$8)</f>
        <v/>
      </c>
      <c r="C331" s="9" t="str">
        <f t="shared" ca="1" si="16"/>
        <v/>
      </c>
      <c r="E331" s="9">
        <f>MAX(w!B405:E405)</f>
        <v>0</v>
      </c>
      <c r="F331" s="9">
        <f t="shared" si="18"/>
        <v>0</v>
      </c>
      <c r="G331" s="9">
        <f>MIN(w!B405:E405)</f>
        <v>0</v>
      </c>
      <c r="H331" s="9">
        <f t="shared" si="17"/>
        <v>0</v>
      </c>
    </row>
    <row r="332" spans="1:8" x14ac:dyDescent="0.25">
      <c r="A332" s="11" t="e">
        <f>AVERAGE(ввод!F329:I329)</f>
        <v>#DIV/0!</v>
      </c>
      <c r="B332" s="33" t="str">
        <f ca="1">IF(ввод!D329="","",OFFSET(q!A331,w!$B$48,0,1,1)-парам!$B$8)</f>
        <v/>
      </c>
      <c r="C332" s="9" t="str">
        <f t="shared" ca="1" si="16"/>
        <v/>
      </c>
      <c r="E332" s="9">
        <f>MAX(w!B406:E406)</f>
        <v>0</v>
      </c>
      <c r="F332" s="9">
        <f t="shared" si="18"/>
        <v>0</v>
      </c>
      <c r="G332" s="9">
        <f>MIN(w!B406:E406)</f>
        <v>0</v>
      </c>
      <c r="H332" s="9">
        <f t="shared" si="17"/>
        <v>0</v>
      </c>
    </row>
    <row r="333" spans="1:8" x14ac:dyDescent="0.25">
      <c r="A333" s="11" t="e">
        <f>AVERAGE(ввод!F330:I330)</f>
        <v>#DIV/0!</v>
      </c>
      <c r="B333" s="33" t="str">
        <f ca="1">IF(ввод!D330="","",OFFSET(q!A332,w!$B$48,0,1,1)-парам!$B$8)</f>
        <v/>
      </c>
      <c r="C333" s="9" t="str">
        <f t="shared" ca="1" si="16"/>
        <v/>
      </c>
      <c r="E333" s="9">
        <f>MAX(w!B407:E407)</f>
        <v>0</v>
      </c>
      <c r="F333" s="9">
        <f t="shared" si="18"/>
        <v>0</v>
      </c>
      <c r="G333" s="9">
        <f>MIN(w!B407:E407)</f>
        <v>0</v>
      </c>
      <c r="H333" s="9">
        <f t="shared" si="17"/>
        <v>0</v>
      </c>
    </row>
    <row r="334" spans="1:8" x14ac:dyDescent="0.25">
      <c r="A334" s="11" t="e">
        <f>AVERAGE(ввод!F331:I331)</f>
        <v>#DIV/0!</v>
      </c>
      <c r="B334" s="33" t="str">
        <f ca="1">IF(ввод!D331="","",OFFSET(q!A333,w!$B$48,0,1,1)-парам!$B$8)</f>
        <v/>
      </c>
      <c r="C334" s="9" t="str">
        <f t="shared" ca="1" si="16"/>
        <v/>
      </c>
      <c r="E334" s="9">
        <f>MAX(w!B408:E408)</f>
        <v>0</v>
      </c>
      <c r="F334" s="9">
        <f t="shared" si="18"/>
        <v>0</v>
      </c>
      <c r="G334" s="9">
        <f>MIN(w!B408:E408)</f>
        <v>0</v>
      </c>
      <c r="H334" s="9">
        <f t="shared" si="17"/>
        <v>0</v>
      </c>
    </row>
    <row r="335" spans="1:8" x14ac:dyDescent="0.25">
      <c r="A335" s="11" t="e">
        <f>AVERAGE(ввод!F332:I332)</f>
        <v>#DIV/0!</v>
      </c>
      <c r="B335" s="33" t="str">
        <f ca="1">IF(ввод!D332="","",OFFSET(q!A334,w!$B$48,0,1,1)-парам!$B$8)</f>
        <v/>
      </c>
      <c r="C335" s="9" t="str">
        <f t="shared" ca="1" si="16"/>
        <v/>
      </c>
      <c r="E335" s="9">
        <f>MAX(w!B409:E409)</f>
        <v>0</v>
      </c>
      <c r="F335" s="9">
        <f t="shared" si="18"/>
        <v>0</v>
      </c>
      <c r="G335" s="9">
        <f>MIN(w!B409:E409)</f>
        <v>0</v>
      </c>
      <c r="H335" s="9">
        <f t="shared" si="17"/>
        <v>0</v>
      </c>
    </row>
    <row r="336" spans="1:8" x14ac:dyDescent="0.25">
      <c r="A336" s="11" t="e">
        <f>AVERAGE(ввод!F333:I333)</f>
        <v>#DIV/0!</v>
      </c>
      <c r="B336" s="33" t="str">
        <f ca="1">IF(ввод!D333="","",OFFSET(q!A335,w!$B$48,0,1,1)-парам!$B$8)</f>
        <v/>
      </c>
      <c r="C336" s="9" t="str">
        <f t="shared" ca="1" si="16"/>
        <v/>
      </c>
      <c r="E336" s="9">
        <f>MAX(w!B410:E410)</f>
        <v>0</v>
      </c>
      <c r="F336" s="9">
        <f t="shared" si="18"/>
        <v>0</v>
      </c>
      <c r="G336" s="9">
        <f>MIN(w!B410:E410)</f>
        <v>0</v>
      </c>
      <c r="H336" s="9">
        <f t="shared" si="17"/>
        <v>0</v>
      </c>
    </row>
    <row r="337" spans="1:8" x14ac:dyDescent="0.25">
      <c r="A337" s="11" t="e">
        <f>AVERAGE(ввод!F334:I334)</f>
        <v>#DIV/0!</v>
      </c>
      <c r="B337" s="33" t="str">
        <f ca="1">IF(ввод!D334="","",OFFSET(q!A336,w!$B$48,0,1,1)-парам!$B$8)</f>
        <v/>
      </c>
      <c r="C337" s="9" t="str">
        <f t="shared" ca="1" si="16"/>
        <v/>
      </c>
      <c r="E337" s="9">
        <f>MAX(w!B411:E411)</f>
        <v>0</v>
      </c>
      <c r="F337" s="9">
        <f t="shared" si="18"/>
        <v>0</v>
      </c>
      <c r="G337" s="9">
        <f>MIN(w!B411:E411)</f>
        <v>0</v>
      </c>
      <c r="H337" s="9">
        <f t="shared" si="17"/>
        <v>0</v>
      </c>
    </row>
    <row r="338" spans="1:8" x14ac:dyDescent="0.25">
      <c r="A338" s="11" t="e">
        <f>AVERAGE(ввод!F335:I335)</f>
        <v>#DIV/0!</v>
      </c>
      <c r="B338" s="33" t="str">
        <f ca="1">IF(ввод!D335="","",OFFSET(q!A337,w!$B$48,0,1,1)-парам!$B$8)</f>
        <v/>
      </c>
      <c r="C338" s="9" t="str">
        <f t="shared" ca="1" si="16"/>
        <v/>
      </c>
      <c r="E338" s="9">
        <f>MAX(w!B412:E412)</f>
        <v>0</v>
      </c>
      <c r="F338" s="9">
        <f t="shared" si="18"/>
        <v>0</v>
      </c>
      <c r="G338" s="9">
        <f>MIN(w!B412:E412)</f>
        <v>0</v>
      </c>
      <c r="H338" s="9">
        <f t="shared" si="17"/>
        <v>0</v>
      </c>
    </row>
    <row r="339" spans="1:8" x14ac:dyDescent="0.25">
      <c r="A339" s="11" t="e">
        <f>AVERAGE(ввод!F336:I336)</f>
        <v>#DIV/0!</v>
      </c>
      <c r="B339" s="33" t="str">
        <f ca="1">IF(ввод!D336="","",OFFSET(q!A338,w!$B$48,0,1,1)-парам!$B$8)</f>
        <v/>
      </c>
      <c r="C339" s="9" t="str">
        <f t="shared" ca="1" si="16"/>
        <v/>
      </c>
      <c r="E339" s="9">
        <f>MAX(w!B413:E413)</f>
        <v>0</v>
      </c>
      <c r="F339" s="9">
        <f t="shared" si="18"/>
        <v>0</v>
      </c>
      <c r="G339" s="9">
        <f>MIN(w!B413:E413)</f>
        <v>0</v>
      </c>
      <c r="H339" s="9">
        <f t="shared" si="17"/>
        <v>0</v>
      </c>
    </row>
    <row r="340" spans="1:8" x14ac:dyDescent="0.25">
      <c r="A340" s="11" t="e">
        <f>AVERAGE(ввод!F337:I337)</f>
        <v>#DIV/0!</v>
      </c>
      <c r="B340" s="33" t="str">
        <f ca="1">IF(ввод!D337="","",OFFSET(q!A339,w!$B$48,0,1,1)-парам!$B$8)</f>
        <v/>
      </c>
      <c r="C340" s="9" t="str">
        <f t="shared" ca="1" si="16"/>
        <v/>
      </c>
      <c r="E340" s="9">
        <f>MAX(w!B414:E414)</f>
        <v>0</v>
      </c>
      <c r="F340" s="9">
        <f t="shared" si="18"/>
        <v>0</v>
      </c>
      <c r="G340" s="9">
        <f>MIN(w!B414:E414)</f>
        <v>0</v>
      </c>
      <c r="H340" s="9">
        <f t="shared" si="17"/>
        <v>0</v>
      </c>
    </row>
    <row r="341" spans="1:8" x14ac:dyDescent="0.25">
      <c r="A341" s="11" t="e">
        <f>AVERAGE(ввод!F338:I338)</f>
        <v>#DIV/0!</v>
      </c>
      <c r="B341" s="33" t="str">
        <f ca="1">IF(ввод!D338="","",OFFSET(q!A340,w!$B$48,0,1,1)-парам!$B$8)</f>
        <v/>
      </c>
      <c r="C341" s="9" t="str">
        <f t="shared" ca="1" si="16"/>
        <v/>
      </c>
      <c r="E341" s="9">
        <f>MAX(w!B415:E415)</f>
        <v>0</v>
      </c>
      <c r="F341" s="9">
        <f t="shared" si="18"/>
        <v>0</v>
      </c>
      <c r="G341" s="9">
        <f>MIN(w!B415:E415)</f>
        <v>0</v>
      </c>
      <c r="H341" s="9">
        <f t="shared" si="17"/>
        <v>0</v>
      </c>
    </row>
    <row r="342" spans="1:8" x14ac:dyDescent="0.25">
      <c r="A342" s="11" t="e">
        <f>AVERAGE(ввод!F339:I339)</f>
        <v>#DIV/0!</v>
      </c>
      <c r="B342" s="33" t="str">
        <f ca="1">IF(ввод!D339="","",OFFSET(q!A341,w!$B$48,0,1,1)-парам!$B$8)</f>
        <v/>
      </c>
      <c r="C342" s="9" t="str">
        <f t="shared" ca="1" si="16"/>
        <v/>
      </c>
      <c r="E342" s="9">
        <f>MAX(w!B416:E416)</f>
        <v>0</v>
      </c>
      <c r="F342" s="9">
        <f t="shared" si="18"/>
        <v>0</v>
      </c>
      <c r="G342" s="9">
        <f>MIN(w!B416:E416)</f>
        <v>0</v>
      </c>
      <c r="H342" s="9">
        <f t="shared" si="17"/>
        <v>0</v>
      </c>
    </row>
    <row r="343" spans="1:8" x14ac:dyDescent="0.25">
      <c r="A343" s="11" t="e">
        <f>AVERAGE(ввод!F340:I340)</f>
        <v>#DIV/0!</v>
      </c>
      <c r="B343" s="33" t="str">
        <f ca="1">IF(ввод!D340="","",OFFSET(q!A342,w!$B$48,0,1,1)-парам!$B$8)</f>
        <v/>
      </c>
      <c r="C343" s="9" t="str">
        <f t="shared" ca="1" si="16"/>
        <v/>
      </c>
      <c r="E343" s="9">
        <f>MAX(w!B417:E417)</f>
        <v>0</v>
      </c>
      <c r="F343" s="9">
        <f t="shared" si="18"/>
        <v>0</v>
      </c>
      <c r="G343" s="9">
        <f>MIN(w!B417:E417)</f>
        <v>0</v>
      </c>
      <c r="H343" s="9">
        <f t="shared" si="17"/>
        <v>0</v>
      </c>
    </row>
    <row r="344" spans="1:8" x14ac:dyDescent="0.25">
      <c r="A344" s="11" t="e">
        <f>AVERAGE(ввод!F341:I341)</f>
        <v>#DIV/0!</v>
      </c>
      <c r="B344" s="33" t="str">
        <f ca="1">IF(ввод!D341="","",OFFSET(q!A343,w!$B$48,0,1,1)-парам!$B$8)</f>
        <v/>
      </c>
      <c r="C344" s="9" t="str">
        <f t="shared" ca="1" si="16"/>
        <v/>
      </c>
      <c r="E344" s="9">
        <f>MAX(w!B418:E418)</f>
        <v>0</v>
      </c>
      <c r="F344" s="9">
        <f t="shared" si="18"/>
        <v>0</v>
      </c>
      <c r="G344" s="9">
        <f>MIN(w!B418:E418)</f>
        <v>0</v>
      </c>
      <c r="H344" s="9">
        <f t="shared" si="17"/>
        <v>0</v>
      </c>
    </row>
    <row r="345" spans="1:8" x14ac:dyDescent="0.25">
      <c r="A345" s="11" t="e">
        <f>AVERAGE(ввод!F342:I342)</f>
        <v>#DIV/0!</v>
      </c>
      <c r="B345" s="33" t="str">
        <f ca="1">IF(ввод!D342="","",OFFSET(q!A344,w!$B$48,0,1,1)-парам!$B$8)</f>
        <v/>
      </c>
      <c r="C345" s="9" t="str">
        <f t="shared" ca="1" si="16"/>
        <v/>
      </c>
      <c r="E345" s="9">
        <f>MAX(w!B419:E419)</f>
        <v>0</v>
      </c>
      <c r="F345" s="9">
        <f t="shared" si="18"/>
        <v>0</v>
      </c>
      <c r="G345" s="9">
        <f>MIN(w!B419:E419)</f>
        <v>0</v>
      </c>
      <c r="H345" s="9">
        <f t="shared" si="17"/>
        <v>0</v>
      </c>
    </row>
    <row r="346" spans="1:8" x14ac:dyDescent="0.25">
      <c r="A346" s="11" t="e">
        <f>AVERAGE(ввод!F343:I343)</f>
        <v>#DIV/0!</v>
      </c>
      <c r="B346" s="33" t="str">
        <f ca="1">IF(ввод!D343="","",OFFSET(q!A345,w!$B$48,0,1,1)-парам!$B$8)</f>
        <v/>
      </c>
      <c r="C346" s="9" t="str">
        <f t="shared" ca="1" si="16"/>
        <v/>
      </c>
      <c r="E346" s="9">
        <f>MAX(w!B420:E420)</f>
        <v>0</v>
      </c>
      <c r="F346" s="9">
        <f t="shared" si="18"/>
        <v>0</v>
      </c>
      <c r="G346" s="9">
        <f>MIN(w!B420:E420)</f>
        <v>0</v>
      </c>
      <c r="H346" s="9">
        <f t="shared" si="17"/>
        <v>0</v>
      </c>
    </row>
    <row r="347" spans="1:8" x14ac:dyDescent="0.25">
      <c r="A347" s="11" t="e">
        <f>AVERAGE(ввод!F344:I344)</f>
        <v>#DIV/0!</v>
      </c>
      <c r="B347" s="33" t="str">
        <f ca="1">IF(ввод!D344="","",OFFSET(q!A346,w!$B$48,0,1,1)-парам!$B$8)</f>
        <v/>
      </c>
      <c r="C347" s="9" t="str">
        <f t="shared" ca="1" si="16"/>
        <v/>
      </c>
      <c r="E347" s="9">
        <f>MAX(w!B421:E421)</f>
        <v>0</v>
      </c>
      <c r="F347" s="9">
        <f t="shared" si="18"/>
        <v>0</v>
      </c>
      <c r="G347" s="9">
        <f>MIN(w!B421:E421)</f>
        <v>0</v>
      </c>
      <c r="H347" s="9">
        <f t="shared" si="17"/>
        <v>0</v>
      </c>
    </row>
    <row r="348" spans="1:8" x14ac:dyDescent="0.25">
      <c r="A348" s="11" t="e">
        <f>AVERAGE(ввод!F345:I345)</f>
        <v>#DIV/0!</v>
      </c>
      <c r="B348" s="33" t="str">
        <f ca="1">IF(ввод!D345="","",OFFSET(q!A347,w!$B$48,0,1,1)-парам!$B$8)</f>
        <v/>
      </c>
      <c r="C348" s="9" t="str">
        <f t="shared" ca="1" si="16"/>
        <v/>
      </c>
      <c r="E348" s="9">
        <f>MAX(w!B422:E422)</f>
        <v>0</v>
      </c>
      <c r="F348" s="9">
        <f t="shared" si="18"/>
        <v>0</v>
      </c>
      <c r="G348" s="9">
        <f>MIN(w!B422:E422)</f>
        <v>0</v>
      </c>
      <c r="H348" s="9">
        <f t="shared" si="17"/>
        <v>0</v>
      </c>
    </row>
    <row r="349" spans="1:8" x14ac:dyDescent="0.25">
      <c r="A349" s="11" t="e">
        <f>AVERAGE(ввод!F346:I346)</f>
        <v>#DIV/0!</v>
      </c>
      <c r="B349" s="33" t="str">
        <f ca="1">IF(ввод!D346="","",OFFSET(q!A348,w!$B$48,0,1,1)-парам!$B$8)</f>
        <v/>
      </c>
      <c r="C349" s="9" t="str">
        <f t="shared" ca="1" si="16"/>
        <v/>
      </c>
      <c r="E349" s="9">
        <f>MAX(w!B423:E423)</f>
        <v>0</v>
      </c>
      <c r="F349" s="9">
        <f t="shared" si="18"/>
        <v>0</v>
      </c>
      <c r="G349" s="9">
        <f>MIN(w!B423:E423)</f>
        <v>0</v>
      </c>
      <c r="H349" s="9">
        <f t="shared" si="17"/>
        <v>0</v>
      </c>
    </row>
    <row r="350" spans="1:8" x14ac:dyDescent="0.25">
      <c r="A350" s="11" t="e">
        <f>AVERAGE(ввод!F347:I347)</f>
        <v>#DIV/0!</v>
      </c>
      <c r="B350" s="33" t="str">
        <f ca="1">IF(ввод!D347="","",OFFSET(q!A349,w!$B$48,0,1,1)-парам!$B$8)</f>
        <v/>
      </c>
      <c r="C350" s="9" t="str">
        <f t="shared" ca="1" si="16"/>
        <v/>
      </c>
      <c r="E350" s="9">
        <f>MAX(w!B424:E424)</f>
        <v>0</v>
      </c>
      <c r="F350" s="9">
        <f t="shared" si="18"/>
        <v>0</v>
      </c>
      <c r="G350" s="9">
        <f>MIN(w!B424:E424)</f>
        <v>0</v>
      </c>
      <c r="H350" s="9">
        <f t="shared" si="17"/>
        <v>0</v>
      </c>
    </row>
    <row r="351" spans="1:8" x14ac:dyDescent="0.25">
      <c r="A351" s="11" t="e">
        <f>AVERAGE(ввод!F348:I348)</f>
        <v>#DIV/0!</v>
      </c>
      <c r="B351" s="33" t="str">
        <f ca="1">IF(ввод!D348="","",OFFSET(q!A350,w!$B$48,0,1,1)-парам!$B$8)</f>
        <v/>
      </c>
      <c r="C351" s="9" t="str">
        <f t="shared" ca="1" si="16"/>
        <v/>
      </c>
      <c r="E351" s="9">
        <f>MAX(w!B425:E425)</f>
        <v>0</v>
      </c>
      <c r="F351" s="9">
        <f t="shared" si="18"/>
        <v>0</v>
      </c>
      <c r="G351" s="9">
        <f>MIN(w!B425:E425)</f>
        <v>0</v>
      </c>
      <c r="H351" s="9">
        <f t="shared" si="17"/>
        <v>0</v>
      </c>
    </row>
    <row r="352" spans="1:8" x14ac:dyDescent="0.25">
      <c r="A352" s="11" t="e">
        <f>AVERAGE(ввод!F349:I349)</f>
        <v>#DIV/0!</v>
      </c>
      <c r="B352" s="33" t="str">
        <f ca="1">IF(ввод!D349="","",OFFSET(q!A351,w!$B$48,0,1,1)-парам!$B$8)</f>
        <v/>
      </c>
      <c r="C352" s="9" t="str">
        <f t="shared" ca="1" si="16"/>
        <v/>
      </c>
      <c r="E352" s="9">
        <f>MAX(w!B426:E426)</f>
        <v>0</v>
      </c>
      <c r="F352" s="9">
        <f t="shared" si="18"/>
        <v>0</v>
      </c>
      <c r="G352" s="9">
        <f>MIN(w!B426:E426)</f>
        <v>0</v>
      </c>
      <c r="H352" s="9">
        <f t="shared" si="17"/>
        <v>0</v>
      </c>
    </row>
    <row r="353" spans="1:8" x14ac:dyDescent="0.25">
      <c r="A353" s="11" t="e">
        <f>AVERAGE(ввод!F350:I350)</f>
        <v>#DIV/0!</v>
      </c>
      <c r="B353" s="33" t="str">
        <f ca="1">IF(ввод!D350="","",OFFSET(q!A352,w!$B$48,0,1,1)-парам!$B$8)</f>
        <v/>
      </c>
      <c r="C353" s="9" t="str">
        <f t="shared" ca="1" si="16"/>
        <v/>
      </c>
      <c r="E353" s="9">
        <f>MAX(w!B427:E427)</f>
        <v>0</v>
      </c>
      <c r="F353" s="9">
        <f t="shared" si="18"/>
        <v>0</v>
      </c>
      <c r="G353" s="9">
        <f>MIN(w!B427:E427)</f>
        <v>0</v>
      </c>
      <c r="H353" s="9">
        <f t="shared" si="17"/>
        <v>0</v>
      </c>
    </row>
    <row r="354" spans="1:8" x14ac:dyDescent="0.25">
      <c r="A354" s="11" t="e">
        <f>AVERAGE(ввод!F351:I351)</f>
        <v>#DIV/0!</v>
      </c>
      <c r="B354" s="33" t="str">
        <f ca="1">IF(ввод!D351="","",OFFSET(q!A353,w!$B$48,0,1,1)-парам!$B$8)</f>
        <v/>
      </c>
      <c r="C354" s="9" t="str">
        <f t="shared" ca="1" si="16"/>
        <v/>
      </c>
      <c r="E354" s="9">
        <f>MAX(w!B428:E428)</f>
        <v>0</v>
      </c>
      <c r="F354" s="9">
        <f t="shared" si="18"/>
        <v>0</v>
      </c>
      <c r="G354" s="9">
        <f>MIN(w!B428:E428)</f>
        <v>0</v>
      </c>
      <c r="H354" s="9">
        <f t="shared" si="17"/>
        <v>0</v>
      </c>
    </row>
    <row r="355" spans="1:8" x14ac:dyDescent="0.25">
      <c r="A355" s="11" t="e">
        <f>AVERAGE(ввод!F352:I352)</f>
        <v>#DIV/0!</v>
      </c>
      <c r="B355" s="33" t="str">
        <f ca="1">IF(ввод!D352="","",OFFSET(q!A354,w!$B$48,0,1,1)-парам!$B$8)</f>
        <v/>
      </c>
      <c r="C355" s="9" t="str">
        <f t="shared" ca="1" si="16"/>
        <v/>
      </c>
      <c r="E355" s="9">
        <f>MAX(w!B429:E429)</f>
        <v>0</v>
      </c>
      <c r="F355" s="9">
        <f t="shared" si="18"/>
        <v>0</v>
      </c>
      <c r="G355" s="9">
        <f>MIN(w!B429:E429)</f>
        <v>0</v>
      </c>
      <c r="H355" s="9">
        <f t="shared" si="17"/>
        <v>0</v>
      </c>
    </row>
    <row r="356" spans="1:8" x14ac:dyDescent="0.25">
      <c r="A356" s="11" t="e">
        <f>AVERAGE(ввод!F353:I353)</f>
        <v>#DIV/0!</v>
      </c>
      <c r="B356" s="33" t="str">
        <f ca="1">IF(ввод!D353="","",OFFSET(q!A355,w!$B$48,0,1,1)-парам!$B$8)</f>
        <v/>
      </c>
      <c r="C356" s="9" t="str">
        <f t="shared" ca="1" si="16"/>
        <v/>
      </c>
      <c r="E356" s="9">
        <f>MAX(w!B430:E430)</f>
        <v>0</v>
      </c>
      <c r="F356" s="9">
        <f t="shared" si="18"/>
        <v>0</v>
      </c>
      <c r="G356" s="9">
        <f>MIN(w!B430:E430)</f>
        <v>0</v>
      </c>
      <c r="H356" s="9">
        <f t="shared" si="17"/>
        <v>0</v>
      </c>
    </row>
    <row r="357" spans="1:8" x14ac:dyDescent="0.25">
      <c r="A357" s="11" t="e">
        <f>AVERAGE(ввод!F354:I354)</f>
        <v>#DIV/0!</v>
      </c>
      <c r="B357" s="33" t="str">
        <f ca="1">IF(ввод!D354="","",OFFSET(q!A356,w!$B$48,0,1,1)-парам!$B$8)</f>
        <v/>
      </c>
      <c r="C357" s="9" t="str">
        <f t="shared" ca="1" si="16"/>
        <v/>
      </c>
      <c r="E357" s="9">
        <f>MAX(w!B431:E431)</f>
        <v>0</v>
      </c>
      <c r="F357" s="9">
        <f t="shared" si="18"/>
        <v>0</v>
      </c>
      <c r="G357" s="9">
        <f>MIN(w!B431:E431)</f>
        <v>0</v>
      </c>
      <c r="H357" s="9">
        <f t="shared" si="17"/>
        <v>0</v>
      </c>
    </row>
    <row r="358" spans="1:8" x14ac:dyDescent="0.25">
      <c r="A358" s="11" t="e">
        <f>AVERAGE(ввод!F355:I355)</f>
        <v>#DIV/0!</v>
      </c>
      <c r="B358" s="33" t="str">
        <f ca="1">IF(ввод!D355="","",OFFSET(q!A357,w!$B$48,0,1,1)-парам!$B$8)</f>
        <v/>
      </c>
      <c r="C358" s="9" t="str">
        <f t="shared" ca="1" si="16"/>
        <v/>
      </c>
      <c r="E358" s="9">
        <f>MAX(w!B432:E432)</f>
        <v>0</v>
      </c>
      <c r="F358" s="9">
        <f t="shared" si="18"/>
        <v>0</v>
      </c>
      <c r="G358" s="9">
        <f>MIN(w!B432:E432)</f>
        <v>0</v>
      </c>
      <c r="H358" s="9">
        <f t="shared" si="17"/>
        <v>0</v>
      </c>
    </row>
    <row r="359" spans="1:8" x14ac:dyDescent="0.25">
      <c r="A359" s="11" t="e">
        <f>AVERAGE(ввод!F356:I356)</f>
        <v>#DIV/0!</v>
      </c>
      <c r="B359" s="33" t="str">
        <f ca="1">IF(ввод!D356="","",OFFSET(q!A358,w!$B$48,0,1,1)-парам!$B$8)</f>
        <v/>
      </c>
      <c r="C359" s="9" t="str">
        <f t="shared" ca="1" si="16"/>
        <v/>
      </c>
      <c r="E359" s="9">
        <f>MAX(w!B433:E433)</f>
        <v>0</v>
      </c>
      <c r="F359" s="9">
        <f t="shared" si="18"/>
        <v>0</v>
      </c>
      <c r="G359" s="9">
        <f>MIN(w!B433:E433)</f>
        <v>0</v>
      </c>
      <c r="H359" s="9">
        <f t="shared" si="17"/>
        <v>0</v>
      </c>
    </row>
    <row r="360" spans="1:8" x14ac:dyDescent="0.25">
      <c r="A360" s="11" t="e">
        <f>AVERAGE(ввод!F357:I357)</f>
        <v>#DIV/0!</v>
      </c>
      <c r="B360" s="33" t="str">
        <f ca="1">IF(ввод!D357="","",OFFSET(q!A359,w!$B$48,0,1,1)-парам!$B$8)</f>
        <v/>
      </c>
      <c r="C360" s="9" t="str">
        <f t="shared" ca="1" si="16"/>
        <v/>
      </c>
      <c r="E360" s="9">
        <f>MAX(w!B434:E434)</f>
        <v>0</v>
      </c>
      <c r="F360" s="9">
        <f t="shared" si="18"/>
        <v>0</v>
      </c>
      <c r="G360" s="9">
        <f>MIN(w!B434:E434)</f>
        <v>0</v>
      </c>
      <c r="H360" s="9">
        <f t="shared" si="17"/>
        <v>0</v>
      </c>
    </row>
    <row r="361" spans="1:8" x14ac:dyDescent="0.25">
      <c r="A361" s="11" t="e">
        <f>AVERAGE(ввод!F358:I358)</f>
        <v>#DIV/0!</v>
      </c>
      <c r="B361" s="33" t="str">
        <f ca="1">IF(ввод!D358="","",OFFSET(q!A360,w!$B$48,0,1,1)-парам!$B$8)</f>
        <v/>
      </c>
      <c r="C361" s="9" t="str">
        <f t="shared" ca="1" si="16"/>
        <v/>
      </c>
      <c r="E361" s="9">
        <f>MAX(w!B435:E435)</f>
        <v>0</v>
      </c>
      <c r="F361" s="9">
        <f t="shared" si="18"/>
        <v>0</v>
      </c>
      <c r="G361" s="9">
        <f>MIN(w!B435:E435)</f>
        <v>0</v>
      </c>
      <c r="H361" s="9">
        <f t="shared" si="17"/>
        <v>0</v>
      </c>
    </row>
    <row r="362" spans="1:8" x14ac:dyDescent="0.25">
      <c r="A362" s="11" t="e">
        <f>AVERAGE(ввод!F359:I359)</f>
        <v>#DIV/0!</v>
      </c>
      <c r="B362" s="33" t="str">
        <f ca="1">IF(ввод!D359="","",OFFSET(q!A361,w!$B$48,0,1,1)-парам!$B$8)</f>
        <v/>
      </c>
      <c r="C362" s="9" t="str">
        <f t="shared" ca="1" si="16"/>
        <v/>
      </c>
      <c r="E362" s="9">
        <f>MAX(w!B436:E436)</f>
        <v>0</v>
      </c>
      <c r="F362" s="9">
        <f t="shared" si="18"/>
        <v>0</v>
      </c>
      <c r="G362" s="9">
        <f>MIN(w!B436:E436)</f>
        <v>0</v>
      </c>
      <c r="H362" s="9">
        <f t="shared" si="17"/>
        <v>0</v>
      </c>
    </row>
    <row r="363" spans="1:8" x14ac:dyDescent="0.25">
      <c r="A363" s="11" t="e">
        <f>AVERAGE(ввод!F360:I360)</f>
        <v>#DIV/0!</v>
      </c>
      <c r="B363" s="33" t="str">
        <f ca="1">IF(ввод!D360="","",OFFSET(q!A362,w!$B$48,0,1,1)-парам!$B$8)</f>
        <v/>
      </c>
      <c r="C363" s="9" t="str">
        <f t="shared" ca="1" si="16"/>
        <v/>
      </c>
      <c r="E363" s="9">
        <f>MAX(w!B437:E437)</f>
        <v>0</v>
      </c>
      <c r="F363" s="9">
        <f t="shared" si="18"/>
        <v>0</v>
      </c>
      <c r="G363" s="9">
        <f>MIN(w!B437:E437)</f>
        <v>0</v>
      </c>
      <c r="H363" s="9">
        <f t="shared" si="17"/>
        <v>0</v>
      </c>
    </row>
    <row r="364" spans="1:8" x14ac:dyDescent="0.25">
      <c r="A364" s="11" t="e">
        <f>AVERAGE(ввод!F361:I361)</f>
        <v>#DIV/0!</v>
      </c>
      <c r="B364" s="33" t="str">
        <f ca="1">IF(ввод!D361="","",OFFSET(q!A363,w!$B$48,0,1,1)-парам!$B$8)</f>
        <v/>
      </c>
      <c r="C364" s="9" t="str">
        <f t="shared" ca="1" si="16"/>
        <v/>
      </c>
      <c r="E364" s="9">
        <f>MAX(w!B438:E438)</f>
        <v>0</v>
      </c>
      <c r="F364" s="9">
        <f t="shared" si="18"/>
        <v>0</v>
      </c>
      <c r="G364" s="9">
        <f>MIN(w!B438:E438)</f>
        <v>0</v>
      </c>
      <c r="H364" s="9">
        <f t="shared" si="17"/>
        <v>0</v>
      </c>
    </row>
    <row r="365" spans="1:8" x14ac:dyDescent="0.25">
      <c r="A365" s="11" t="e">
        <f>AVERAGE(ввод!F362:I362)</f>
        <v>#DIV/0!</v>
      </c>
      <c r="B365" s="33" t="str">
        <f ca="1">IF(ввод!D362="","",OFFSET(q!A364,w!$B$48,0,1,1)-парам!$B$8)</f>
        <v/>
      </c>
      <c r="C365" s="9" t="str">
        <f t="shared" ca="1" si="16"/>
        <v/>
      </c>
      <c r="E365" s="9">
        <f>MAX(w!B439:E439)</f>
        <v>0</v>
      </c>
      <c r="F365" s="9">
        <f t="shared" si="18"/>
        <v>0</v>
      </c>
      <c r="G365" s="9">
        <f>MIN(w!B439:E439)</f>
        <v>0</v>
      </c>
      <c r="H365" s="9">
        <f t="shared" si="17"/>
        <v>0</v>
      </c>
    </row>
    <row r="366" spans="1:8" x14ac:dyDescent="0.25">
      <c r="A366" s="11" t="e">
        <f>AVERAGE(ввод!F363:I363)</f>
        <v>#DIV/0!</v>
      </c>
      <c r="B366" s="33" t="str">
        <f ca="1">IF(ввод!D363="","",OFFSET(q!A365,w!$B$48,0,1,1)-парам!$B$8)</f>
        <v/>
      </c>
      <c r="C366" s="9" t="str">
        <f t="shared" ca="1" si="16"/>
        <v/>
      </c>
      <c r="E366" s="9">
        <f>MAX(w!B440:E440)</f>
        <v>0</v>
      </c>
      <c r="F366" s="9">
        <f t="shared" si="18"/>
        <v>0</v>
      </c>
      <c r="G366" s="9">
        <f>MIN(w!B440:E440)</f>
        <v>0</v>
      </c>
      <c r="H366" s="9">
        <f t="shared" si="17"/>
        <v>0</v>
      </c>
    </row>
    <row r="367" spans="1:8" x14ac:dyDescent="0.25">
      <c r="A367" s="11" t="e">
        <f>AVERAGE(ввод!F364:I364)</f>
        <v>#DIV/0!</v>
      </c>
      <c r="B367" s="33" t="str">
        <f ca="1">IF(ввод!D364="","",OFFSET(q!A366,w!$B$48,0,1,1)-парам!$B$8)</f>
        <v/>
      </c>
      <c r="C367" s="9" t="str">
        <f t="shared" ca="1" si="16"/>
        <v/>
      </c>
      <c r="E367" s="9">
        <f>MAX(w!B441:E441)</f>
        <v>0</v>
      </c>
      <c r="F367" s="9">
        <f t="shared" si="18"/>
        <v>0</v>
      </c>
      <c r="G367" s="9">
        <f>MIN(w!B441:E441)</f>
        <v>0</v>
      </c>
      <c r="H367" s="9">
        <f t="shared" si="17"/>
        <v>0</v>
      </c>
    </row>
    <row r="368" spans="1:8" x14ac:dyDescent="0.25">
      <c r="A368" s="11" t="e">
        <f>AVERAGE(ввод!F365:I365)</f>
        <v>#DIV/0!</v>
      </c>
      <c r="B368" s="33" t="str">
        <f ca="1">IF(ввод!D365="","",OFFSET(q!A367,w!$B$48,0,1,1)-парам!$B$8)</f>
        <v/>
      </c>
      <c r="C368" s="9" t="str">
        <f t="shared" ca="1" si="16"/>
        <v/>
      </c>
      <c r="E368" s="9">
        <f>MAX(w!B442:E442)</f>
        <v>0</v>
      </c>
      <c r="F368" s="9">
        <f t="shared" si="18"/>
        <v>0</v>
      </c>
      <c r="G368" s="9">
        <f>MIN(w!B442:E442)</f>
        <v>0</v>
      </c>
      <c r="H368" s="9">
        <f t="shared" si="17"/>
        <v>0</v>
      </c>
    </row>
    <row r="369" spans="1:8" x14ac:dyDescent="0.25">
      <c r="A369" s="11" t="e">
        <f>AVERAGE(ввод!F366:I366)</f>
        <v>#DIV/0!</v>
      </c>
      <c r="B369" s="33" t="str">
        <f ca="1">IF(ввод!D366="","",OFFSET(q!A368,w!$B$48,0,1,1)-парам!$B$8)</f>
        <v/>
      </c>
      <c r="C369" s="9" t="str">
        <f t="shared" ca="1" si="16"/>
        <v/>
      </c>
      <c r="E369" s="9">
        <f>MAX(w!B443:E443)</f>
        <v>0</v>
      </c>
      <c r="F369" s="9">
        <f t="shared" si="18"/>
        <v>0</v>
      </c>
      <c r="G369" s="9">
        <f>MIN(w!B443:E443)</f>
        <v>0</v>
      </c>
      <c r="H369" s="9">
        <f t="shared" si="17"/>
        <v>0</v>
      </c>
    </row>
    <row r="370" spans="1:8" x14ac:dyDescent="0.25">
      <c r="A370" s="11" t="e">
        <f>AVERAGE(ввод!F367:I367)</f>
        <v>#DIV/0!</v>
      </c>
      <c r="B370" s="33" t="str">
        <f ca="1">IF(ввод!D367="","",OFFSET(q!A369,w!$B$48,0,1,1)-парам!$B$8)</f>
        <v/>
      </c>
      <c r="C370" s="9" t="str">
        <f t="shared" ca="1" si="16"/>
        <v/>
      </c>
      <c r="E370" s="9">
        <f>MAX(w!B444:E444)</f>
        <v>0</v>
      </c>
      <c r="F370" s="9">
        <f t="shared" si="18"/>
        <v>0</v>
      </c>
      <c r="G370" s="9">
        <f>MIN(w!B444:E444)</f>
        <v>0</v>
      </c>
      <c r="H370" s="9">
        <f t="shared" si="17"/>
        <v>0</v>
      </c>
    </row>
    <row r="371" spans="1:8" x14ac:dyDescent="0.25">
      <c r="A371" s="11" t="e">
        <f>AVERAGE(ввод!F368:I368)</f>
        <v>#DIV/0!</v>
      </c>
      <c r="B371" s="33" t="str">
        <f ca="1">IF(ввод!D368="","",OFFSET(q!A370,w!$B$48,0,1,1)-парам!$B$8)</f>
        <v/>
      </c>
      <c r="C371" s="9" t="str">
        <f t="shared" ca="1" si="16"/>
        <v/>
      </c>
      <c r="E371" s="9">
        <f>MAX(w!B445:E445)</f>
        <v>0</v>
      </c>
      <c r="F371" s="9">
        <f t="shared" si="18"/>
        <v>0</v>
      </c>
      <c r="G371" s="9">
        <f>MIN(w!B445:E445)</f>
        <v>0</v>
      </c>
      <c r="H371" s="9">
        <f t="shared" si="17"/>
        <v>0</v>
      </c>
    </row>
    <row r="372" spans="1:8" x14ac:dyDescent="0.25">
      <c r="A372" s="11" t="e">
        <f>AVERAGE(ввод!F369:I369)</f>
        <v>#DIV/0!</v>
      </c>
      <c r="B372" s="33" t="str">
        <f ca="1">IF(ввод!D369="","",OFFSET(q!A371,w!$B$48,0,1,1)-парам!$B$8)</f>
        <v/>
      </c>
      <c r="C372" s="9" t="str">
        <f t="shared" ca="1" si="16"/>
        <v/>
      </c>
      <c r="E372" s="9">
        <f>MAX(w!B446:E446)</f>
        <v>0</v>
      </c>
      <c r="F372" s="9">
        <f t="shared" si="18"/>
        <v>0</v>
      </c>
      <c r="G372" s="9">
        <f>MIN(w!B446:E446)</f>
        <v>0</v>
      </c>
      <c r="H372" s="9">
        <f t="shared" si="17"/>
        <v>0</v>
      </c>
    </row>
    <row r="373" spans="1:8" x14ac:dyDescent="0.25">
      <c r="A373" s="11" t="e">
        <f>AVERAGE(ввод!F370:I370)</f>
        <v>#DIV/0!</v>
      </c>
      <c r="B373" s="33" t="str">
        <f ca="1">IF(ввод!D370="","",OFFSET(q!A372,w!$B$48,0,1,1)-парам!$B$8)</f>
        <v/>
      </c>
      <c r="C373" s="9" t="str">
        <f t="shared" ca="1" si="16"/>
        <v/>
      </c>
      <c r="E373" s="9">
        <f>MAX(w!B447:E447)</f>
        <v>0</v>
      </c>
      <c r="F373" s="9">
        <f t="shared" si="18"/>
        <v>0</v>
      </c>
      <c r="G373" s="9">
        <f>MIN(w!B447:E447)</f>
        <v>0</v>
      </c>
      <c r="H373" s="9">
        <f t="shared" si="17"/>
        <v>0</v>
      </c>
    </row>
    <row r="374" spans="1:8" x14ac:dyDescent="0.25">
      <c r="A374" s="11" t="e">
        <f>AVERAGE(ввод!F371:I371)</f>
        <v>#DIV/0!</v>
      </c>
      <c r="B374" s="33" t="str">
        <f ca="1">IF(ввод!D371="","",OFFSET(q!A373,w!$B$48,0,1,1)-парам!$B$8)</f>
        <v/>
      </c>
      <c r="C374" s="9" t="str">
        <f t="shared" ca="1" si="16"/>
        <v/>
      </c>
      <c r="E374" s="9">
        <f>MAX(w!B448:E448)</f>
        <v>0</v>
      </c>
      <c r="F374" s="9">
        <f t="shared" si="18"/>
        <v>0</v>
      </c>
      <c r="G374" s="9">
        <f>MIN(w!B448:E448)</f>
        <v>0</v>
      </c>
      <c r="H374" s="9">
        <f t="shared" si="17"/>
        <v>0</v>
      </c>
    </row>
    <row r="375" spans="1:8" x14ac:dyDescent="0.25">
      <c r="A375" s="11" t="e">
        <f>AVERAGE(ввод!F372:I372)</f>
        <v>#DIV/0!</v>
      </c>
      <c r="B375" s="33" t="str">
        <f ca="1">IF(ввод!D372="","",OFFSET(q!A374,w!$B$48,0,1,1)-парам!$B$8)</f>
        <v/>
      </c>
      <c r="C375" s="9" t="str">
        <f t="shared" ca="1" si="16"/>
        <v/>
      </c>
      <c r="E375" s="9">
        <f>MAX(w!B449:E449)</f>
        <v>0</v>
      </c>
      <c r="F375" s="9">
        <f t="shared" si="18"/>
        <v>0</v>
      </c>
      <c r="G375" s="9">
        <f>MIN(w!B449:E449)</f>
        <v>0</v>
      </c>
      <c r="H375" s="9">
        <f t="shared" si="17"/>
        <v>0</v>
      </c>
    </row>
    <row r="376" spans="1:8" x14ac:dyDescent="0.25">
      <c r="A376" s="11" t="e">
        <f>AVERAGE(ввод!F373:I373)</f>
        <v>#DIV/0!</v>
      </c>
      <c r="B376" s="33" t="str">
        <f ca="1">IF(ввод!D373="","",OFFSET(q!A375,w!$B$48,0,1,1)-парам!$B$8)</f>
        <v/>
      </c>
      <c r="C376" s="9" t="str">
        <f t="shared" ca="1" si="16"/>
        <v/>
      </c>
      <c r="E376" s="9">
        <f>MAX(w!B450:E450)</f>
        <v>0</v>
      </c>
      <c r="F376" s="9">
        <f t="shared" si="18"/>
        <v>0</v>
      </c>
      <c r="G376" s="9">
        <f>MIN(w!B450:E450)</f>
        <v>0</v>
      </c>
      <c r="H376" s="9">
        <f t="shared" si="17"/>
        <v>0</v>
      </c>
    </row>
    <row r="377" spans="1:8" x14ac:dyDescent="0.25">
      <c r="A377" s="11" t="e">
        <f>AVERAGE(ввод!F374:I374)</f>
        <v>#DIV/0!</v>
      </c>
      <c r="B377" s="33" t="str">
        <f ca="1">IF(ввод!D374="","",OFFSET(q!A376,w!$B$48,0,1,1)-парам!$B$8)</f>
        <v/>
      </c>
      <c r="C377" s="9" t="str">
        <f t="shared" ca="1" si="16"/>
        <v/>
      </c>
      <c r="E377" s="9">
        <f>MAX(w!B451:E451)</f>
        <v>0</v>
      </c>
      <c r="F377" s="9">
        <f t="shared" si="18"/>
        <v>0</v>
      </c>
      <c r="G377" s="9">
        <f>MIN(w!B451:E451)</f>
        <v>0</v>
      </c>
      <c r="H377" s="9">
        <f t="shared" si="17"/>
        <v>0</v>
      </c>
    </row>
    <row r="378" spans="1:8" x14ac:dyDescent="0.25">
      <c r="A378" s="11" t="e">
        <f>AVERAGE(ввод!F375:I375)</f>
        <v>#DIV/0!</v>
      </c>
      <c r="B378" s="33" t="str">
        <f ca="1">IF(ввод!D375="","",OFFSET(q!A377,w!$B$48,0,1,1)-парам!$B$8)</f>
        <v/>
      </c>
      <c r="C378" s="9" t="str">
        <f t="shared" ca="1" si="16"/>
        <v/>
      </c>
      <c r="E378" s="9">
        <f>MAX(w!B452:E452)</f>
        <v>0</v>
      </c>
      <c r="F378" s="9">
        <f t="shared" si="18"/>
        <v>0</v>
      </c>
      <c r="G378" s="9">
        <f>MIN(w!B452:E452)</f>
        <v>0</v>
      </c>
      <c r="H378" s="9">
        <f t="shared" si="17"/>
        <v>0</v>
      </c>
    </row>
    <row r="379" spans="1:8" x14ac:dyDescent="0.25">
      <c r="A379" s="11" t="e">
        <f>AVERAGE(ввод!F376:I376)</f>
        <v>#DIV/0!</v>
      </c>
      <c r="B379" s="33" t="str">
        <f ca="1">IF(ввод!D376="","",OFFSET(q!A378,w!$B$48,0,1,1)-парам!$B$8)</f>
        <v/>
      </c>
      <c r="C379" s="9" t="str">
        <f t="shared" ca="1" si="16"/>
        <v/>
      </c>
      <c r="E379" s="9">
        <f>MAX(w!B453:E453)</f>
        <v>0</v>
      </c>
      <c r="F379" s="9">
        <f t="shared" si="18"/>
        <v>0</v>
      </c>
      <c r="G379" s="9">
        <f>MIN(w!B453:E453)</f>
        <v>0</v>
      </c>
      <c r="H379" s="9">
        <f t="shared" si="17"/>
        <v>0</v>
      </c>
    </row>
    <row r="380" spans="1:8" x14ac:dyDescent="0.25">
      <c r="A380" s="11" t="e">
        <f>AVERAGE(ввод!F377:I377)</f>
        <v>#DIV/0!</v>
      </c>
      <c r="B380" s="33" t="str">
        <f ca="1">IF(ввод!D377="","",OFFSET(q!A379,w!$B$48,0,1,1)-парам!$B$8)</f>
        <v/>
      </c>
      <c r="C380" s="9" t="str">
        <f t="shared" ca="1" si="16"/>
        <v/>
      </c>
      <c r="E380" s="9">
        <f>MAX(w!B454:E454)</f>
        <v>0</v>
      </c>
      <c r="F380" s="9">
        <f t="shared" si="18"/>
        <v>0</v>
      </c>
      <c r="G380" s="9">
        <f>MIN(w!B454:E454)</f>
        <v>0</v>
      </c>
      <c r="H380" s="9">
        <f t="shared" si="17"/>
        <v>0</v>
      </c>
    </row>
    <row r="381" spans="1:8" x14ac:dyDescent="0.25">
      <c r="A381" s="11" t="e">
        <f>AVERAGE(ввод!F378:I378)</f>
        <v>#DIV/0!</v>
      </c>
      <c r="B381" s="33" t="str">
        <f ca="1">IF(ввод!D378="","",OFFSET(q!A380,w!$B$48,0,1,1)-парам!$B$8)</f>
        <v/>
      </c>
      <c r="C381" s="9" t="str">
        <f t="shared" ca="1" si="16"/>
        <v/>
      </c>
      <c r="E381" s="9">
        <f>MAX(w!B455:E455)</f>
        <v>0</v>
      </c>
      <c r="F381" s="9">
        <f t="shared" si="18"/>
        <v>0</v>
      </c>
      <c r="G381" s="9">
        <f>MIN(w!B455:E455)</f>
        <v>0</v>
      </c>
      <c r="H381" s="9">
        <f t="shared" si="17"/>
        <v>0</v>
      </c>
    </row>
    <row r="382" spans="1:8" x14ac:dyDescent="0.25">
      <c r="A382" s="11" t="e">
        <f>AVERAGE(ввод!F379:I379)</f>
        <v>#DIV/0!</v>
      </c>
      <c r="B382" s="33" t="str">
        <f ca="1">IF(ввод!D379="","",OFFSET(q!A381,w!$B$48,0,1,1)-парам!$B$8)</f>
        <v/>
      </c>
      <c r="C382" s="9" t="str">
        <f t="shared" ca="1" si="16"/>
        <v/>
      </c>
      <c r="E382" s="9">
        <f>MAX(w!B456:E456)</f>
        <v>0</v>
      </c>
      <c r="F382" s="9">
        <f t="shared" si="18"/>
        <v>0</v>
      </c>
      <c r="G382" s="9">
        <f>MIN(w!B456:E456)</f>
        <v>0</v>
      </c>
      <c r="H382" s="9">
        <f t="shared" si="17"/>
        <v>0</v>
      </c>
    </row>
    <row r="383" spans="1:8" x14ac:dyDescent="0.25">
      <c r="A383" s="11" t="e">
        <f>AVERAGE(ввод!F380:I380)</f>
        <v>#DIV/0!</v>
      </c>
      <c r="B383" s="33" t="str">
        <f ca="1">IF(ввод!D380="","",OFFSET(q!A382,w!$B$48,0,1,1)-парам!$B$8)</f>
        <v/>
      </c>
      <c r="C383" s="9" t="str">
        <f t="shared" ca="1" si="16"/>
        <v/>
      </c>
      <c r="E383" s="9">
        <f>MAX(w!B457:E457)</f>
        <v>0</v>
      </c>
      <c r="F383" s="9">
        <f t="shared" si="18"/>
        <v>0</v>
      </c>
      <c r="G383" s="9">
        <f>MIN(w!B457:E457)</f>
        <v>0</v>
      </c>
      <c r="H383" s="9">
        <f t="shared" si="17"/>
        <v>0</v>
      </c>
    </row>
    <row r="384" spans="1:8" x14ac:dyDescent="0.25">
      <c r="A384" s="11" t="e">
        <f>AVERAGE(ввод!F381:I381)</f>
        <v>#DIV/0!</v>
      </c>
      <c r="B384" s="33" t="str">
        <f ca="1">IF(ввод!D381="","",OFFSET(q!A383,w!$B$48,0,1,1)-парам!$B$8)</f>
        <v/>
      </c>
      <c r="C384" s="9" t="str">
        <f t="shared" ca="1" si="16"/>
        <v/>
      </c>
      <c r="E384" s="9">
        <f>MAX(w!B458:E458)</f>
        <v>0</v>
      </c>
      <c r="F384" s="9">
        <f t="shared" si="18"/>
        <v>0</v>
      </c>
      <c r="G384" s="9">
        <f>MIN(w!B458:E458)</f>
        <v>0</v>
      </c>
      <c r="H384" s="9">
        <f t="shared" si="17"/>
        <v>0</v>
      </c>
    </row>
    <row r="385" spans="1:8" x14ac:dyDescent="0.25">
      <c r="A385" s="11" t="e">
        <f>AVERAGE(ввод!F382:I382)</f>
        <v>#DIV/0!</v>
      </c>
      <c r="B385" s="33" t="str">
        <f ca="1">IF(ввод!D382="","",OFFSET(q!A384,w!$B$48,0,1,1)-парам!$B$8)</f>
        <v/>
      </c>
      <c r="C385" s="9" t="str">
        <f t="shared" ca="1" si="16"/>
        <v/>
      </c>
      <c r="E385" s="9">
        <f>MAX(w!B459:E459)</f>
        <v>0</v>
      </c>
      <c r="F385" s="9">
        <f t="shared" si="18"/>
        <v>0</v>
      </c>
      <c r="G385" s="9">
        <f>MIN(w!B459:E459)</f>
        <v>0</v>
      </c>
      <c r="H385" s="9">
        <f t="shared" si="17"/>
        <v>0</v>
      </c>
    </row>
    <row r="386" spans="1:8" x14ac:dyDescent="0.25">
      <c r="A386" s="11" t="e">
        <f>AVERAGE(ввод!F383:I383)</f>
        <v>#DIV/0!</v>
      </c>
      <c r="B386" s="33" t="str">
        <f ca="1">IF(ввод!D383="","",OFFSET(q!A385,w!$B$48,0,1,1)-парам!$B$8)</f>
        <v/>
      </c>
      <c r="C386" s="9" t="str">
        <f t="shared" ca="1" si="16"/>
        <v/>
      </c>
      <c r="E386" s="9">
        <f>MAX(w!B460:E460)</f>
        <v>0</v>
      </c>
      <c r="F386" s="9">
        <f t="shared" si="18"/>
        <v>0</v>
      </c>
      <c r="G386" s="9">
        <f>MIN(w!B460:E460)</f>
        <v>0</v>
      </c>
      <c r="H386" s="9">
        <f t="shared" si="17"/>
        <v>0</v>
      </c>
    </row>
    <row r="387" spans="1:8" x14ac:dyDescent="0.25">
      <c r="A387" s="11" t="e">
        <f>AVERAGE(ввод!F384:I384)</f>
        <v>#DIV/0!</v>
      </c>
      <c r="B387" s="33" t="str">
        <f ca="1">IF(ввод!D384="","",OFFSET(q!A386,w!$B$48,0,1,1)-парам!$B$8)</f>
        <v/>
      </c>
      <c r="C387" s="9" t="str">
        <f t="shared" ca="1" si="16"/>
        <v/>
      </c>
      <c r="E387" s="9">
        <f>MAX(w!B461:E461)</f>
        <v>0</v>
      </c>
      <c r="F387" s="9">
        <f t="shared" si="18"/>
        <v>0</v>
      </c>
      <c r="G387" s="9">
        <f>MIN(w!B461:E461)</f>
        <v>0</v>
      </c>
      <c r="H387" s="9">
        <f t="shared" si="17"/>
        <v>0</v>
      </c>
    </row>
    <row r="388" spans="1:8" x14ac:dyDescent="0.25">
      <c r="A388" s="11" t="e">
        <f>AVERAGE(ввод!F385:I385)</f>
        <v>#DIV/0!</v>
      </c>
      <c r="B388" s="33" t="str">
        <f ca="1">IF(ввод!D385="","",OFFSET(q!A387,w!$B$48,0,1,1)-парам!$B$8)</f>
        <v/>
      </c>
      <c r="C388" s="9" t="str">
        <f t="shared" ca="1" si="16"/>
        <v/>
      </c>
      <c r="E388" s="9">
        <f>MAX(w!B462:E462)</f>
        <v>0</v>
      </c>
      <c r="F388" s="9">
        <f t="shared" si="18"/>
        <v>0</v>
      </c>
      <c r="G388" s="9">
        <f>MIN(w!B462:E462)</f>
        <v>0</v>
      </c>
      <c r="H388" s="9">
        <f t="shared" si="17"/>
        <v>0</v>
      </c>
    </row>
    <row r="389" spans="1:8" x14ac:dyDescent="0.25">
      <c r="A389" s="11" t="e">
        <f>AVERAGE(ввод!F386:I386)</f>
        <v>#DIV/0!</v>
      </c>
      <c r="B389" s="33" t="str">
        <f ca="1">IF(ввод!D386="","",OFFSET(q!A388,w!$B$48,0,1,1)-парам!$B$8)</f>
        <v/>
      </c>
      <c r="C389" s="9" t="str">
        <f t="shared" ca="1" si="16"/>
        <v/>
      </c>
      <c r="E389" s="9">
        <f>MAX(w!B463:E463)</f>
        <v>0</v>
      </c>
      <c r="F389" s="9">
        <f t="shared" si="18"/>
        <v>0</v>
      </c>
      <c r="G389" s="9">
        <f>MIN(w!B463:E463)</f>
        <v>0</v>
      </c>
      <c r="H389" s="9">
        <f t="shared" si="17"/>
        <v>0</v>
      </c>
    </row>
    <row r="390" spans="1:8" x14ac:dyDescent="0.25">
      <c r="A390" s="11" t="e">
        <f>AVERAGE(ввод!F387:I387)</f>
        <v>#DIV/0!</v>
      </c>
      <c r="B390" s="33" t="str">
        <f ca="1">IF(ввод!D387="","",OFFSET(q!A389,w!$B$48,0,1,1)-парам!$B$8)</f>
        <v/>
      </c>
      <c r="C390" s="9" t="str">
        <f t="shared" ref="C390:C405" ca="1" si="19">IFERROR(ROUND(B390,LEN(ROUND(1000/ABS(B390),0))-1),B390)</f>
        <v/>
      </c>
      <c r="E390" s="9">
        <f>MAX(w!B464:E464)</f>
        <v>0</v>
      </c>
      <c r="F390" s="9">
        <f t="shared" si="18"/>
        <v>0</v>
      </c>
      <c r="G390" s="9">
        <f>MIN(w!B464:E464)</f>
        <v>0</v>
      </c>
      <c r="H390" s="9">
        <f t="shared" ref="H390:H405" si="20">IFERROR(ROUND(G390,LEN(ROUND(1000/ABS(G390),0))-1),G390)</f>
        <v>0</v>
      </c>
    </row>
    <row r="391" spans="1:8" x14ac:dyDescent="0.25">
      <c r="A391" s="11" t="e">
        <f>AVERAGE(ввод!F388:I388)</f>
        <v>#DIV/0!</v>
      </c>
      <c r="B391" s="33" t="str">
        <f ca="1">IF(ввод!D388="","",OFFSET(q!A390,w!$B$48,0,1,1)-парам!$B$8)</f>
        <v/>
      </c>
      <c r="C391" s="9" t="str">
        <f t="shared" ca="1" si="19"/>
        <v/>
      </c>
      <c r="E391" s="9">
        <f>MAX(w!B465:E465)</f>
        <v>0</v>
      </c>
      <c r="F391" s="9">
        <f t="shared" ref="F391:F405" si="21">IFERROR(ROUND(E391,LEN(ROUND(1000/ABS(E391),0))-1),E391)</f>
        <v>0</v>
      </c>
      <c r="G391" s="9">
        <f>MIN(w!B465:E465)</f>
        <v>0</v>
      </c>
      <c r="H391" s="9">
        <f t="shared" si="20"/>
        <v>0</v>
      </c>
    </row>
    <row r="392" spans="1:8" x14ac:dyDescent="0.25">
      <c r="A392" s="11" t="e">
        <f>AVERAGE(ввод!F389:I389)</f>
        <v>#DIV/0!</v>
      </c>
      <c r="B392" s="33" t="str">
        <f ca="1">IF(ввод!D389="","",OFFSET(q!A391,w!$B$48,0,1,1)-парам!$B$8)</f>
        <v/>
      </c>
      <c r="C392" s="9" t="str">
        <f t="shared" ca="1" si="19"/>
        <v/>
      </c>
      <c r="E392" s="9">
        <f>MAX(w!B466:E466)</f>
        <v>0</v>
      </c>
      <c r="F392" s="9">
        <f t="shared" si="21"/>
        <v>0</v>
      </c>
      <c r="G392" s="9">
        <f>MIN(w!B466:E466)</f>
        <v>0</v>
      </c>
      <c r="H392" s="9">
        <f t="shared" si="20"/>
        <v>0</v>
      </c>
    </row>
    <row r="393" spans="1:8" x14ac:dyDescent="0.25">
      <c r="A393" s="11" t="e">
        <f>AVERAGE(ввод!F390:I390)</f>
        <v>#DIV/0!</v>
      </c>
      <c r="B393" s="33" t="str">
        <f ca="1">IF(ввод!D390="","",OFFSET(q!A392,w!$B$48,0,1,1)-парам!$B$8)</f>
        <v/>
      </c>
      <c r="C393" s="9" t="str">
        <f t="shared" ca="1" si="19"/>
        <v/>
      </c>
      <c r="E393" s="9">
        <f>MAX(w!B467:E467)</f>
        <v>0</v>
      </c>
      <c r="F393" s="9">
        <f t="shared" si="21"/>
        <v>0</v>
      </c>
      <c r="G393" s="9">
        <f>MIN(w!B467:E467)</f>
        <v>0</v>
      </c>
      <c r="H393" s="9">
        <f t="shared" si="20"/>
        <v>0</v>
      </c>
    </row>
    <row r="394" spans="1:8" x14ac:dyDescent="0.25">
      <c r="A394" s="11" t="e">
        <f>AVERAGE(ввод!F391:I391)</f>
        <v>#DIV/0!</v>
      </c>
      <c r="B394" s="33" t="str">
        <f ca="1">IF(ввод!D391="","",OFFSET(q!A393,w!$B$48,0,1,1)-парам!$B$8)</f>
        <v/>
      </c>
      <c r="C394" s="9" t="str">
        <f t="shared" ca="1" si="19"/>
        <v/>
      </c>
      <c r="E394" s="9">
        <f>MAX(w!B468:E468)</f>
        <v>0</v>
      </c>
      <c r="F394" s="9">
        <f t="shared" si="21"/>
        <v>0</v>
      </c>
      <c r="G394" s="9">
        <f>MIN(w!B468:E468)</f>
        <v>0</v>
      </c>
      <c r="H394" s="9">
        <f t="shared" si="20"/>
        <v>0</v>
      </c>
    </row>
    <row r="395" spans="1:8" x14ac:dyDescent="0.25">
      <c r="A395" s="11" t="e">
        <f>AVERAGE(ввод!F392:I392)</f>
        <v>#DIV/0!</v>
      </c>
      <c r="B395" s="33" t="str">
        <f ca="1">IF(ввод!D392="","",OFFSET(q!A394,w!$B$48,0,1,1)-парам!$B$8)</f>
        <v/>
      </c>
      <c r="C395" s="9" t="str">
        <f t="shared" ca="1" si="19"/>
        <v/>
      </c>
      <c r="E395" s="9">
        <f>MAX(w!B469:E469)</f>
        <v>0</v>
      </c>
      <c r="F395" s="9">
        <f t="shared" si="21"/>
        <v>0</v>
      </c>
      <c r="G395" s="9">
        <f>MIN(w!B469:E469)</f>
        <v>0</v>
      </c>
      <c r="H395" s="9">
        <f t="shared" si="20"/>
        <v>0</v>
      </c>
    </row>
    <row r="396" spans="1:8" x14ac:dyDescent="0.25">
      <c r="A396" s="11" t="e">
        <f>AVERAGE(ввод!F393:I393)</f>
        <v>#DIV/0!</v>
      </c>
      <c r="B396" s="33" t="str">
        <f ca="1">IF(ввод!D393="","",OFFSET(q!A395,w!$B$48,0,1,1)-парам!$B$8)</f>
        <v/>
      </c>
      <c r="C396" s="9" t="str">
        <f t="shared" ca="1" si="19"/>
        <v/>
      </c>
      <c r="E396" s="9">
        <f>MAX(w!B470:E470)</f>
        <v>0</v>
      </c>
      <c r="F396" s="9">
        <f t="shared" si="21"/>
        <v>0</v>
      </c>
      <c r="G396" s="9">
        <f>MIN(w!B470:E470)</f>
        <v>0</v>
      </c>
      <c r="H396" s="9">
        <f t="shared" si="20"/>
        <v>0</v>
      </c>
    </row>
    <row r="397" spans="1:8" x14ac:dyDescent="0.25">
      <c r="A397" s="11" t="e">
        <f>AVERAGE(ввод!F394:I394)</f>
        <v>#DIV/0!</v>
      </c>
      <c r="B397" s="33" t="str">
        <f ca="1">IF(ввод!D394="","",OFFSET(q!A396,w!$B$48,0,1,1)-парам!$B$8)</f>
        <v/>
      </c>
      <c r="C397" s="9" t="str">
        <f t="shared" ca="1" si="19"/>
        <v/>
      </c>
      <c r="E397" s="9">
        <f>MAX(w!B471:E471)</f>
        <v>0</v>
      </c>
      <c r="F397" s="9">
        <f t="shared" si="21"/>
        <v>0</v>
      </c>
      <c r="G397" s="9">
        <f>MIN(w!B471:E471)</f>
        <v>0</v>
      </c>
      <c r="H397" s="9">
        <f t="shared" si="20"/>
        <v>0</v>
      </c>
    </row>
    <row r="398" spans="1:8" x14ac:dyDescent="0.25">
      <c r="A398" s="11" t="e">
        <f>AVERAGE(ввод!F395:I395)</f>
        <v>#DIV/0!</v>
      </c>
      <c r="B398" s="33" t="str">
        <f ca="1">IF(ввод!D395="","",OFFSET(q!A397,w!$B$48,0,1,1)-парам!$B$8)</f>
        <v/>
      </c>
      <c r="C398" s="9" t="str">
        <f t="shared" ca="1" si="19"/>
        <v/>
      </c>
      <c r="E398" s="9">
        <f>MAX(w!B472:E472)</f>
        <v>0</v>
      </c>
      <c r="F398" s="9">
        <f t="shared" si="21"/>
        <v>0</v>
      </c>
      <c r="G398" s="9">
        <f>MIN(w!B472:E472)</f>
        <v>0</v>
      </c>
      <c r="H398" s="9">
        <f t="shared" si="20"/>
        <v>0</v>
      </c>
    </row>
    <row r="399" spans="1:8" x14ac:dyDescent="0.25">
      <c r="A399" s="11" t="e">
        <f>AVERAGE(ввод!F396:I396)</f>
        <v>#DIV/0!</v>
      </c>
      <c r="B399" s="33" t="str">
        <f ca="1">IF(ввод!D396="","",OFFSET(q!A398,w!$B$48,0,1,1)-парам!$B$8)</f>
        <v/>
      </c>
      <c r="C399" s="9" t="str">
        <f t="shared" ca="1" si="19"/>
        <v/>
      </c>
      <c r="E399" s="9">
        <f>MAX(w!B473:E473)</f>
        <v>0</v>
      </c>
      <c r="F399" s="9">
        <f t="shared" si="21"/>
        <v>0</v>
      </c>
      <c r="G399" s="9">
        <f>MIN(w!B473:E473)</f>
        <v>0</v>
      </c>
      <c r="H399" s="9">
        <f t="shared" si="20"/>
        <v>0</v>
      </c>
    </row>
    <row r="400" spans="1:8" x14ac:dyDescent="0.25">
      <c r="A400" s="11" t="e">
        <f>AVERAGE(ввод!F397:I397)</f>
        <v>#DIV/0!</v>
      </c>
      <c r="B400" s="33" t="str">
        <f ca="1">IF(ввод!D397="","",OFFSET(q!A399,w!$B$48,0,1,1)-парам!$B$8)</f>
        <v/>
      </c>
      <c r="C400" s="9" t="str">
        <f t="shared" ca="1" si="19"/>
        <v/>
      </c>
      <c r="E400" s="9">
        <f>MAX(w!B474:E474)</f>
        <v>0</v>
      </c>
      <c r="F400" s="9">
        <f t="shared" si="21"/>
        <v>0</v>
      </c>
      <c r="G400" s="9">
        <f>MIN(w!B474:E474)</f>
        <v>0</v>
      </c>
      <c r="H400" s="9">
        <f t="shared" si="20"/>
        <v>0</v>
      </c>
    </row>
    <row r="401" spans="1:8" x14ac:dyDescent="0.25">
      <c r="A401" s="11" t="e">
        <f>AVERAGE(ввод!F398:I398)</f>
        <v>#DIV/0!</v>
      </c>
      <c r="B401" s="33" t="str">
        <f ca="1">IF(ввод!D398="","",OFFSET(q!A400,w!$B$48,0,1,1)-парам!$B$8)</f>
        <v/>
      </c>
      <c r="C401" s="9" t="str">
        <f t="shared" ca="1" si="19"/>
        <v/>
      </c>
      <c r="E401" s="9">
        <f>MAX(w!B475:E475)</f>
        <v>0</v>
      </c>
      <c r="F401" s="9">
        <f t="shared" si="21"/>
        <v>0</v>
      </c>
      <c r="G401" s="9">
        <f>MIN(w!B475:E475)</f>
        <v>0</v>
      </c>
      <c r="H401" s="9">
        <f t="shared" si="20"/>
        <v>0</v>
      </c>
    </row>
    <row r="402" spans="1:8" x14ac:dyDescent="0.25">
      <c r="A402" s="11" t="e">
        <f>AVERAGE(ввод!F399:I399)</f>
        <v>#DIV/0!</v>
      </c>
      <c r="B402" s="33" t="str">
        <f ca="1">IF(ввод!D399="","",OFFSET(q!A401,w!$B$48,0,1,1)-парам!$B$8)</f>
        <v/>
      </c>
      <c r="C402" s="9" t="str">
        <f t="shared" ca="1" si="19"/>
        <v/>
      </c>
      <c r="E402" s="9">
        <f>MAX(w!B476:E476)</f>
        <v>0</v>
      </c>
      <c r="F402" s="9">
        <f t="shared" si="21"/>
        <v>0</v>
      </c>
      <c r="G402" s="9">
        <f>MIN(w!B476:E476)</f>
        <v>0</v>
      </c>
      <c r="H402" s="9">
        <f t="shared" si="20"/>
        <v>0</v>
      </c>
    </row>
    <row r="403" spans="1:8" x14ac:dyDescent="0.25">
      <c r="A403" s="11" t="e">
        <f>AVERAGE(ввод!F400:I400)</f>
        <v>#DIV/0!</v>
      </c>
      <c r="B403" s="33" t="str">
        <f ca="1">IF(ввод!D400="","",OFFSET(q!A402,w!$B$48,0,1,1)-парам!$B$8)</f>
        <v/>
      </c>
      <c r="C403" s="9" t="str">
        <f t="shared" ca="1" si="19"/>
        <v/>
      </c>
      <c r="E403" s="9">
        <f>MAX(w!B477:E477)</f>
        <v>0</v>
      </c>
      <c r="F403" s="9">
        <f t="shared" si="21"/>
        <v>0</v>
      </c>
      <c r="G403" s="9">
        <f>MIN(w!B477:E477)</f>
        <v>0</v>
      </c>
      <c r="H403" s="9">
        <f t="shared" si="20"/>
        <v>0</v>
      </c>
    </row>
    <row r="404" spans="1:8" x14ac:dyDescent="0.25">
      <c r="A404" s="11" t="e">
        <f>AVERAGE(ввод!F401:I401)</f>
        <v>#DIV/0!</v>
      </c>
      <c r="B404" s="33" t="str">
        <f ca="1">IF(ввод!D401="","",OFFSET(q!A403,w!$B$48,0,1,1)-парам!$B$8)</f>
        <v/>
      </c>
      <c r="C404" s="9" t="str">
        <f t="shared" ca="1" si="19"/>
        <v/>
      </c>
      <c r="E404" s="9">
        <f>MAX(w!B478:E478)</f>
        <v>0</v>
      </c>
      <c r="F404" s="9">
        <f t="shared" si="21"/>
        <v>0</v>
      </c>
      <c r="G404" s="9">
        <f>MIN(w!B478:E478)</f>
        <v>0</v>
      </c>
      <c r="H404" s="9">
        <f t="shared" si="20"/>
        <v>0</v>
      </c>
    </row>
    <row r="405" spans="1:8" ht="15.75" thickBot="1" x14ac:dyDescent="0.3">
      <c r="A405" s="35" t="e">
        <f>AVERAGE(ввод!F402:I402)</f>
        <v>#DIV/0!</v>
      </c>
      <c r="B405" s="36" t="str">
        <f ca="1">IF(ввод!D402="","",OFFSET(q!A404,w!$B$48,0,1,1)-парам!$B$8)</f>
        <v/>
      </c>
      <c r="C405" s="9" t="str">
        <f t="shared" ca="1" si="19"/>
        <v/>
      </c>
      <c r="D405" s="34"/>
      <c r="E405" s="9">
        <f>MAX(w!B479:E479)</f>
        <v>0</v>
      </c>
      <c r="F405" s="9">
        <f t="shared" si="21"/>
        <v>0</v>
      </c>
      <c r="G405" s="9">
        <f>MIN(w!B479:E479)</f>
        <v>0</v>
      </c>
      <c r="H405" s="9">
        <f t="shared" si="20"/>
        <v>0</v>
      </c>
    </row>
    <row r="406" spans="1:8" ht="15.75" thickTop="1" x14ac:dyDescent="0.25">
      <c r="D406" s="10"/>
    </row>
    <row r="407" spans="1:8" x14ac:dyDescent="0.25">
      <c r="D407" s="10"/>
    </row>
    <row r="408" spans="1:8" x14ac:dyDescent="0.25">
      <c r="D408" s="10"/>
    </row>
    <row r="409" spans="1:8" x14ac:dyDescent="0.25">
      <c r="D409" s="10"/>
    </row>
    <row r="410" spans="1:8" s="18" customFormat="1" x14ac:dyDescent="0.25">
      <c r="D410" s="10"/>
    </row>
    <row r="411" spans="1:8" x14ac:dyDescent="0.25">
      <c r="D411" s="10"/>
    </row>
    <row r="412" spans="1:8" x14ac:dyDescent="0.25">
      <c r="D412" s="10"/>
    </row>
    <row r="413" spans="1:8" x14ac:dyDescent="0.25">
      <c r="D413" s="10"/>
    </row>
    <row r="414" spans="1:8" x14ac:dyDescent="0.25">
      <c r="D414" s="10"/>
    </row>
    <row r="415" spans="1:8" x14ac:dyDescent="0.25">
      <c r="D415" s="10"/>
    </row>
    <row r="416" spans="1:8" x14ac:dyDescent="0.25">
      <c r="D416" s="10"/>
    </row>
    <row r="417" spans="4:4" x14ac:dyDescent="0.25">
      <c r="D417" s="10"/>
    </row>
    <row r="418" spans="4:4" x14ac:dyDescent="0.25">
      <c r="D418" s="10"/>
    </row>
    <row r="420" spans="4:4" s="34" customFormat="1" ht="15.75" thickBot="1" x14ac:dyDescent="0.3"/>
    <row r="421" spans="4:4" ht="15.75" thickTop="1" x14ac:dyDescent="0.25"/>
  </sheetData>
  <mergeCells count="1">
    <mergeCell ref="A1:H1"/>
  </mergeCells>
  <pageMargins left="0.7" right="0.7" top="0.75" bottom="0.75" header="0.3" footer="0.3"/>
  <pageSetup paperSize="9" orientation="portrait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3:M27"/>
  <sheetViews>
    <sheetView workbookViewId="0">
      <selection activeCell="E17" sqref="E17"/>
    </sheetView>
  </sheetViews>
  <sheetFormatPr defaultRowHeight="15" x14ac:dyDescent="0.25"/>
  <cols>
    <col min="4" max="4" width="10.42578125" customWidth="1"/>
    <col min="5" max="5" width="34" customWidth="1"/>
    <col min="6" max="6" width="10" customWidth="1"/>
  </cols>
  <sheetData>
    <row r="3" spans="1:13" x14ac:dyDescent="0.25">
      <c r="E3" t="s">
        <v>171</v>
      </c>
      <c r="F3">
        <f ca="1">RANDBETWEEN(0,99)/100</f>
        <v>0.56999999999999995</v>
      </c>
      <c r="G3">
        <f ca="1">RANDBETWEEN(0,99)/100</f>
        <v>0.66</v>
      </c>
    </row>
    <row r="4" spans="1:13" x14ac:dyDescent="0.25">
      <c r="F4">
        <f ca="1">IF(RANDBETWEEN(-1,0)=0,-1,1)</f>
        <v>-1</v>
      </c>
      <c r="G4">
        <f ca="1">IF(RANDBETWEEN(-1,0)=0,-1,1)</f>
        <v>1</v>
      </c>
    </row>
    <row r="9" spans="1:13" x14ac:dyDescent="0.25">
      <c r="E9" s="287" t="s">
        <v>166</v>
      </c>
      <c r="F9" s="350">
        <v>1</v>
      </c>
      <c r="M9" s="246"/>
    </row>
    <row r="10" spans="1:13" ht="15.75" x14ac:dyDescent="0.25">
      <c r="A10" s="245" t="s">
        <v>167</v>
      </c>
      <c r="E10">
        <v>1</v>
      </c>
      <c r="F10" s="246">
        <f ca="1">NORMINV(RAND(),0,1)</f>
        <v>0.56327001253263598</v>
      </c>
      <c r="G10" s="246">
        <f ca="1">NORMINV(RAND(),0,1)</f>
        <v>-0.72086279075701432</v>
      </c>
      <c r="H10">
        <f ca="1">NORMINV(RAND(),0,1)</f>
        <v>0.47278693815459516</v>
      </c>
      <c r="I10">
        <f ca="1">H10</f>
        <v>0.47278693815459516</v>
      </c>
      <c r="J10" s="249">
        <f ca="1">RANDBETWEEN(-99,99)/100</f>
        <v>0.46</v>
      </c>
      <c r="K10">
        <f ca="1">J14</f>
        <v>0.13</v>
      </c>
      <c r="L10" s="246">
        <f ca="1">F18</f>
        <v>2.4402853795656276</v>
      </c>
    </row>
    <row r="11" spans="1:13" ht="15.75" x14ac:dyDescent="0.25">
      <c r="A11" s="245" t="s">
        <v>168</v>
      </c>
      <c r="E11">
        <v>2</v>
      </c>
      <c r="F11" s="246">
        <f t="shared" ref="F11:G24" ca="1" si="0">NORMINV(RAND(),0,1)</f>
        <v>-0.37145970585495219</v>
      </c>
      <c r="G11" s="246">
        <f ca="1">NORMINV(RAND(),0,1)</f>
        <v>1.2232236233574256</v>
      </c>
      <c r="H11">
        <f ca="1">NORMINV(RAND(),0,1)</f>
        <v>0.53496171986076346</v>
      </c>
      <c r="I11" s="246">
        <f ca="1">F11</f>
        <v>-0.37145970585495219</v>
      </c>
      <c r="J11" s="249">
        <f ca="1">RANDBETWEEN(-99,99)/100</f>
        <v>0.72</v>
      </c>
      <c r="K11">
        <f ca="1">J17</f>
        <v>-0.81</v>
      </c>
      <c r="L11" s="246">
        <f ca="1">F19</f>
        <v>1.029777563522579</v>
      </c>
    </row>
    <row r="12" spans="1:13" ht="15.75" x14ac:dyDescent="0.25">
      <c r="A12" s="245" t="s">
        <v>169</v>
      </c>
      <c r="E12" s="243">
        <v>3</v>
      </c>
      <c r="F12" s="247">
        <f ca="1">(3.1+F3)*F4</f>
        <v>-3.67</v>
      </c>
      <c r="G12" s="249">
        <f ca="1">(2+F3)*G4</f>
        <v>2.57</v>
      </c>
      <c r="H12" s="249">
        <f ca="1">(ABS(NORMINV(RAND(),0,1)))*$F$4</f>
        <v>-0.77491096589792452</v>
      </c>
      <c r="I12" s="249">
        <f ca="1">LARGE($G$14:$G$19,1)*G4</f>
        <v>0.39245581369729815</v>
      </c>
      <c r="J12" s="249">
        <f ca="1">RANDBETWEEN(-99,99)/100</f>
        <v>0.73</v>
      </c>
      <c r="K12" s="249">
        <f ca="1">(RANDBETWEEN(101,299)/100)*G4</f>
        <v>2.64</v>
      </c>
      <c r="L12" s="249">
        <f ca="1">(RANDBETWEEN(101,299)/100)*$G$4</f>
        <v>1.85</v>
      </c>
    </row>
    <row r="13" spans="1:13" ht="15.75" x14ac:dyDescent="0.25">
      <c r="A13" s="244" t="s">
        <v>170</v>
      </c>
      <c r="E13">
        <v>4</v>
      </c>
      <c r="F13" s="246">
        <f ca="1">NORMINV(RAND(),0,1)</f>
        <v>4.8938257607117758E-2</v>
      </c>
      <c r="G13" s="247">
        <f ca="1">(2+G3)*F4</f>
        <v>-2.66</v>
      </c>
      <c r="H13" s="249">
        <f t="shared" ref="H13:H20" ca="1" si="1">(ABS(NORMINV(RAND(),0,1)))*$F$4</f>
        <v>-0.50584530480551226</v>
      </c>
      <c r="I13" s="249">
        <f ca="1">LARGE($G$14:$G$19,2)*G4</f>
        <v>0.29792388309279783</v>
      </c>
      <c r="J13" s="249">
        <f t="shared" ref="J13:J24" ca="1" si="2">RANDBETWEEN(-99,99)/100</f>
        <v>0.49</v>
      </c>
      <c r="K13" s="249">
        <f ca="1">(RANDBETWEEN(101,299)/100)*F4</f>
        <v>-1.35</v>
      </c>
      <c r="L13" s="249">
        <f ca="1">(RANDBETWEEN(101,299)/100)*$G$4</f>
        <v>2.2400000000000002</v>
      </c>
    </row>
    <row r="14" spans="1:13" x14ac:dyDescent="0.25">
      <c r="E14">
        <v>5</v>
      </c>
      <c r="F14" s="246">
        <f t="shared" ca="1" si="0"/>
        <v>-1.69983491759539</v>
      </c>
      <c r="G14" s="246">
        <f t="shared" ca="1" si="0"/>
        <v>-1.8232034256812313</v>
      </c>
      <c r="H14" s="249">
        <f t="shared" ca="1" si="1"/>
        <v>-0.48703122115927056</v>
      </c>
      <c r="I14" s="249">
        <f ca="1">LARGE($G$14:$G$19,3)*G4</f>
        <v>0.1763782533259993</v>
      </c>
      <c r="J14" s="249">
        <f t="shared" ca="1" si="2"/>
        <v>0.13</v>
      </c>
      <c r="K14" s="249">
        <f ca="1">(RANDBETWEEN(101,299)/100)*G4</f>
        <v>1.47</v>
      </c>
      <c r="L14" s="249">
        <f ca="1">(RANDBETWEEN(101,299)/100)*$G$4</f>
        <v>2.27</v>
      </c>
    </row>
    <row r="15" spans="1:13" x14ac:dyDescent="0.25">
      <c r="E15">
        <v>6</v>
      </c>
      <c r="F15" s="246">
        <f t="shared" ca="1" si="0"/>
        <v>-0.72968297484894407</v>
      </c>
      <c r="G15" s="246">
        <f t="shared" ca="1" si="0"/>
        <v>-1.2468793281465815</v>
      </c>
      <c r="H15" s="249">
        <f t="shared" ca="1" si="1"/>
        <v>-0.13350681279849469</v>
      </c>
      <c r="I15" s="249">
        <f ca="1">LARGE($G$14:$G$19,4)*G4</f>
        <v>-0.37398180600879982</v>
      </c>
      <c r="J15" s="249">
        <f t="shared" ca="1" si="2"/>
        <v>-0.25</v>
      </c>
      <c r="K15" s="249">
        <f ca="1">(RANDBETWEEN(101,299)/100)*G4*F4</f>
        <v>-1.36</v>
      </c>
      <c r="L15" s="251">
        <f ca="1">J16</f>
        <v>0.51</v>
      </c>
    </row>
    <row r="16" spans="1:13" x14ac:dyDescent="0.25">
      <c r="E16">
        <v>7</v>
      </c>
      <c r="F16" s="246">
        <f t="shared" ca="1" si="0"/>
        <v>-0.83332850200057351</v>
      </c>
      <c r="G16" s="246">
        <f t="shared" ca="1" si="0"/>
        <v>0.1763782533259993</v>
      </c>
      <c r="H16" s="249">
        <f t="shared" ca="1" si="1"/>
        <v>-0.34221407409880977</v>
      </c>
      <c r="I16" s="249">
        <f ca="1">LARGE($G$14:$G$19,5)*G4</f>
        <v>-1.2468793281465815</v>
      </c>
      <c r="J16" s="249">
        <f t="shared" ca="1" si="2"/>
        <v>0.51</v>
      </c>
      <c r="K16" s="249">
        <f ca="1">-(RANDBETWEEN(101,299)/100)*$G$4</f>
        <v>-2.5</v>
      </c>
      <c r="L16" s="249">
        <f ca="1">(RANDBETWEEN(101,299)/100)*$G$4</f>
        <v>1.28</v>
      </c>
    </row>
    <row r="17" spans="5:12" x14ac:dyDescent="0.25">
      <c r="E17">
        <v>8</v>
      </c>
      <c r="F17" s="246">
        <f t="shared" ca="1" si="0"/>
        <v>1.3372963198337644</v>
      </c>
      <c r="G17" s="246">
        <f t="shared" ca="1" si="0"/>
        <v>0.39245581369729815</v>
      </c>
      <c r="H17" s="249">
        <f t="shared" ca="1" si="1"/>
        <v>-0.11236684362083314</v>
      </c>
      <c r="I17" s="249">
        <f ca="1">LARGE($G$14:$G$19,6)*G4</f>
        <v>-1.8232034256812313</v>
      </c>
      <c r="J17" s="249">
        <f t="shared" ca="1" si="2"/>
        <v>-0.81</v>
      </c>
      <c r="K17" s="249">
        <f ca="1">-(RANDBETWEEN(101,299)/100)*F4</f>
        <v>2.08</v>
      </c>
      <c r="L17" s="251">
        <f ca="1">J14</f>
        <v>0.13</v>
      </c>
    </row>
    <row r="18" spans="5:12" x14ac:dyDescent="0.25">
      <c r="E18">
        <v>9</v>
      </c>
      <c r="F18" s="246">
        <f t="shared" ca="1" si="0"/>
        <v>2.4402853795656276</v>
      </c>
      <c r="G18" s="246">
        <f t="shared" ca="1" si="0"/>
        <v>-0.37398180600879982</v>
      </c>
      <c r="H18" s="249">
        <f t="shared" ca="1" si="1"/>
        <v>-0.50986410628804346</v>
      </c>
      <c r="I18" s="246">
        <f ca="1">F17</f>
        <v>1.3372963198337644</v>
      </c>
      <c r="J18" s="249">
        <f t="shared" ca="1" si="2"/>
        <v>0.99</v>
      </c>
      <c r="K18" s="249">
        <f ca="1">(RANDBETWEEN(101,299)/100)*$G$4</f>
        <v>2.69</v>
      </c>
      <c r="L18" s="246">
        <f ca="1">G16</f>
        <v>0.1763782533259993</v>
      </c>
    </row>
    <row r="19" spans="5:12" x14ac:dyDescent="0.25">
      <c r="E19">
        <v>10</v>
      </c>
      <c r="F19" s="246">
        <f t="shared" ca="1" si="0"/>
        <v>1.029777563522579</v>
      </c>
      <c r="G19" s="246">
        <f t="shared" ca="1" si="0"/>
        <v>0.29792388309279783</v>
      </c>
      <c r="H19" s="249">
        <f t="shared" ca="1" si="1"/>
        <v>-0.15854935683198046</v>
      </c>
      <c r="I19" s="246">
        <f t="shared" ref="I19:I24" ca="1" si="3">F18</f>
        <v>2.4402853795656276</v>
      </c>
      <c r="J19" s="249">
        <f t="shared" ca="1" si="2"/>
        <v>-0.63</v>
      </c>
      <c r="K19" s="249">
        <f ca="1">-(RANDBETWEEN(101,299)/100)*F4*G4</f>
        <v>1.33</v>
      </c>
      <c r="L19" s="246">
        <f ca="1">F18</f>
        <v>2.4402853795656276</v>
      </c>
    </row>
    <row r="20" spans="5:12" x14ac:dyDescent="0.25">
      <c r="E20">
        <v>11</v>
      </c>
      <c r="F20" s="246">
        <f t="shared" ca="1" si="0"/>
        <v>0.33061520721559851</v>
      </c>
      <c r="G20" s="246">
        <f t="shared" ca="1" si="0"/>
        <v>0.10488284247598484</v>
      </c>
      <c r="H20" s="249">
        <f t="shared" ca="1" si="1"/>
        <v>-0.25235907374561611</v>
      </c>
      <c r="I20" s="246">
        <f t="shared" ca="1" si="3"/>
        <v>1.029777563522579</v>
      </c>
      <c r="J20" s="249">
        <f t="shared" ca="1" si="2"/>
        <v>0.08</v>
      </c>
      <c r="K20">
        <f ca="1">J15</f>
        <v>-0.25</v>
      </c>
      <c r="L20" s="246">
        <f ca="1">F15</f>
        <v>-0.72968297484894407</v>
      </c>
    </row>
    <row r="21" spans="5:12" x14ac:dyDescent="0.25">
      <c r="E21">
        <v>12</v>
      </c>
      <c r="F21" s="246">
        <f t="shared" ca="1" si="0"/>
        <v>-4.0142989088439766E-2</v>
      </c>
      <c r="G21" s="246">
        <f t="shared" ca="1" si="0"/>
        <v>0.47759841378111267</v>
      </c>
      <c r="H21">
        <f ca="1">NORMINV(RAND(),0,1)</f>
        <v>1.4104736930198951</v>
      </c>
      <c r="I21" s="246">
        <f t="shared" ca="1" si="3"/>
        <v>0.33061520721559851</v>
      </c>
      <c r="J21" s="249">
        <f t="shared" ca="1" si="2"/>
        <v>0.77</v>
      </c>
      <c r="K21">
        <f ca="1">J15</f>
        <v>-0.25</v>
      </c>
      <c r="L21" s="246">
        <f ca="1">G23</f>
        <v>0.86683012579473262</v>
      </c>
    </row>
    <row r="22" spans="5:12" x14ac:dyDescent="0.25">
      <c r="E22">
        <v>13</v>
      </c>
      <c r="F22" s="246">
        <f t="shared" ca="1" si="0"/>
        <v>-0.38068592091137582</v>
      </c>
      <c r="G22" s="246">
        <f t="shared" ca="1" si="0"/>
        <v>-0.6877535025143019</v>
      </c>
      <c r="H22">
        <f ca="1">NORMINV(RAND(),0,1)</f>
        <v>-0.77757902397533596</v>
      </c>
      <c r="I22" s="246">
        <f t="shared" ca="1" si="3"/>
        <v>-4.0142989088439766E-2</v>
      </c>
      <c r="J22" s="249">
        <f t="shared" ca="1" si="2"/>
        <v>0.23</v>
      </c>
      <c r="K22" s="246">
        <f ca="1">G16</f>
        <v>0.1763782533259993</v>
      </c>
      <c r="L22">
        <f ca="1">H21</f>
        <v>1.4104736930198951</v>
      </c>
    </row>
    <row r="23" spans="5:12" x14ac:dyDescent="0.25">
      <c r="E23">
        <v>14</v>
      </c>
      <c r="F23" s="246">
        <f t="shared" ca="1" si="0"/>
        <v>-0.31870531303893107</v>
      </c>
      <c r="G23" s="246">
        <f t="shared" ca="1" si="0"/>
        <v>0.86683012579473262</v>
      </c>
      <c r="H23">
        <f ca="1">NORMINV(RAND(),0,1)</f>
        <v>0.43037900566043202</v>
      </c>
      <c r="I23" s="246">
        <f t="shared" ca="1" si="3"/>
        <v>-0.38068592091137582</v>
      </c>
      <c r="J23" s="249">
        <f t="shared" ca="1" si="2"/>
        <v>0.02</v>
      </c>
      <c r="K23" s="246">
        <f ca="1">G17</f>
        <v>0.39245581369729815</v>
      </c>
      <c r="L23" s="246">
        <f ca="1">F16</f>
        <v>-0.83332850200057351</v>
      </c>
    </row>
    <row r="24" spans="5:12" x14ac:dyDescent="0.25">
      <c r="E24">
        <v>15</v>
      </c>
      <c r="F24" s="246">
        <f t="shared" ca="1" si="0"/>
        <v>-3.8283783825618332E-2</v>
      </c>
      <c r="G24" s="246">
        <f t="shared" ca="1" si="0"/>
        <v>0.61744141657509122</v>
      </c>
      <c r="H24">
        <f ca="1">NORMINV(RAND(),0,1)</f>
        <v>-0.2336777297202976</v>
      </c>
      <c r="I24" s="246">
        <f t="shared" ca="1" si="3"/>
        <v>-0.31870531303893107</v>
      </c>
      <c r="J24" s="249">
        <f t="shared" ca="1" si="2"/>
        <v>0.15</v>
      </c>
      <c r="K24" s="246">
        <f ca="1">G18</f>
        <v>-0.37398180600879982</v>
      </c>
      <c r="L24" s="246">
        <f ca="1">G10</f>
        <v>-0.72086279075701432</v>
      </c>
    </row>
    <row r="26" spans="5:12" x14ac:dyDescent="0.25">
      <c r="E26">
        <v>1</v>
      </c>
      <c r="F26">
        <v>1</v>
      </c>
      <c r="G26">
        <v>2</v>
      </c>
      <c r="H26">
        <v>3</v>
      </c>
      <c r="J26">
        <v>-1</v>
      </c>
      <c r="K26">
        <v>-2</v>
      </c>
      <c r="L26">
        <v>-3</v>
      </c>
    </row>
    <row r="27" spans="5:12" x14ac:dyDescent="0.25">
      <c r="E27">
        <v>15</v>
      </c>
      <c r="F27">
        <v>1</v>
      </c>
      <c r="G27">
        <v>2</v>
      </c>
      <c r="H27">
        <v>3</v>
      </c>
      <c r="J27">
        <v>-1</v>
      </c>
      <c r="K27">
        <v>-2</v>
      </c>
      <c r="L27">
        <v>-3</v>
      </c>
    </row>
  </sheetData>
  <pageMargins left="0.7" right="0.7" top="0.75" bottom="0.75" header="0.3" footer="0.3"/>
  <pageSetup orientation="portrait" horizontalDpi="200" verticalDpi="200" copies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F54"/>
  <sheetViews>
    <sheetView topLeftCell="A34" workbookViewId="0">
      <selection activeCell="B50" sqref="B50"/>
    </sheetView>
  </sheetViews>
  <sheetFormatPr defaultColWidth="27.85546875" defaultRowHeight="14.25" x14ac:dyDescent="0.25"/>
  <cols>
    <col min="1" max="1" width="32.7109375" style="297" customWidth="1"/>
    <col min="2" max="2" width="19.85546875" style="297" customWidth="1"/>
    <col min="3" max="3" width="20.85546875" style="297" customWidth="1"/>
    <col min="4" max="4" width="20.7109375" style="297" customWidth="1"/>
    <col min="5" max="5" width="18.42578125" style="297" customWidth="1"/>
    <col min="6" max="16384" width="27.85546875" style="297"/>
  </cols>
  <sheetData>
    <row r="1" spans="1:6" x14ac:dyDescent="0.25">
      <c r="A1" s="296" t="str">
        <f ca="1">CONCATENATE("пароль действует до"," ",A2)</f>
        <v>пароль действует до 01.03.2020</v>
      </c>
      <c r="C1" s="298"/>
      <c r="D1" s="299"/>
    </row>
    <row r="2" spans="1:6" x14ac:dyDescent="0.25">
      <c r="A2" s="297" t="str">
        <f ca="1">TEXT(B4,"ДД.ММ.ГГГГ")</f>
        <v>01.03.2020</v>
      </c>
      <c r="B2" s="297" t="s">
        <v>227</v>
      </c>
      <c r="C2" s="301"/>
      <c r="D2" s="296"/>
    </row>
    <row r="4" spans="1:6" x14ac:dyDescent="0.25">
      <c r="A4" s="297">
        <f>MAX(Таблица1[дата контрольного измерения])</f>
        <v>42533</v>
      </c>
      <c r="B4" s="303">
        <f ca="1">OFFSET(A5,C4,0)</f>
        <v>43891</v>
      </c>
      <c r="C4" s="296">
        <f>MATCH(1,C6:C50,0)</f>
        <v>45</v>
      </c>
      <c r="E4" s="304"/>
      <c r="F4" s="302"/>
    </row>
    <row r="5" spans="1:6" x14ac:dyDescent="0.25">
      <c r="A5" s="296"/>
      <c r="B5" s="296"/>
      <c r="C5" s="296"/>
    </row>
    <row r="6" spans="1:6" x14ac:dyDescent="0.25">
      <c r="A6" s="303">
        <v>42186</v>
      </c>
      <c r="B6" s="296">
        <v>49627604755</v>
      </c>
      <c r="C6" s="296">
        <f>IF((B6=w!$A$1),1,0)</f>
        <v>0</v>
      </c>
    </row>
    <row r="7" spans="1:6" x14ac:dyDescent="0.25">
      <c r="A7" s="303">
        <v>42217</v>
      </c>
      <c r="B7" s="296">
        <v>46860880843</v>
      </c>
      <c r="C7" s="296">
        <f>IF((B7=w!$A$1),1,0)</f>
        <v>0</v>
      </c>
      <c r="E7" s="296"/>
    </row>
    <row r="8" spans="1:6" x14ac:dyDescent="0.25">
      <c r="A8" s="303">
        <v>42248</v>
      </c>
      <c r="B8" s="296">
        <v>45007368446</v>
      </c>
      <c r="C8" s="296">
        <f>IF((B8=w!$A$1),1,0)</f>
        <v>0</v>
      </c>
      <c r="E8" s="296"/>
    </row>
    <row r="9" spans="1:6" x14ac:dyDescent="0.25">
      <c r="A9" s="303">
        <v>42278</v>
      </c>
      <c r="B9" s="296">
        <v>30437370979</v>
      </c>
      <c r="C9" s="296">
        <f>IF((B9=w!$A$1),1,0)</f>
        <v>0</v>
      </c>
      <c r="E9" s="296"/>
    </row>
    <row r="10" spans="1:6" x14ac:dyDescent="0.25">
      <c r="A10" s="303">
        <v>42309</v>
      </c>
      <c r="B10" s="296">
        <v>21945089585</v>
      </c>
      <c r="C10" s="296">
        <f>IF((B10=w!$A$1),1,0)</f>
        <v>0</v>
      </c>
      <c r="E10" s="296"/>
    </row>
    <row r="11" spans="1:6" x14ac:dyDescent="0.25">
      <c r="A11" s="303">
        <v>42339</v>
      </c>
      <c r="B11" s="296">
        <v>10124679244</v>
      </c>
      <c r="C11" s="296">
        <f>IF((B11=w!$A$1),1,0)</f>
        <v>0</v>
      </c>
      <c r="E11" s="296"/>
    </row>
    <row r="12" spans="1:6" x14ac:dyDescent="0.25">
      <c r="A12" s="303">
        <v>42370</v>
      </c>
      <c r="B12" s="296">
        <v>17297582351</v>
      </c>
      <c r="C12" s="296">
        <f>IF((B12=w!$A$1),1,0)</f>
        <v>0</v>
      </c>
      <c r="E12" s="296"/>
    </row>
    <row r="13" spans="1:6" x14ac:dyDescent="0.25">
      <c r="A13" s="303">
        <v>42401</v>
      </c>
      <c r="B13" s="296">
        <v>13497333555</v>
      </c>
      <c r="C13" s="296">
        <f>IF((B13=w!$A$1),1,0)</f>
        <v>0</v>
      </c>
      <c r="E13" s="296"/>
    </row>
    <row r="14" spans="1:6" x14ac:dyDescent="0.25">
      <c r="A14" s="303">
        <v>42430</v>
      </c>
      <c r="B14" s="296">
        <v>31284310968</v>
      </c>
      <c r="C14" s="296">
        <f>IF((B14=w!$A$1),1,0)</f>
        <v>0</v>
      </c>
      <c r="E14" s="296"/>
    </row>
    <row r="15" spans="1:6" x14ac:dyDescent="0.25">
      <c r="A15" s="303">
        <v>42461</v>
      </c>
      <c r="B15" s="296">
        <v>15391854203</v>
      </c>
      <c r="C15" s="296">
        <f>IF((B15=w!$A$1),1,0)</f>
        <v>0</v>
      </c>
      <c r="E15" s="296"/>
    </row>
    <row r="16" spans="1:6" x14ac:dyDescent="0.25">
      <c r="A16" s="303">
        <v>42491</v>
      </c>
      <c r="B16" s="296">
        <v>15239538665</v>
      </c>
      <c r="C16" s="296">
        <f>IF((B16=w!$A$1),1,0)</f>
        <v>0</v>
      </c>
      <c r="E16" s="296"/>
    </row>
    <row r="17" spans="1:5" x14ac:dyDescent="0.25">
      <c r="A17" s="303">
        <v>42522</v>
      </c>
      <c r="B17" s="296">
        <v>45908289970</v>
      </c>
      <c r="C17" s="296">
        <f>IF((B17=w!$A$1),1,0)</f>
        <v>0</v>
      </c>
      <c r="E17" s="296"/>
    </row>
    <row r="18" spans="1:5" x14ac:dyDescent="0.25">
      <c r="A18" s="303">
        <v>42552</v>
      </c>
      <c r="B18" s="296">
        <v>10315794309</v>
      </c>
      <c r="C18" s="296">
        <f>IF((B18=w!$A$1),1,0)</f>
        <v>0</v>
      </c>
      <c r="E18" s="296"/>
    </row>
    <row r="19" spans="1:5" x14ac:dyDescent="0.25">
      <c r="A19" s="303">
        <v>42583</v>
      </c>
      <c r="B19" s="296">
        <v>39104403355</v>
      </c>
      <c r="C19" s="296">
        <f>IF((B19=w!$A$1),1,0)</f>
        <v>0</v>
      </c>
      <c r="E19" s="296"/>
    </row>
    <row r="20" spans="1:5" x14ac:dyDescent="0.25">
      <c r="A20" s="303">
        <v>42614</v>
      </c>
      <c r="B20" s="296">
        <v>41816797512</v>
      </c>
      <c r="C20" s="296">
        <f>IF((B20=w!$A$1),1,0)</f>
        <v>0</v>
      </c>
      <c r="E20" s="296"/>
    </row>
    <row r="21" spans="1:5" x14ac:dyDescent="0.25">
      <c r="A21" s="303">
        <v>42644</v>
      </c>
      <c r="B21" s="296">
        <v>41815865791</v>
      </c>
      <c r="C21" s="296">
        <f>IF((B21=w!$A$1),1,0)</f>
        <v>0</v>
      </c>
      <c r="E21" s="296"/>
    </row>
    <row r="22" spans="1:5" x14ac:dyDescent="0.25">
      <c r="A22" s="303">
        <v>42675</v>
      </c>
      <c r="B22" s="296">
        <v>43442099260</v>
      </c>
      <c r="C22" s="296">
        <f>IF((B22=w!$A$1),1,0)</f>
        <v>0</v>
      </c>
      <c r="E22" s="296"/>
    </row>
    <row r="23" spans="1:5" x14ac:dyDescent="0.25">
      <c r="A23" s="303">
        <v>42705</v>
      </c>
      <c r="B23" s="296">
        <v>31694853729</v>
      </c>
      <c r="C23" s="296">
        <f>IF((B23=w!$A$1),1,0)</f>
        <v>0</v>
      </c>
      <c r="E23" s="296"/>
    </row>
    <row r="24" spans="1:5" x14ac:dyDescent="0.25">
      <c r="A24" s="303">
        <v>42736</v>
      </c>
      <c r="B24" s="296">
        <v>22021433852</v>
      </c>
      <c r="C24" s="296">
        <f>IF((B24=w!$A$1),1,0)</f>
        <v>0</v>
      </c>
      <c r="E24" s="296"/>
    </row>
    <row r="25" spans="1:5" x14ac:dyDescent="0.25">
      <c r="A25" s="303">
        <v>42767</v>
      </c>
      <c r="B25" s="296">
        <v>22265720123</v>
      </c>
      <c r="C25" s="296">
        <f>IF((B25=w!$A$1),1,0)</f>
        <v>0</v>
      </c>
      <c r="E25" s="296"/>
    </row>
    <row r="26" spans="1:5" x14ac:dyDescent="0.25">
      <c r="A26" s="303">
        <v>42795</v>
      </c>
      <c r="B26" s="296">
        <v>11654146833</v>
      </c>
      <c r="C26" s="296">
        <f>IF((B26=w!$A$1),1,0)</f>
        <v>0</v>
      </c>
      <c r="E26" s="296"/>
    </row>
    <row r="27" spans="1:5" x14ac:dyDescent="0.25">
      <c r="A27" s="303">
        <v>42826</v>
      </c>
      <c r="B27" s="296">
        <v>40662263774</v>
      </c>
      <c r="C27" s="296">
        <f>IF((B27=w!$A$1),1,0)</f>
        <v>0</v>
      </c>
      <c r="E27" s="296"/>
    </row>
    <row r="28" spans="1:5" x14ac:dyDescent="0.25">
      <c r="A28" s="303">
        <v>42856</v>
      </c>
      <c r="B28" s="296">
        <v>35113038124</v>
      </c>
      <c r="C28" s="296">
        <f>IF((B28=w!$A$1),1,0)</f>
        <v>0</v>
      </c>
      <c r="E28" s="296"/>
    </row>
    <row r="29" spans="1:5" x14ac:dyDescent="0.25">
      <c r="A29" s="303">
        <v>42887</v>
      </c>
      <c r="B29" s="296">
        <v>45845051372</v>
      </c>
      <c r="C29" s="296">
        <f>IF((B29=w!$A$1),1,0)</f>
        <v>0</v>
      </c>
      <c r="E29" s="296"/>
    </row>
    <row r="30" spans="1:5" x14ac:dyDescent="0.25">
      <c r="A30" s="303">
        <v>42917</v>
      </c>
      <c r="B30" s="296">
        <v>37659197021</v>
      </c>
      <c r="C30" s="296">
        <f>IF((B30=w!$A$1),1,0)</f>
        <v>0</v>
      </c>
      <c r="E30" s="296"/>
    </row>
    <row r="31" spans="1:5" x14ac:dyDescent="0.25">
      <c r="A31" s="303">
        <v>42948</v>
      </c>
      <c r="B31" s="296">
        <v>47241507828</v>
      </c>
      <c r="C31" s="296">
        <f>IF((B31=w!$A$1),1,0)</f>
        <v>0</v>
      </c>
      <c r="E31" s="296"/>
    </row>
    <row r="32" spans="1:5" x14ac:dyDescent="0.25">
      <c r="A32" s="303">
        <v>42979</v>
      </c>
      <c r="B32" s="296">
        <v>46296127203</v>
      </c>
      <c r="C32" s="296">
        <f>IF((B32=w!$A$1),1,0)</f>
        <v>0</v>
      </c>
      <c r="E32" s="296"/>
    </row>
    <row r="33" spans="1:5" x14ac:dyDescent="0.25">
      <c r="A33" s="303">
        <v>43009</v>
      </c>
      <c r="B33" s="296">
        <v>46510434716</v>
      </c>
      <c r="C33" s="296">
        <f>IF((B33=w!$A$1),1,0)</f>
        <v>0</v>
      </c>
      <c r="E33" s="296"/>
    </row>
    <row r="34" spans="1:5" x14ac:dyDescent="0.25">
      <c r="A34" s="303">
        <v>43040</v>
      </c>
      <c r="B34" s="296">
        <v>46529082344</v>
      </c>
      <c r="C34" s="296">
        <f>IF((B34=w!$A$1),1,0)</f>
        <v>0</v>
      </c>
      <c r="E34" s="296"/>
    </row>
    <row r="35" spans="1:5" x14ac:dyDescent="0.25">
      <c r="A35" s="303">
        <v>43070</v>
      </c>
      <c r="B35" s="296">
        <v>26976689386</v>
      </c>
      <c r="C35" s="296">
        <f>IF((B35=w!$A$1),1,0)</f>
        <v>0</v>
      </c>
      <c r="E35" s="296"/>
    </row>
    <row r="36" spans="1:5" x14ac:dyDescent="0.25">
      <c r="A36" s="303">
        <v>43101</v>
      </c>
      <c r="B36" s="296">
        <v>17895467010</v>
      </c>
      <c r="C36" s="296">
        <f>IF((B36=w!$A$1),1,0)</f>
        <v>0</v>
      </c>
      <c r="E36" s="296"/>
    </row>
    <row r="37" spans="1:5" x14ac:dyDescent="0.25">
      <c r="A37" s="303">
        <v>43132</v>
      </c>
      <c r="B37" s="296">
        <v>21376366180</v>
      </c>
      <c r="C37" s="296">
        <f>IF((B37=w!$A$1),1,0)</f>
        <v>0</v>
      </c>
      <c r="E37" s="296"/>
    </row>
    <row r="38" spans="1:5" x14ac:dyDescent="0.25">
      <c r="A38" s="303">
        <v>43160</v>
      </c>
      <c r="B38" s="296">
        <v>12143773367</v>
      </c>
      <c r="C38" s="296">
        <f>IF((B38=w!$A$1),1,0)</f>
        <v>0</v>
      </c>
      <c r="E38" s="296"/>
    </row>
    <row r="39" spans="1:5" x14ac:dyDescent="0.25">
      <c r="A39" s="303">
        <v>43191</v>
      </c>
      <c r="B39" s="296">
        <v>22370204186</v>
      </c>
      <c r="C39" s="296">
        <f>IF((B39=w!$A$1),1,0)</f>
        <v>0</v>
      </c>
      <c r="E39" s="296"/>
    </row>
    <row r="40" spans="1:5" x14ac:dyDescent="0.25">
      <c r="A40" s="303">
        <v>43221</v>
      </c>
      <c r="B40" s="296">
        <v>23963611114</v>
      </c>
      <c r="C40" s="296">
        <f>IF((B40=w!$A$1),1,0)</f>
        <v>0</v>
      </c>
      <c r="E40" s="296"/>
    </row>
    <row r="41" spans="1:5" x14ac:dyDescent="0.25">
      <c r="A41" s="303">
        <v>43252</v>
      </c>
      <c r="B41" s="296">
        <v>46277519744</v>
      </c>
      <c r="C41" s="296">
        <f>IF((B41=w!$A$1),1,0)</f>
        <v>0</v>
      </c>
      <c r="E41" s="296"/>
    </row>
    <row r="42" spans="1:5" x14ac:dyDescent="0.25">
      <c r="A42" s="303">
        <v>43282</v>
      </c>
      <c r="B42" s="296">
        <v>37508953186</v>
      </c>
      <c r="C42" s="296">
        <f>IF((B42=w!$A$1),1,0)</f>
        <v>0</v>
      </c>
      <c r="E42" s="296"/>
    </row>
    <row r="43" spans="1:5" x14ac:dyDescent="0.25">
      <c r="A43" s="303">
        <v>43313</v>
      </c>
      <c r="B43" s="296">
        <v>36758493380</v>
      </c>
      <c r="C43" s="296">
        <f>IF((B43=w!$A$1),1,0)</f>
        <v>0</v>
      </c>
      <c r="E43" s="296"/>
    </row>
    <row r="44" spans="1:5" x14ac:dyDescent="0.25">
      <c r="A44" s="303">
        <v>43344</v>
      </c>
      <c r="B44" s="296">
        <v>20047342336</v>
      </c>
      <c r="C44" s="296">
        <f>IF((B44=w!$A$1),1,0)</f>
        <v>0</v>
      </c>
      <c r="E44" s="296"/>
    </row>
    <row r="45" spans="1:5" x14ac:dyDescent="0.25">
      <c r="A45" s="303">
        <v>43374</v>
      </c>
      <c r="B45" s="296">
        <v>27465912015</v>
      </c>
      <c r="C45" s="296">
        <f>IF((B45=w!$A$1),1,0)</f>
        <v>0</v>
      </c>
      <c r="E45" s="296"/>
    </row>
    <row r="46" spans="1:5" x14ac:dyDescent="0.25">
      <c r="A46" s="303">
        <v>43405</v>
      </c>
      <c r="B46" s="296">
        <v>45126194726</v>
      </c>
      <c r="C46" s="296">
        <f>IF((B46=w!$A$1),1,0)</f>
        <v>0</v>
      </c>
      <c r="E46" s="296"/>
    </row>
    <row r="47" spans="1:5" x14ac:dyDescent="0.25">
      <c r="A47" s="303">
        <v>43435</v>
      </c>
      <c r="B47" s="296">
        <v>18892891966</v>
      </c>
      <c r="C47" s="296">
        <f>IF((B47=w!$A$1),1,0)</f>
        <v>0</v>
      </c>
      <c r="E47" s="296"/>
    </row>
    <row r="48" spans="1:5" x14ac:dyDescent="0.25">
      <c r="A48" s="303">
        <v>43466</v>
      </c>
      <c r="B48" s="296">
        <v>47789182135</v>
      </c>
      <c r="C48" s="296">
        <f>IF((B48=w!$A$1),1,0)</f>
        <v>0</v>
      </c>
      <c r="E48" s="296"/>
    </row>
    <row r="49" spans="1:5" x14ac:dyDescent="0.25">
      <c r="A49" s="303">
        <v>43497</v>
      </c>
      <c r="B49" s="296">
        <v>27614389782</v>
      </c>
      <c r="C49" s="296">
        <f>IF((B49=w!$A$1),1,0)</f>
        <v>0</v>
      </c>
      <c r="E49" s="296"/>
    </row>
    <row r="50" spans="1:5" x14ac:dyDescent="0.25">
      <c r="A50" s="303">
        <v>43891</v>
      </c>
      <c r="B50" s="296">
        <v>27665024070</v>
      </c>
      <c r="C50" s="296">
        <f>IF((B50=w!$A$1),1,0)</f>
        <v>1</v>
      </c>
      <c r="E50" s="296"/>
    </row>
    <row r="51" spans="1:5" x14ac:dyDescent="0.25">
      <c r="A51" s="296"/>
      <c r="E51" s="296"/>
    </row>
    <row r="52" spans="1:5" x14ac:dyDescent="0.25">
      <c r="A52" s="296"/>
      <c r="E52" s="296"/>
    </row>
    <row r="53" spans="1:5" x14ac:dyDescent="0.25">
      <c r="A53" s="296"/>
      <c r="C53" s="297">
        <f ca="1">IF(AND(B4&gt;NOW(),B4&gt;A4),1,12345)</f>
        <v>1</v>
      </c>
      <c r="E53" s="296"/>
    </row>
    <row r="54" spans="1:5" x14ac:dyDescent="0.25">
      <c r="A54" s="296"/>
      <c r="D54" s="296"/>
      <c r="E54" s="29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2</vt:i4>
      </vt:variant>
    </vt:vector>
  </HeadingPairs>
  <TitlesOfParts>
    <vt:vector size="14" baseType="lpstr">
      <vt:lpstr>CCs600</vt:lpstr>
      <vt:lpstr>ввод</vt:lpstr>
      <vt:lpstr>парам</vt:lpstr>
      <vt:lpstr>протокол</vt:lpstr>
      <vt:lpstr>KK</vt:lpstr>
      <vt:lpstr>К_Правила</vt:lpstr>
      <vt:lpstr>статистика</vt:lpstr>
      <vt:lpstr>справка</vt:lpstr>
      <vt:lpstr>w</vt:lpstr>
      <vt:lpstr>p</vt:lpstr>
      <vt:lpstr>q</vt:lpstr>
      <vt:lpstr>_</vt:lpstr>
      <vt:lpstr>группа</vt:lpstr>
      <vt:lpstr>протокол!Область_печати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Контрольная карта Шухарта</cp:keywords>
  <cp:lastModifiedBy/>
  <dcterms:created xsi:type="dcterms:W3CDTF">2006-09-28T05:33:49Z</dcterms:created>
  <dcterms:modified xsi:type="dcterms:W3CDTF">2019-03-01T06:44:10Z</dcterms:modified>
</cp:coreProperties>
</file>